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fishPal\Inputfiles\"/>
    </mc:Choice>
  </mc:AlternateContent>
  <bookViews>
    <workbookView xWindow="10836" yWindow="192" windowWidth="13752" windowHeight="7728" tabRatio="849"/>
  </bookViews>
  <sheets>
    <sheet name="index" sheetId="19" r:id="rId1"/>
    <sheet name="SealDamage" sheetId="35" r:id="rId2"/>
    <sheet name="SETS" sheetId="1" r:id="rId3"/>
    <sheet name="Sheet1" sheetId="36" r:id="rId4"/>
    <sheet name="catchElasticity" sheetId="33" r:id="rId5"/>
    <sheet name="set_fishery_catchQuotaName" sheetId="31" r:id="rId6"/>
    <sheet name="LANDINGOBLIGATION" sheetId="24" r:id="rId7"/>
    <sheet name="Subsidies" sheetId="34" r:id="rId8"/>
    <sheet name="VESSELS" sheetId="7" r:id="rId9"/>
    <sheet name="PRICES_A" sheetId="10" r:id="rId10"/>
    <sheet name="PRICES_B" sheetId="23" r:id="rId11"/>
    <sheet name="VARCOSTS" sheetId="9" r:id="rId12"/>
    <sheet name="COST" sheetId="8" r:id="rId13"/>
    <sheet name="TAC_quotaArea" sheetId="21" r:id="rId14"/>
    <sheet name="TAC" sheetId="22" r:id="rId15"/>
    <sheet name="TAC_temp" sheetId="6" r:id="rId16"/>
    <sheet name="policyGroup_delete" sheetId="28" r:id="rId17"/>
    <sheet name="SSB" sheetId="18" r:id="rId18"/>
    <sheet name="landings" sheetId="4" r:id="rId19"/>
    <sheet name="discards" sheetId="26" r:id="rId20"/>
    <sheet name="fishingarea" sheetId="15" r:id="rId21"/>
    <sheet name="MAX_EFF_V" sheetId="12" r:id="rId22"/>
    <sheet name="MAX_EFF_F" sheetId="5" r:id="rId23"/>
    <sheet name="SEASON" sheetId="16" r:id="rId24"/>
    <sheet name="EffortRegulation" sheetId="30" r:id="rId25"/>
    <sheet name="SUBSETS" sheetId="17" r:id="rId26"/>
    <sheet name="discount_rate" sheetId="14" r:id="rId27"/>
  </sheets>
  <definedNames>
    <definedName name="_xlnm._FilterDatabase" localSheetId="18" hidden="1">landings!$A$8:$AV$251</definedName>
    <definedName name="_xlnm._FilterDatabase" localSheetId="11" hidden="1">VARCOSTS!$A$3:$I$250</definedName>
    <definedName name="AREA">SETS!$G$6:$H$11</definedName>
    <definedName name="BALTIC_COD_PERMIT">VESSELS!$O$7:$O$30</definedName>
    <definedName name="BIOL_MAX" localSheetId="13">TAC_temp!$M$3:$S$50</definedName>
    <definedName name="BIOL_MAX">TAC_temp!$M$3:$S$44</definedName>
    <definedName name="CAPITAL_FC">COST!$B$7:$B$30</definedName>
    <definedName name="CATCH_2009" localSheetId="19">discards!$D$8:$AV$295</definedName>
    <definedName name="CATCH_2009">landings!$D$8:$AV$291</definedName>
    <definedName name="CATCH_PER_EFFORT">VESSELS!$P$7:$P$219</definedName>
    <definedName name="catchElasticity">tab_catchElasticity[#All]</definedName>
    <definedName name="CREW">VESSELS!$O$32:$O$219</definedName>
    <definedName name="discount_rate">discount_rate!$C$4:$D$15</definedName>
    <definedName name="EFFORT_2009">VESSELS!$L$7:$L$293</definedName>
    <definedName name="EFFORT_VH">#REF!</definedName>
    <definedName name="fishery" localSheetId="2">SETS!$M$6:$M$292</definedName>
    <definedName name="FISHERY" localSheetId="11">VARCOSTS!$C$4:$C$216</definedName>
    <definedName name="FISHERY">VESSELS!$K$7:$K$219</definedName>
    <definedName name="fishery_segment_metier_area">SETS!$O$6:$R$292</definedName>
    <definedName name="FISHINGAREA">fishingarea!$D$8:$J$295</definedName>
    <definedName name="FLEET">VESSELS!$C$7:$C$38</definedName>
    <definedName name="indexSegment" localSheetId="19">#REF!</definedName>
    <definedName name="indexSegment">#REF!</definedName>
    <definedName name="kwH_group">#REF!</definedName>
    <definedName name="kwH_per_vessel">VESSELS!$N$32:$N$219</definedName>
    <definedName name="kwH_vessel_seg">VESSELS!$F$7:$F$38</definedName>
    <definedName name="MAX_EFF_F">MAX_EFF_F!$P$7:$AB$294</definedName>
    <definedName name="MAX_EFF_V">MAX_EFF_V!$B$3:$N$35</definedName>
    <definedName name="maxEffSegMonth">MAX_EFF_V!$Q$4:$R$27</definedName>
    <definedName name="metier">SETS!$D$6:$E$49</definedName>
    <definedName name="ON_OFF">#REF!</definedName>
    <definedName name="OTHER_FC">COST!$C$7:$C$30</definedName>
    <definedName name="PRICES">PRICES_A!$D$4:$AV$286</definedName>
    <definedName name="quotaArea">SETS!$V$6:$V$21</definedName>
    <definedName name="quotaArea_area">SETS!$V$6:$W$21</definedName>
    <definedName name="SEASON">SEASON!$D$7:$P$250</definedName>
    <definedName name="SEGKOD" localSheetId="19">VESSELS!#REF!</definedName>
    <definedName name="SEGKOD">VESSELS!#REF!</definedName>
    <definedName name="SEGMENT">SETS!$A$6:$A$37</definedName>
    <definedName name="segmentLabel" localSheetId="19">VESSELS!#REF!</definedName>
    <definedName name="segmentLabel">VESSELS!#REF!</definedName>
    <definedName name="species">SETS!$J$6:$K$49</definedName>
    <definedName name="SSB_2009">SSB!$A$5:$G$49</definedName>
    <definedName name="SSB_MOD">SSB!$I$5:$O$49</definedName>
    <definedName name="SUBSET_NAMES">SUBSETS!$A$8:$A$9</definedName>
    <definedName name="SUBSETS" localSheetId="19">S+SUBSETS!$G$7:$I$294</definedName>
    <definedName name="SUBSETS">S+SUBSETS!$G$7:$I$294</definedName>
    <definedName name="TAC_2009" localSheetId="13">TAC_quotaArea!#REF!</definedName>
    <definedName name="TAC_2009">TAC_temp!$C$4:$C3</definedName>
    <definedName name="TAC_MOD">TAC!$D$3:$J$50</definedName>
    <definedName name="TAC_MOD_quotaArea" localSheetId="13">TAC_quotaArea!$T$3:$AC$44</definedName>
    <definedName name="VC_ALTLABOUR">VARCOSTS!$I$4:$I$290</definedName>
    <definedName name="VC_FUEL">VARCOSTS!$E$4:$E$290</definedName>
    <definedName name="VC_LABOUR">VARCOSTS!$F$4:$F$290</definedName>
    <definedName name="VC_OTHER">VARCOSTS!$H$4:$H$290</definedName>
    <definedName name="VC_REPAIR">VARCOSTS!$G$4:$G$290</definedName>
    <definedName name="VESS_CAP">VESSELS!$N$7:$N$38</definedName>
  </definedNames>
  <calcPr calcId="162913"/>
</workbook>
</file>

<file path=xl/calcChain.xml><?xml version="1.0" encoding="utf-8"?>
<calcChain xmlns="http://schemas.openxmlformats.org/spreadsheetml/2006/main">
  <c r="G243" i="36" l="1"/>
  <c r="G242" i="36"/>
  <c r="G241" i="36"/>
  <c r="G240" i="36"/>
  <c r="G239" i="36"/>
  <c r="G238" i="36"/>
  <c r="G237" i="36"/>
  <c r="G236" i="36"/>
  <c r="G235" i="36"/>
  <c r="G234" i="36"/>
  <c r="G233" i="36"/>
  <c r="G232" i="36"/>
  <c r="G231" i="36"/>
  <c r="G230" i="36"/>
  <c r="G229" i="36"/>
  <c r="G228" i="36"/>
  <c r="G227" i="36"/>
  <c r="G226" i="36"/>
  <c r="G225" i="36"/>
  <c r="G224" i="36"/>
  <c r="G223" i="36"/>
  <c r="G222" i="36"/>
  <c r="G221" i="36"/>
  <c r="G220" i="36"/>
  <c r="G219" i="36"/>
  <c r="G218" i="36"/>
  <c r="G217" i="36"/>
  <c r="G216" i="36"/>
  <c r="G215" i="36"/>
  <c r="G214" i="36"/>
  <c r="G213" i="36"/>
  <c r="G212" i="36"/>
  <c r="G211" i="36"/>
  <c r="G210" i="36"/>
  <c r="G209" i="36"/>
  <c r="G208" i="36"/>
  <c r="G207" i="36"/>
  <c r="G206" i="36"/>
  <c r="G205" i="36"/>
  <c r="G204" i="36"/>
  <c r="G203" i="36"/>
  <c r="G202" i="36"/>
  <c r="G201" i="36"/>
  <c r="G200" i="36"/>
  <c r="G199" i="36"/>
  <c r="G198" i="36"/>
  <c r="G197" i="36"/>
  <c r="G196" i="36"/>
  <c r="G195" i="36"/>
  <c r="G194" i="36"/>
  <c r="G193" i="36"/>
  <c r="G192" i="36"/>
  <c r="G191" i="36"/>
  <c r="G190" i="36"/>
  <c r="G189" i="36"/>
  <c r="G188" i="36"/>
  <c r="G187" i="36"/>
  <c r="G186" i="36"/>
  <c r="G185" i="36"/>
  <c r="G184" i="36"/>
  <c r="G183" i="36"/>
  <c r="G182" i="36"/>
  <c r="G181" i="36"/>
  <c r="G180" i="36"/>
  <c r="G179" i="36"/>
  <c r="G178" i="36"/>
  <c r="G177" i="36"/>
  <c r="G176" i="36"/>
  <c r="G175" i="36"/>
  <c r="G174" i="36"/>
  <c r="G173" i="36"/>
  <c r="G172" i="36"/>
  <c r="G171" i="36"/>
  <c r="G170" i="36"/>
  <c r="G169" i="36"/>
  <c r="G168" i="36"/>
  <c r="G167" i="36"/>
  <c r="G166" i="36"/>
  <c r="G165" i="36"/>
  <c r="G164" i="36"/>
  <c r="G163" i="36"/>
  <c r="G162" i="36"/>
  <c r="G161" i="36"/>
  <c r="G160" i="36"/>
  <c r="G159" i="36"/>
  <c r="G158" i="36"/>
  <c r="G157" i="36"/>
  <c r="G156" i="36"/>
  <c r="G155" i="36"/>
  <c r="G154" i="36"/>
  <c r="G153" i="36"/>
  <c r="G152" i="36"/>
  <c r="G151" i="36"/>
  <c r="G150" i="36"/>
  <c r="G149" i="36"/>
  <c r="G148" i="36"/>
  <c r="G147" i="36"/>
  <c r="G146" i="36"/>
  <c r="G145" i="36"/>
  <c r="G144" i="36"/>
  <c r="G143" i="36"/>
  <c r="G142" i="36"/>
  <c r="G141" i="36"/>
  <c r="G140" i="36"/>
  <c r="G139" i="36"/>
  <c r="G138" i="36"/>
  <c r="G137" i="36"/>
  <c r="G136" i="36"/>
  <c r="G135" i="36"/>
  <c r="G134" i="36"/>
  <c r="G133" i="36"/>
  <c r="G132" i="36"/>
  <c r="G131" i="36"/>
  <c r="G130" i="36"/>
  <c r="G129" i="36"/>
  <c r="G128" i="36"/>
  <c r="G127" i="36"/>
  <c r="G126" i="36"/>
  <c r="G125" i="36"/>
  <c r="G124" i="36"/>
  <c r="G123" i="36"/>
  <c r="G122" i="36"/>
  <c r="G121" i="36"/>
  <c r="G120" i="36"/>
  <c r="G119" i="36"/>
  <c r="G118" i="36"/>
  <c r="G117" i="36"/>
  <c r="G116" i="36"/>
  <c r="G115" i="36"/>
  <c r="G114" i="36"/>
  <c r="G113" i="36"/>
  <c r="G112" i="36"/>
  <c r="G111" i="36"/>
  <c r="G110" i="36"/>
  <c r="G109" i="36"/>
  <c r="G108" i="36"/>
  <c r="G107" i="36"/>
  <c r="G106" i="36"/>
  <c r="G105" i="36"/>
  <c r="G104" i="36"/>
  <c r="G103" i="36"/>
  <c r="G102" i="36"/>
  <c r="G101" i="36"/>
  <c r="G100" i="36"/>
  <c r="G99" i="36"/>
  <c r="G98" i="36"/>
  <c r="G97" i="36"/>
  <c r="G96" i="36"/>
  <c r="G95" i="36"/>
  <c r="G94" i="36"/>
  <c r="G93" i="36"/>
  <c r="G92" i="36"/>
  <c r="G91" i="36"/>
  <c r="G90" i="36"/>
  <c r="G89" i="36"/>
  <c r="G88" i="36"/>
  <c r="G87" i="36"/>
  <c r="G86" i="36"/>
  <c r="G85" i="36"/>
  <c r="G84" i="36"/>
  <c r="G83" i="36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64" i="36"/>
  <c r="G63" i="36"/>
  <c r="G62" i="36"/>
  <c r="G61" i="36"/>
  <c r="G60" i="36"/>
  <c r="G59" i="36"/>
  <c r="G58" i="36"/>
  <c r="G57" i="36"/>
  <c r="G56" i="36"/>
  <c r="G55" i="36"/>
  <c r="G54" i="36"/>
  <c r="G53" i="36"/>
  <c r="G52" i="36"/>
  <c r="G51" i="36"/>
  <c r="G50" i="36"/>
  <c r="G49" i="36"/>
  <c r="G48" i="36"/>
  <c r="G47" i="36"/>
  <c r="G46" i="36"/>
  <c r="G45" i="36"/>
  <c r="G44" i="36"/>
  <c r="G43" i="36"/>
  <c r="G42" i="36"/>
  <c r="G41" i="36"/>
  <c r="G40" i="36"/>
  <c r="G39" i="36"/>
  <c r="G38" i="36"/>
  <c r="G37" i="36"/>
  <c r="G36" i="36"/>
  <c r="G35" i="36"/>
  <c r="G34" i="36"/>
  <c r="G33" i="36"/>
  <c r="G32" i="36"/>
  <c r="G31" i="36"/>
  <c r="G30" i="36"/>
  <c r="G29" i="36"/>
  <c r="G28" i="36"/>
  <c r="G27" i="36"/>
  <c r="G26" i="36"/>
  <c r="G25" i="36"/>
  <c r="G24" i="36"/>
  <c r="G23" i="36"/>
  <c r="G22" i="36"/>
  <c r="G21" i="36"/>
  <c r="G20" i="36"/>
  <c r="G19" i="36"/>
  <c r="G18" i="36"/>
  <c r="G17" i="36"/>
  <c r="G16" i="36"/>
  <c r="G15" i="36"/>
  <c r="G14" i="36"/>
  <c r="G13" i="36"/>
  <c r="G12" i="36"/>
  <c r="G11" i="36"/>
  <c r="G10" i="36"/>
  <c r="G9" i="36"/>
  <c r="G8" i="36"/>
  <c r="G7" i="36"/>
  <c r="G6" i="36"/>
  <c r="G5" i="36"/>
  <c r="G4" i="36"/>
  <c r="G3" i="36"/>
  <c r="G2" i="36"/>
  <c r="G1" i="36"/>
  <c r="D243" i="36"/>
  <c r="D242" i="36"/>
  <c r="D241" i="36"/>
  <c r="D240" i="36"/>
  <c r="D239" i="36"/>
  <c r="D238" i="36"/>
  <c r="D237" i="36"/>
  <c r="D236" i="36"/>
  <c r="D235" i="36"/>
  <c r="D234" i="36"/>
  <c r="D233" i="36"/>
  <c r="D232" i="36"/>
  <c r="D231" i="36"/>
  <c r="D230" i="36"/>
  <c r="D229" i="36"/>
  <c r="D228" i="36"/>
  <c r="D227" i="36"/>
  <c r="D226" i="36"/>
  <c r="D225" i="36"/>
  <c r="D224" i="36"/>
  <c r="D223" i="36"/>
  <c r="D222" i="36"/>
  <c r="D221" i="36"/>
  <c r="D220" i="36"/>
  <c r="D219" i="36"/>
  <c r="D218" i="36"/>
  <c r="D217" i="36"/>
  <c r="D216" i="36"/>
  <c r="D215" i="36"/>
  <c r="D214" i="36"/>
  <c r="D213" i="36"/>
  <c r="D212" i="36"/>
  <c r="D211" i="36"/>
  <c r="D210" i="36"/>
  <c r="D209" i="36"/>
  <c r="D208" i="36"/>
  <c r="D207" i="36"/>
  <c r="D206" i="36"/>
  <c r="D205" i="36"/>
  <c r="D204" i="36"/>
  <c r="D203" i="36"/>
  <c r="D202" i="36"/>
  <c r="D201" i="36"/>
  <c r="D200" i="36"/>
  <c r="D199" i="36"/>
  <c r="D198" i="36"/>
  <c r="D197" i="36"/>
  <c r="D196" i="36"/>
  <c r="D195" i="36"/>
  <c r="D194" i="36"/>
  <c r="D193" i="36"/>
  <c r="D192" i="36"/>
  <c r="D191" i="36"/>
  <c r="D190" i="36"/>
  <c r="D189" i="36"/>
  <c r="D188" i="36"/>
  <c r="D187" i="36"/>
  <c r="D186" i="36"/>
  <c r="D185" i="36"/>
  <c r="D184" i="36"/>
  <c r="D183" i="36"/>
  <c r="D182" i="36"/>
  <c r="D181" i="36"/>
  <c r="D180" i="36"/>
  <c r="D179" i="36"/>
  <c r="D178" i="36"/>
  <c r="D177" i="36"/>
  <c r="D176" i="36"/>
  <c r="D175" i="36"/>
  <c r="D174" i="36"/>
  <c r="D173" i="36"/>
  <c r="D172" i="36"/>
  <c r="D171" i="36"/>
  <c r="D170" i="36"/>
  <c r="D169" i="36"/>
  <c r="D168" i="36"/>
  <c r="D167" i="36"/>
  <c r="D166" i="36"/>
  <c r="D165" i="36"/>
  <c r="D164" i="36"/>
  <c r="D163" i="36"/>
  <c r="D162" i="36"/>
  <c r="D161" i="36"/>
  <c r="D160" i="36"/>
  <c r="D159" i="36"/>
  <c r="D158" i="36"/>
  <c r="D157" i="36"/>
  <c r="D156" i="36"/>
  <c r="D155" i="36"/>
  <c r="D154" i="36"/>
  <c r="D153" i="36"/>
  <c r="D152" i="36"/>
  <c r="D151" i="36"/>
  <c r="D150" i="36"/>
  <c r="D149" i="36"/>
  <c r="D148" i="36"/>
  <c r="D147" i="36"/>
  <c r="D146" i="36"/>
  <c r="D145" i="36"/>
  <c r="D144" i="36"/>
  <c r="D143" i="36"/>
  <c r="D142" i="36"/>
  <c r="D141" i="36"/>
  <c r="D140" i="36"/>
  <c r="D139" i="36"/>
  <c r="D138" i="36"/>
  <c r="D137" i="36"/>
  <c r="D136" i="36"/>
  <c r="D135" i="36"/>
  <c r="D134" i="36"/>
  <c r="D133" i="36"/>
  <c r="D132" i="36"/>
  <c r="D131" i="36"/>
  <c r="D130" i="36"/>
  <c r="D129" i="36"/>
  <c r="D128" i="36"/>
  <c r="D127" i="36"/>
  <c r="D126" i="36"/>
  <c r="D125" i="36"/>
  <c r="D124" i="36"/>
  <c r="D123" i="36"/>
  <c r="D122" i="36"/>
  <c r="D121" i="36"/>
  <c r="D120" i="36"/>
  <c r="D119" i="36"/>
  <c r="D118" i="36"/>
  <c r="D117" i="36"/>
  <c r="D116" i="36"/>
  <c r="D115" i="36"/>
  <c r="D114" i="36"/>
  <c r="D113" i="36"/>
  <c r="D112" i="36"/>
  <c r="D111" i="36"/>
  <c r="D110" i="36"/>
  <c r="D109" i="36"/>
  <c r="D108" i="36"/>
  <c r="D107" i="36"/>
  <c r="D106" i="36"/>
  <c r="D105" i="36"/>
  <c r="D104" i="36"/>
  <c r="D103" i="36"/>
  <c r="D102" i="36"/>
  <c r="D101" i="36"/>
  <c r="D100" i="36"/>
  <c r="D99" i="36"/>
  <c r="D98" i="36"/>
  <c r="D97" i="36"/>
  <c r="D96" i="36"/>
  <c r="D95" i="36"/>
  <c r="D94" i="36"/>
  <c r="D93" i="36"/>
  <c r="D92" i="36"/>
  <c r="D91" i="36"/>
  <c r="D90" i="36"/>
  <c r="D89" i="36"/>
  <c r="D88" i="36"/>
  <c r="D87" i="36"/>
  <c r="D86" i="36"/>
  <c r="D85" i="36"/>
  <c r="D84" i="36"/>
  <c r="D83" i="36"/>
  <c r="D82" i="36"/>
  <c r="D81" i="36"/>
  <c r="D80" i="36"/>
  <c r="D79" i="36"/>
  <c r="D78" i="36"/>
  <c r="D77" i="36"/>
  <c r="D76" i="36"/>
  <c r="D75" i="36"/>
  <c r="D74" i="36"/>
  <c r="D73" i="36"/>
  <c r="D72" i="36"/>
  <c r="D71" i="36"/>
  <c r="D70" i="36"/>
  <c r="D69" i="36"/>
  <c r="D68" i="36"/>
  <c r="D67" i="36"/>
  <c r="D66" i="36"/>
  <c r="D65" i="36"/>
  <c r="D64" i="36"/>
  <c r="D63" i="36"/>
  <c r="D62" i="36"/>
  <c r="D61" i="36"/>
  <c r="D60" i="36"/>
  <c r="D59" i="36"/>
  <c r="D58" i="36"/>
  <c r="D57" i="36"/>
  <c r="D56" i="36"/>
  <c r="D55" i="36"/>
  <c r="D54" i="36"/>
  <c r="D53" i="36"/>
  <c r="D52" i="36"/>
  <c r="D51" i="36"/>
  <c r="D50" i="36"/>
  <c r="D49" i="36"/>
  <c r="D48" i="36"/>
  <c r="D47" i="36"/>
  <c r="D46" i="36"/>
  <c r="D45" i="36"/>
  <c r="D44" i="36"/>
  <c r="D43" i="36"/>
  <c r="D42" i="36"/>
  <c r="D41" i="36"/>
  <c r="D40" i="36"/>
  <c r="D39" i="36"/>
  <c r="D38" i="36"/>
  <c r="D37" i="36"/>
  <c r="D36" i="36"/>
  <c r="D35" i="36"/>
  <c r="D34" i="36"/>
  <c r="D33" i="36"/>
  <c r="D32" i="36"/>
  <c r="D31" i="36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/>
  <c r="D17" i="36"/>
  <c r="D16" i="36"/>
  <c r="D15" i="36"/>
  <c r="D14" i="36"/>
  <c r="D13" i="36"/>
  <c r="D12" i="36"/>
  <c r="D11" i="36"/>
  <c r="D10" i="36"/>
  <c r="D9" i="36"/>
  <c r="D8" i="36"/>
  <c r="D7" i="36"/>
  <c r="D6" i="36"/>
  <c r="D5" i="36"/>
  <c r="D4" i="36"/>
  <c r="D3" i="36"/>
  <c r="D2" i="36"/>
  <c r="D1" i="36"/>
  <c r="O28" i="12" l="1"/>
  <c r="O29" i="12"/>
  <c r="O30" i="12"/>
  <c r="O31" i="12"/>
  <c r="L251" i="7" l="1"/>
  <c r="V7" i="8" l="1"/>
  <c r="AB7" i="8"/>
  <c r="AC7" i="8"/>
  <c r="V8" i="8"/>
  <c r="AB8" i="8"/>
  <c r="AC8" i="8"/>
  <c r="V9" i="8"/>
  <c r="AB9" i="8"/>
  <c r="AC9" i="8"/>
  <c r="V10" i="8"/>
  <c r="AB10" i="8"/>
  <c r="AC10" i="8"/>
  <c r="V11" i="8"/>
  <c r="AB11" i="8"/>
  <c r="AC11" i="8"/>
  <c r="V12" i="8"/>
  <c r="AB12" i="8"/>
  <c r="AC12" i="8"/>
  <c r="V13" i="8"/>
  <c r="AB13" i="8"/>
  <c r="AC13" i="8"/>
  <c r="C35" i="7" l="1"/>
  <c r="AE8" i="8" l="1"/>
  <c r="AE9" i="8"/>
  <c r="AE10" i="8"/>
  <c r="AE11" i="8"/>
  <c r="AE12" i="8"/>
  <c r="AE13" i="8"/>
  <c r="AB14" i="8"/>
  <c r="AC14" i="8" s="1"/>
  <c r="AE14" i="8" s="1"/>
  <c r="AB15" i="8"/>
  <c r="AC15" i="8" s="1"/>
  <c r="AE15" i="8" s="1"/>
  <c r="AB16" i="8"/>
  <c r="AC16" i="8" s="1"/>
  <c r="AE16" i="8" s="1"/>
  <c r="AB17" i="8"/>
  <c r="AC17" i="8" s="1"/>
  <c r="AE17" i="8" s="1"/>
  <c r="AB18" i="8"/>
  <c r="AC18" i="8" s="1"/>
  <c r="AE18" i="8" s="1"/>
  <c r="AB19" i="8"/>
  <c r="AC19" i="8" s="1"/>
  <c r="AE19" i="8" s="1"/>
  <c r="AB20" i="8"/>
  <c r="AC20" i="8" s="1"/>
  <c r="AE20" i="8" s="1"/>
  <c r="AB21" i="8"/>
  <c r="AC21" i="8" s="1"/>
  <c r="AE21" i="8" s="1"/>
  <c r="AB22" i="8"/>
  <c r="AC22" i="8" s="1"/>
  <c r="AE22" i="8" s="1"/>
  <c r="AB23" i="8"/>
  <c r="AC23" i="8" s="1"/>
  <c r="AE23" i="8" s="1"/>
  <c r="AB24" i="8"/>
  <c r="AC24" i="8" s="1"/>
  <c r="AE24" i="8" s="1"/>
  <c r="AB25" i="8"/>
  <c r="AC25" i="8" s="1"/>
  <c r="AE25" i="8" s="1"/>
  <c r="AB26" i="8"/>
  <c r="AC26" i="8" s="1"/>
  <c r="AE26" i="8" s="1"/>
  <c r="AB27" i="8"/>
  <c r="AC27" i="8" s="1"/>
  <c r="AE27" i="8" s="1"/>
  <c r="AB28" i="8"/>
  <c r="AC28" i="8" s="1"/>
  <c r="AE28" i="8" s="1"/>
  <c r="AB29" i="8"/>
  <c r="AC29" i="8" s="1"/>
  <c r="AE29" i="8" s="1"/>
  <c r="AB30" i="8"/>
  <c r="AC30" i="8" s="1"/>
  <c r="AE30" i="8" s="1"/>
  <c r="AE7" i="8"/>
  <c r="P249" i="30" l="1"/>
  <c r="P250" i="30"/>
  <c r="P251" i="30"/>
  <c r="P252" i="30"/>
  <c r="C33" i="12" l="1"/>
  <c r="G51" i="12"/>
  <c r="F25" i="22" l="1"/>
  <c r="G25" i="22"/>
  <c r="E25" i="22"/>
  <c r="U31" i="8" l="1"/>
  <c r="T31" i="8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AG9" i="8" l="1"/>
  <c r="AG26" i="8"/>
  <c r="AG13" i="8"/>
  <c r="AG21" i="8"/>
  <c r="AG29" i="8"/>
  <c r="AG30" i="8"/>
  <c r="AG7" i="8"/>
  <c r="AG23" i="8"/>
  <c r="AG11" i="8"/>
  <c r="AG27" i="8"/>
  <c r="AG28" i="8"/>
  <c r="AG22" i="8"/>
  <c r="AG15" i="8"/>
  <c r="AG12" i="8"/>
  <c r="AG19" i="8"/>
  <c r="AG8" i="8"/>
  <c r="AG16" i="8"/>
  <c r="AG24" i="8"/>
  <c r="AG20" i="8"/>
  <c r="AG17" i="8"/>
  <c r="AG25" i="8"/>
  <c r="AG14" i="8"/>
  <c r="AG10" i="8"/>
  <c r="AG18" i="8"/>
  <c r="V31" i="8"/>
  <c r="AI30" i="7" l="1"/>
  <c r="AJ30" i="7" s="1"/>
  <c r="AI29" i="7"/>
  <c r="AJ29" i="7" s="1"/>
  <c r="AI28" i="7"/>
  <c r="AJ28" i="7" s="1"/>
  <c r="AI27" i="7"/>
  <c r="AJ27" i="7" s="1"/>
  <c r="AI26" i="7"/>
  <c r="AJ26" i="7" s="1"/>
  <c r="AI25" i="7"/>
  <c r="AJ25" i="7" s="1"/>
  <c r="AI24" i="7"/>
  <c r="AJ24" i="7" s="1"/>
  <c r="AI23" i="7"/>
  <c r="AJ23" i="7" s="1"/>
  <c r="AI22" i="7"/>
  <c r="AJ22" i="7" s="1"/>
  <c r="AI21" i="7"/>
  <c r="AJ21" i="7" s="1"/>
  <c r="AI20" i="7"/>
  <c r="AJ20" i="7" s="1"/>
  <c r="AI19" i="7"/>
  <c r="AJ19" i="7" s="1"/>
  <c r="AI18" i="7"/>
  <c r="AJ18" i="7" s="1"/>
  <c r="AI17" i="7"/>
  <c r="AJ17" i="7" s="1"/>
  <c r="AI16" i="7"/>
  <c r="AJ16" i="7" s="1"/>
  <c r="AI15" i="7"/>
  <c r="AJ15" i="7" s="1"/>
  <c r="AI14" i="7"/>
  <c r="AJ14" i="7" s="1"/>
  <c r="AI13" i="7"/>
  <c r="AJ13" i="7" s="1"/>
  <c r="AI12" i="7"/>
  <c r="AJ12" i="7" s="1"/>
  <c r="AI11" i="7"/>
  <c r="AJ11" i="7" s="1"/>
  <c r="AI10" i="7"/>
  <c r="AJ10" i="7" s="1"/>
  <c r="AI9" i="7"/>
  <c r="AJ9" i="7" s="1"/>
  <c r="AI8" i="7"/>
  <c r="AJ8" i="7" s="1"/>
  <c r="AI7" i="7"/>
  <c r="AJ7" i="7" s="1"/>
  <c r="AI31" i="7" l="1"/>
  <c r="A184" i="5" l="1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B55" i="14" l="1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A210" i="5"/>
  <c r="A209" i="5"/>
  <c r="A208" i="5"/>
  <c r="A207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S236" i="6"/>
  <c r="Q236" i="6"/>
  <c r="P236" i="6"/>
  <c r="O236" i="6"/>
  <c r="N236" i="6"/>
  <c r="S235" i="6"/>
  <c r="Q235" i="6"/>
  <c r="P235" i="6"/>
  <c r="O235" i="6"/>
  <c r="N235" i="6"/>
  <c r="S234" i="6"/>
  <c r="Q234" i="6"/>
  <c r="P234" i="6"/>
  <c r="O234" i="6"/>
  <c r="N234" i="6"/>
  <c r="S233" i="6"/>
  <c r="Q233" i="6"/>
  <c r="P233" i="6"/>
  <c r="O233" i="6"/>
  <c r="N233" i="6"/>
  <c r="S232" i="6"/>
  <c r="Q232" i="6"/>
  <c r="P232" i="6"/>
  <c r="O232" i="6"/>
  <c r="N232" i="6"/>
  <c r="S231" i="6"/>
  <c r="Q231" i="6"/>
  <c r="P231" i="6"/>
  <c r="O231" i="6"/>
  <c r="N231" i="6"/>
  <c r="R230" i="6"/>
  <c r="Q230" i="6"/>
  <c r="P230" i="6"/>
  <c r="O230" i="6"/>
  <c r="N230" i="6"/>
  <c r="R229" i="6"/>
  <c r="Q229" i="6"/>
  <c r="P229" i="6"/>
  <c r="O229" i="6"/>
  <c r="N229" i="6"/>
  <c r="S228" i="6"/>
  <c r="R228" i="6"/>
  <c r="P228" i="6"/>
  <c r="O228" i="6"/>
  <c r="N228" i="6"/>
  <c r="S227" i="6"/>
  <c r="R227" i="6"/>
  <c r="P227" i="6"/>
  <c r="O227" i="6"/>
  <c r="N227" i="6"/>
  <c r="S226" i="6"/>
  <c r="R226" i="6"/>
  <c r="Q226" i="6"/>
  <c r="P226" i="6"/>
  <c r="O226" i="6"/>
  <c r="N226" i="6"/>
  <c r="S225" i="6"/>
  <c r="R225" i="6"/>
  <c r="Q225" i="6"/>
  <c r="P225" i="6"/>
  <c r="O225" i="6"/>
  <c r="N225" i="6"/>
  <c r="S224" i="6"/>
  <c r="R224" i="6"/>
  <c r="Q224" i="6"/>
  <c r="P224" i="6"/>
  <c r="O224" i="6"/>
  <c r="N224" i="6"/>
  <c r="S223" i="6"/>
  <c r="R223" i="6"/>
  <c r="Q223" i="6"/>
  <c r="P223" i="6"/>
  <c r="O223" i="6"/>
  <c r="N223" i="6"/>
  <c r="S222" i="6"/>
  <c r="R222" i="6"/>
  <c r="Q222" i="6"/>
  <c r="P222" i="6"/>
  <c r="O222" i="6"/>
  <c r="N222" i="6"/>
  <c r="S221" i="6"/>
  <c r="R221" i="6"/>
  <c r="Q221" i="6"/>
  <c r="P221" i="6"/>
  <c r="O221" i="6"/>
  <c r="N221" i="6"/>
  <c r="S220" i="6"/>
  <c r="R220" i="6"/>
  <c r="Q220" i="6"/>
  <c r="P220" i="6"/>
  <c r="O220" i="6"/>
  <c r="N220" i="6"/>
  <c r="S219" i="6"/>
  <c r="Q219" i="6"/>
  <c r="P219" i="6"/>
  <c r="O219" i="6"/>
  <c r="N219" i="6"/>
  <c r="S218" i="6"/>
  <c r="Q218" i="6"/>
  <c r="P218" i="6"/>
  <c r="O218" i="6"/>
  <c r="N218" i="6"/>
  <c r="S217" i="6"/>
  <c r="Q217" i="6"/>
  <c r="P217" i="6"/>
  <c r="O217" i="6"/>
  <c r="N217" i="6"/>
  <c r="S216" i="6"/>
  <c r="Q216" i="6"/>
  <c r="P216" i="6"/>
  <c r="O216" i="6"/>
  <c r="N216" i="6"/>
  <c r="S215" i="6"/>
  <c r="R215" i="6"/>
  <c r="P215" i="6"/>
  <c r="O215" i="6"/>
  <c r="N215" i="6"/>
  <c r="S214" i="6"/>
  <c r="R214" i="6"/>
  <c r="P214" i="6"/>
  <c r="O214" i="6"/>
  <c r="N214" i="6"/>
  <c r="S213" i="6"/>
  <c r="R213" i="6"/>
  <c r="Q213" i="6"/>
  <c r="P213" i="6"/>
  <c r="O213" i="6"/>
  <c r="N213" i="6"/>
  <c r="S212" i="6"/>
  <c r="R212" i="6"/>
  <c r="Q212" i="6"/>
  <c r="P212" i="6"/>
  <c r="O212" i="6"/>
  <c r="N212" i="6"/>
  <c r="S211" i="6"/>
  <c r="R211" i="6"/>
  <c r="Q211" i="6"/>
  <c r="P211" i="6"/>
  <c r="O211" i="6"/>
  <c r="N211" i="6"/>
  <c r="S210" i="6"/>
  <c r="R210" i="6"/>
  <c r="Q210" i="6"/>
  <c r="P210" i="6"/>
  <c r="O210" i="6"/>
  <c r="N210" i="6"/>
  <c r="S209" i="6"/>
  <c r="R209" i="6"/>
  <c r="Q209" i="6"/>
  <c r="P209" i="6"/>
  <c r="O209" i="6"/>
  <c r="N209" i="6"/>
  <c r="S208" i="6"/>
  <c r="R208" i="6"/>
  <c r="Q208" i="6"/>
  <c r="P208" i="6"/>
  <c r="O208" i="6"/>
  <c r="N208" i="6"/>
  <c r="S207" i="6"/>
  <c r="R207" i="6"/>
  <c r="Q207" i="6"/>
  <c r="P207" i="6"/>
  <c r="O207" i="6"/>
  <c r="N207" i="6"/>
  <c r="S206" i="6"/>
  <c r="R206" i="6"/>
  <c r="Q206" i="6"/>
  <c r="P206" i="6"/>
  <c r="O206" i="6"/>
  <c r="N206" i="6"/>
  <c r="S205" i="6"/>
  <c r="R205" i="6"/>
  <c r="Q205" i="6"/>
  <c r="P205" i="6"/>
  <c r="O205" i="6"/>
  <c r="N205" i="6"/>
  <c r="S204" i="6"/>
  <c r="Q204" i="6"/>
  <c r="P204" i="6"/>
  <c r="O204" i="6"/>
  <c r="N204" i="6"/>
  <c r="S203" i="6"/>
  <c r="Q203" i="6"/>
  <c r="P203" i="6"/>
  <c r="O203" i="6"/>
  <c r="N203" i="6"/>
  <c r="S202" i="6"/>
  <c r="Q202" i="6"/>
  <c r="P202" i="6"/>
  <c r="O202" i="6"/>
  <c r="N202" i="6"/>
  <c r="S201" i="6"/>
  <c r="Q201" i="6"/>
  <c r="P201" i="6"/>
  <c r="O201" i="6"/>
  <c r="N201" i="6"/>
  <c r="S200" i="6"/>
  <c r="R200" i="6"/>
  <c r="P200" i="6"/>
  <c r="O200" i="6"/>
  <c r="N200" i="6"/>
  <c r="S199" i="6"/>
  <c r="R199" i="6"/>
  <c r="Q199" i="6"/>
  <c r="P199" i="6"/>
  <c r="O199" i="6"/>
  <c r="N199" i="6"/>
  <c r="S198" i="6"/>
  <c r="Q198" i="6"/>
  <c r="P198" i="6"/>
  <c r="O198" i="6"/>
  <c r="N198" i="6"/>
  <c r="S197" i="6"/>
  <c r="Q197" i="6"/>
  <c r="P197" i="6"/>
  <c r="O197" i="6"/>
  <c r="N197" i="6"/>
  <c r="S196" i="6"/>
  <c r="Q196" i="6"/>
  <c r="P196" i="6"/>
  <c r="O196" i="6"/>
  <c r="N196" i="6"/>
  <c r="S195" i="6"/>
  <c r="Q195" i="6"/>
  <c r="P195" i="6"/>
  <c r="O195" i="6"/>
  <c r="N195" i="6"/>
  <c r="S194" i="6"/>
  <c r="R194" i="6"/>
  <c r="Q194" i="6"/>
  <c r="P194" i="6"/>
  <c r="O194" i="6"/>
  <c r="N194" i="6"/>
  <c r="S193" i="6"/>
  <c r="R193" i="6"/>
  <c r="Q193" i="6"/>
  <c r="P193" i="6"/>
  <c r="O193" i="6"/>
  <c r="N193" i="6"/>
  <c r="S192" i="6"/>
  <c r="R192" i="6"/>
  <c r="Q192" i="6"/>
  <c r="P192" i="6"/>
  <c r="O192" i="6"/>
  <c r="N192" i="6"/>
  <c r="S191" i="6"/>
  <c r="R191" i="6"/>
  <c r="Q191" i="6"/>
  <c r="P191" i="6"/>
  <c r="O191" i="6"/>
  <c r="N191" i="6"/>
  <c r="S190" i="6"/>
  <c r="R190" i="6"/>
  <c r="Q190" i="6"/>
  <c r="P190" i="6"/>
  <c r="O190" i="6"/>
  <c r="N190" i="6"/>
  <c r="S189" i="6"/>
  <c r="R189" i="6"/>
  <c r="Q189" i="6"/>
  <c r="P189" i="6"/>
  <c r="O189" i="6"/>
  <c r="N189" i="6"/>
  <c r="S188" i="6"/>
  <c r="R188" i="6"/>
  <c r="Q188" i="6"/>
  <c r="P188" i="6"/>
  <c r="O188" i="6"/>
  <c r="N188" i="6"/>
  <c r="S187" i="6"/>
  <c r="Q187" i="6"/>
  <c r="P187" i="6"/>
  <c r="O187" i="6"/>
  <c r="N187" i="6"/>
  <c r="S186" i="6"/>
  <c r="Q186" i="6"/>
  <c r="P186" i="6"/>
  <c r="O186" i="6"/>
  <c r="N186" i="6"/>
  <c r="S185" i="6"/>
  <c r="Q185" i="6"/>
  <c r="P185" i="6"/>
  <c r="O185" i="6"/>
  <c r="N185" i="6"/>
  <c r="S184" i="6"/>
  <c r="Q184" i="6"/>
  <c r="P184" i="6"/>
  <c r="O184" i="6"/>
  <c r="N184" i="6"/>
  <c r="S183" i="6"/>
  <c r="Q183" i="6"/>
  <c r="P183" i="6"/>
  <c r="O183" i="6"/>
  <c r="N183" i="6"/>
  <c r="S182" i="6"/>
  <c r="Q182" i="6"/>
  <c r="P182" i="6"/>
  <c r="O182" i="6"/>
  <c r="N182" i="6"/>
  <c r="S181" i="6"/>
  <c r="R181" i="6"/>
  <c r="P181" i="6"/>
  <c r="O181" i="6"/>
  <c r="N181" i="6"/>
  <c r="S180" i="6"/>
  <c r="R180" i="6"/>
  <c r="P180" i="6"/>
  <c r="O180" i="6"/>
  <c r="N180" i="6"/>
  <c r="R179" i="6"/>
  <c r="Q179" i="6"/>
  <c r="P179" i="6"/>
  <c r="O179" i="6"/>
  <c r="N179" i="6"/>
  <c r="R178" i="6"/>
  <c r="Q178" i="6"/>
  <c r="P178" i="6"/>
  <c r="O178" i="6"/>
  <c r="N178" i="6"/>
  <c r="S177" i="6"/>
  <c r="R177" i="6"/>
  <c r="Q177" i="6"/>
  <c r="P177" i="6"/>
  <c r="O177" i="6"/>
  <c r="N177" i="6"/>
  <c r="S176" i="6"/>
  <c r="R176" i="6"/>
  <c r="Q176" i="6"/>
  <c r="P176" i="6"/>
  <c r="O176" i="6"/>
  <c r="N176" i="6"/>
  <c r="S175" i="6"/>
  <c r="R175" i="6"/>
  <c r="Q175" i="6"/>
  <c r="P175" i="6"/>
  <c r="O175" i="6"/>
  <c r="N175" i="6"/>
  <c r="S174" i="6"/>
  <c r="R174" i="6"/>
  <c r="Q174" i="6"/>
  <c r="P174" i="6"/>
  <c r="O174" i="6"/>
  <c r="N174" i="6"/>
  <c r="S173" i="6"/>
  <c r="R173" i="6"/>
  <c r="P173" i="6"/>
  <c r="O173" i="6"/>
  <c r="N173" i="6"/>
  <c r="S172" i="6"/>
  <c r="R172" i="6"/>
  <c r="P172" i="6"/>
  <c r="O172" i="6"/>
  <c r="N172" i="6"/>
  <c r="S171" i="6"/>
  <c r="R171" i="6"/>
  <c r="Q171" i="6"/>
  <c r="P171" i="6"/>
  <c r="O171" i="6"/>
  <c r="N171" i="6"/>
  <c r="S170" i="6"/>
  <c r="R170" i="6"/>
  <c r="Q170" i="6"/>
  <c r="P170" i="6"/>
  <c r="O170" i="6"/>
  <c r="N170" i="6"/>
  <c r="S169" i="6"/>
  <c r="R169" i="6"/>
  <c r="Q169" i="6"/>
  <c r="P169" i="6"/>
  <c r="O169" i="6"/>
  <c r="N169" i="6"/>
  <c r="S168" i="6"/>
  <c r="R168" i="6"/>
  <c r="Q168" i="6"/>
  <c r="P168" i="6"/>
  <c r="O168" i="6"/>
  <c r="N168" i="6"/>
  <c r="S167" i="6"/>
  <c r="R167" i="6"/>
  <c r="Q167" i="6"/>
  <c r="P167" i="6"/>
  <c r="O167" i="6"/>
  <c r="N167" i="6"/>
  <c r="S166" i="6"/>
  <c r="R166" i="6"/>
  <c r="Q166" i="6"/>
  <c r="P166" i="6"/>
  <c r="O166" i="6"/>
  <c r="N166" i="6"/>
  <c r="S165" i="6"/>
  <c r="R165" i="6"/>
  <c r="Q165" i="6"/>
  <c r="P165" i="6"/>
  <c r="O165" i="6"/>
  <c r="N165" i="6"/>
  <c r="S164" i="6"/>
  <c r="R164" i="6"/>
  <c r="Q164" i="6"/>
  <c r="P164" i="6"/>
  <c r="O164" i="6"/>
  <c r="N164" i="6"/>
  <c r="S163" i="6"/>
  <c r="R163" i="6"/>
  <c r="Q163" i="6"/>
  <c r="P163" i="6"/>
  <c r="O163" i="6"/>
  <c r="N163" i="6"/>
  <c r="S162" i="6"/>
  <c r="R162" i="6"/>
  <c r="Q162" i="6"/>
  <c r="P162" i="6"/>
  <c r="O162" i="6"/>
  <c r="N162" i="6"/>
  <c r="S161" i="6"/>
  <c r="R161" i="6"/>
  <c r="Q161" i="6"/>
  <c r="P161" i="6"/>
  <c r="O161" i="6"/>
  <c r="N161" i="6"/>
  <c r="S160" i="6"/>
  <c r="R160" i="6"/>
  <c r="Q160" i="6"/>
  <c r="P160" i="6"/>
  <c r="O160" i="6"/>
  <c r="N160" i="6"/>
  <c r="S159" i="6"/>
  <c r="R159" i="6"/>
  <c r="Q159" i="6"/>
  <c r="P159" i="6"/>
  <c r="O159" i="6"/>
  <c r="N159" i="6"/>
  <c r="S158" i="6"/>
  <c r="R158" i="6"/>
  <c r="Q158" i="6"/>
  <c r="P158" i="6"/>
  <c r="O158" i="6"/>
  <c r="N158" i="6"/>
  <c r="S157" i="6"/>
  <c r="R157" i="6"/>
  <c r="Q157" i="6"/>
  <c r="P157" i="6"/>
  <c r="O157" i="6"/>
  <c r="N157" i="6"/>
  <c r="S156" i="6"/>
  <c r="R156" i="6"/>
  <c r="Q156" i="6"/>
  <c r="P156" i="6"/>
  <c r="O156" i="6"/>
  <c r="N156" i="6"/>
  <c r="S155" i="6"/>
  <c r="R155" i="6"/>
  <c r="Q155" i="6"/>
  <c r="P155" i="6"/>
  <c r="O155" i="6"/>
  <c r="N155" i="6"/>
  <c r="S154" i="6"/>
  <c r="Q154" i="6"/>
  <c r="P154" i="6"/>
  <c r="O154" i="6"/>
  <c r="N154" i="6"/>
  <c r="S153" i="6"/>
  <c r="Q153" i="6"/>
  <c r="P153" i="6"/>
  <c r="O153" i="6"/>
  <c r="N153" i="6"/>
  <c r="S152" i="6"/>
  <c r="Q152" i="6"/>
  <c r="P152" i="6"/>
  <c r="O152" i="6"/>
  <c r="N152" i="6"/>
  <c r="S151" i="6"/>
  <c r="Q151" i="6"/>
  <c r="P151" i="6"/>
  <c r="O151" i="6"/>
  <c r="N151" i="6"/>
  <c r="S150" i="6"/>
  <c r="Q150" i="6"/>
  <c r="P150" i="6"/>
  <c r="O150" i="6"/>
  <c r="N150" i="6"/>
  <c r="S149" i="6"/>
  <c r="Q149" i="6"/>
  <c r="P149" i="6"/>
  <c r="O149" i="6"/>
  <c r="N149" i="6"/>
  <c r="S148" i="6"/>
  <c r="Q148" i="6"/>
  <c r="P148" i="6"/>
  <c r="O148" i="6"/>
  <c r="N148" i="6"/>
  <c r="S147" i="6"/>
  <c r="Q147" i="6"/>
  <c r="P147" i="6"/>
  <c r="O147" i="6"/>
  <c r="N147" i="6"/>
  <c r="S146" i="6"/>
  <c r="Q146" i="6"/>
  <c r="P146" i="6"/>
  <c r="O146" i="6"/>
  <c r="N146" i="6"/>
  <c r="S145" i="6"/>
  <c r="Q145" i="6"/>
  <c r="P145" i="6"/>
  <c r="O145" i="6"/>
  <c r="N145" i="6"/>
  <c r="S144" i="6"/>
  <c r="Q144" i="6"/>
  <c r="P144" i="6"/>
  <c r="O144" i="6"/>
  <c r="N144" i="6"/>
  <c r="S143" i="6"/>
  <c r="Q143" i="6"/>
  <c r="P143" i="6"/>
  <c r="O143" i="6"/>
  <c r="N143" i="6"/>
  <c r="S142" i="6"/>
  <c r="Q142" i="6"/>
  <c r="P142" i="6"/>
  <c r="O142" i="6"/>
  <c r="N142" i="6"/>
  <c r="S141" i="6"/>
  <c r="Q141" i="6"/>
  <c r="P141" i="6"/>
  <c r="O141" i="6"/>
  <c r="N141" i="6"/>
  <c r="S140" i="6"/>
  <c r="Q140" i="6"/>
  <c r="P140" i="6"/>
  <c r="O140" i="6"/>
  <c r="N140" i="6"/>
  <c r="S139" i="6"/>
  <c r="R139" i="6"/>
  <c r="P139" i="6"/>
  <c r="O139" i="6"/>
  <c r="N139" i="6"/>
  <c r="S138" i="6"/>
  <c r="R138" i="6"/>
  <c r="P138" i="6"/>
  <c r="O138" i="6"/>
  <c r="N138" i="6"/>
  <c r="S137" i="6"/>
  <c r="R137" i="6"/>
  <c r="P137" i="6"/>
  <c r="O137" i="6"/>
  <c r="N137" i="6"/>
  <c r="S136" i="6"/>
  <c r="R136" i="6"/>
  <c r="Q136" i="6"/>
  <c r="P136" i="6"/>
  <c r="O136" i="6"/>
  <c r="N136" i="6"/>
  <c r="S135" i="6"/>
  <c r="R135" i="6"/>
  <c r="Q135" i="6"/>
  <c r="P135" i="6"/>
  <c r="O135" i="6"/>
  <c r="N135" i="6"/>
  <c r="S134" i="6"/>
  <c r="R134" i="6"/>
  <c r="Q134" i="6"/>
  <c r="P134" i="6"/>
  <c r="O134" i="6"/>
  <c r="N134" i="6"/>
  <c r="S133" i="6"/>
  <c r="R133" i="6"/>
  <c r="Q133" i="6"/>
  <c r="P133" i="6"/>
  <c r="O133" i="6"/>
  <c r="N133" i="6"/>
  <c r="S132" i="6"/>
  <c r="R132" i="6"/>
  <c r="Q132" i="6"/>
  <c r="P132" i="6"/>
  <c r="O132" i="6"/>
  <c r="N132" i="6"/>
  <c r="S131" i="6"/>
  <c r="R131" i="6"/>
  <c r="Q131" i="6"/>
  <c r="P131" i="6"/>
  <c r="O131" i="6"/>
  <c r="N131" i="6"/>
  <c r="S130" i="6"/>
  <c r="R130" i="6"/>
  <c r="Q130" i="6"/>
  <c r="P130" i="6"/>
  <c r="O130" i="6"/>
  <c r="N130" i="6"/>
  <c r="S129" i="6"/>
  <c r="Q129" i="6"/>
  <c r="P129" i="6"/>
  <c r="O129" i="6"/>
  <c r="N129" i="6"/>
  <c r="S128" i="6"/>
  <c r="Q128" i="6"/>
  <c r="P128" i="6"/>
  <c r="O128" i="6"/>
  <c r="N128" i="6"/>
  <c r="S127" i="6"/>
  <c r="Q127" i="6"/>
  <c r="P127" i="6"/>
  <c r="O127" i="6"/>
  <c r="N127" i="6"/>
  <c r="S126" i="6"/>
  <c r="Q126" i="6"/>
  <c r="P126" i="6"/>
  <c r="O126" i="6"/>
  <c r="N126" i="6"/>
  <c r="S125" i="6"/>
  <c r="Q125" i="6"/>
  <c r="P125" i="6"/>
  <c r="O125" i="6"/>
  <c r="N125" i="6"/>
  <c r="S124" i="6"/>
  <c r="R124" i="6"/>
  <c r="Q124" i="6"/>
  <c r="P124" i="6"/>
  <c r="O124" i="6"/>
  <c r="N124" i="6"/>
  <c r="S123" i="6"/>
  <c r="R123" i="6"/>
  <c r="Q123" i="6"/>
  <c r="P123" i="6"/>
  <c r="O123" i="6"/>
  <c r="N123" i="6"/>
  <c r="S122" i="6"/>
  <c r="R122" i="6"/>
  <c r="Q122" i="6"/>
  <c r="P122" i="6"/>
  <c r="O122" i="6"/>
  <c r="N122" i="6"/>
  <c r="S121" i="6"/>
  <c r="R121" i="6"/>
  <c r="Q121" i="6"/>
  <c r="P121" i="6"/>
  <c r="O121" i="6"/>
  <c r="N121" i="6"/>
  <c r="S120" i="6"/>
  <c r="R120" i="6"/>
  <c r="Q120" i="6"/>
  <c r="P120" i="6"/>
  <c r="O120" i="6"/>
  <c r="N120" i="6"/>
  <c r="S119" i="6"/>
  <c r="R119" i="6"/>
  <c r="Q119" i="6"/>
  <c r="P119" i="6"/>
  <c r="O119" i="6"/>
  <c r="N119" i="6"/>
  <c r="S118" i="6"/>
  <c r="R118" i="6"/>
  <c r="Q118" i="6"/>
  <c r="P118" i="6"/>
  <c r="O118" i="6"/>
  <c r="N118" i="6"/>
  <c r="S117" i="6"/>
  <c r="R117" i="6"/>
  <c r="Q117" i="6"/>
  <c r="P117" i="6"/>
  <c r="O117" i="6"/>
  <c r="N117" i="6"/>
  <c r="S116" i="6"/>
  <c r="R116" i="6"/>
  <c r="Q116" i="6"/>
  <c r="P116" i="6"/>
  <c r="O116" i="6"/>
  <c r="N116" i="6"/>
  <c r="S115" i="6"/>
  <c r="R115" i="6"/>
  <c r="Q115" i="6"/>
  <c r="P115" i="6"/>
  <c r="O115" i="6"/>
  <c r="N115" i="6"/>
  <c r="S114" i="6"/>
  <c r="R114" i="6"/>
  <c r="Q114" i="6"/>
  <c r="P114" i="6"/>
  <c r="O114" i="6"/>
  <c r="N114" i="6"/>
  <c r="S113" i="6"/>
  <c r="R113" i="6"/>
  <c r="Q113" i="6"/>
  <c r="P113" i="6"/>
  <c r="O113" i="6"/>
  <c r="N113" i="6"/>
  <c r="S112" i="6"/>
  <c r="R112" i="6"/>
  <c r="Q112" i="6"/>
  <c r="P112" i="6"/>
  <c r="O112" i="6"/>
  <c r="N112" i="6"/>
  <c r="S111" i="6"/>
  <c r="R111" i="6"/>
  <c r="Q111" i="6"/>
  <c r="P111" i="6"/>
  <c r="O111" i="6"/>
  <c r="N111" i="6"/>
  <c r="S110" i="6"/>
  <c r="Q110" i="6"/>
  <c r="P110" i="6"/>
  <c r="O110" i="6"/>
  <c r="N110" i="6"/>
  <c r="S109" i="6"/>
  <c r="Q109" i="6"/>
  <c r="P109" i="6"/>
  <c r="O109" i="6"/>
  <c r="N109" i="6"/>
  <c r="S108" i="6"/>
  <c r="Q108" i="6"/>
  <c r="P108" i="6"/>
  <c r="O108" i="6"/>
  <c r="N108" i="6"/>
  <c r="S107" i="6"/>
  <c r="Q107" i="6"/>
  <c r="P107" i="6"/>
  <c r="O107" i="6"/>
  <c r="N107" i="6"/>
  <c r="S106" i="6"/>
  <c r="Q106" i="6"/>
  <c r="P106" i="6"/>
  <c r="O106" i="6"/>
  <c r="N106" i="6"/>
  <c r="S105" i="6"/>
  <c r="Q105" i="6"/>
  <c r="P105" i="6"/>
  <c r="O105" i="6"/>
  <c r="N105" i="6"/>
  <c r="S104" i="6"/>
  <c r="Q104" i="6"/>
  <c r="P104" i="6"/>
  <c r="O104" i="6"/>
  <c r="N104" i="6"/>
  <c r="S103" i="6"/>
  <c r="Q103" i="6"/>
  <c r="P103" i="6"/>
  <c r="O103" i="6"/>
  <c r="N103" i="6"/>
  <c r="S102" i="6"/>
  <c r="Q102" i="6"/>
  <c r="P102" i="6"/>
  <c r="O102" i="6"/>
  <c r="N102" i="6"/>
  <c r="S101" i="6"/>
  <c r="Q101" i="6"/>
  <c r="P101" i="6"/>
  <c r="O101" i="6"/>
  <c r="N101" i="6"/>
  <c r="S100" i="6"/>
  <c r="Q100" i="6"/>
  <c r="P100" i="6"/>
  <c r="O100" i="6"/>
  <c r="N100" i="6"/>
  <c r="S99" i="6"/>
  <c r="Q99" i="6"/>
  <c r="P99" i="6"/>
  <c r="O99" i="6"/>
  <c r="N99" i="6"/>
  <c r="S98" i="6"/>
  <c r="Q98" i="6"/>
  <c r="P98" i="6"/>
  <c r="O98" i="6"/>
  <c r="N98" i="6"/>
  <c r="S97" i="6"/>
  <c r="Q97" i="6"/>
  <c r="P97" i="6"/>
  <c r="O97" i="6"/>
  <c r="N97" i="6"/>
  <c r="J97" i="6"/>
  <c r="I97" i="6"/>
  <c r="H97" i="6"/>
  <c r="G97" i="6"/>
  <c r="F97" i="6"/>
  <c r="E97" i="6"/>
  <c r="S96" i="6"/>
  <c r="Q96" i="6"/>
  <c r="P96" i="6"/>
  <c r="O96" i="6"/>
  <c r="N96" i="6"/>
  <c r="J96" i="6"/>
  <c r="I96" i="6"/>
  <c r="H96" i="6"/>
  <c r="G96" i="6"/>
  <c r="F96" i="6"/>
  <c r="E96" i="6"/>
  <c r="S95" i="6"/>
  <c r="R95" i="6"/>
  <c r="P95" i="6"/>
  <c r="O95" i="6"/>
  <c r="N95" i="6"/>
  <c r="J95" i="6"/>
  <c r="I95" i="6"/>
  <c r="H95" i="6"/>
  <c r="G95" i="6"/>
  <c r="F95" i="6"/>
  <c r="E95" i="6"/>
  <c r="S94" i="6"/>
  <c r="R94" i="6"/>
  <c r="P94" i="6"/>
  <c r="O94" i="6"/>
  <c r="N94" i="6"/>
  <c r="J94" i="6"/>
  <c r="I94" i="6"/>
  <c r="H94" i="6"/>
  <c r="G94" i="6"/>
  <c r="F94" i="6"/>
  <c r="E94" i="6"/>
  <c r="S93" i="6"/>
  <c r="R93" i="6"/>
  <c r="P93" i="6"/>
  <c r="O93" i="6"/>
  <c r="N93" i="6"/>
  <c r="J93" i="6"/>
  <c r="I93" i="6"/>
  <c r="H93" i="6"/>
  <c r="G93" i="6"/>
  <c r="F93" i="6"/>
  <c r="E93" i="6"/>
  <c r="S92" i="6"/>
  <c r="R92" i="6"/>
  <c r="P92" i="6"/>
  <c r="O92" i="6"/>
  <c r="N92" i="6"/>
  <c r="J92" i="6"/>
  <c r="I92" i="6"/>
  <c r="H92" i="6"/>
  <c r="G92" i="6"/>
  <c r="F92" i="6"/>
  <c r="E92" i="6"/>
  <c r="S91" i="6"/>
  <c r="R91" i="6"/>
  <c r="P91" i="6"/>
  <c r="O91" i="6"/>
  <c r="N91" i="6"/>
  <c r="J91" i="6"/>
  <c r="I91" i="6"/>
  <c r="H91" i="6"/>
  <c r="G91" i="6"/>
  <c r="F91" i="6"/>
  <c r="E91" i="6"/>
  <c r="S90" i="6"/>
  <c r="R90" i="6"/>
  <c r="P90" i="6"/>
  <c r="O90" i="6"/>
  <c r="N90" i="6"/>
  <c r="J90" i="6"/>
  <c r="I90" i="6"/>
  <c r="H90" i="6"/>
  <c r="G90" i="6"/>
  <c r="F90" i="6"/>
  <c r="E90" i="6"/>
  <c r="S89" i="6"/>
  <c r="R89" i="6"/>
  <c r="P89" i="6"/>
  <c r="O89" i="6"/>
  <c r="N89" i="6"/>
  <c r="J89" i="6"/>
  <c r="I89" i="6"/>
  <c r="H89" i="6"/>
  <c r="G89" i="6"/>
  <c r="F89" i="6"/>
  <c r="E89" i="6"/>
  <c r="S88" i="6"/>
  <c r="R88" i="6"/>
  <c r="P88" i="6"/>
  <c r="O88" i="6"/>
  <c r="N88" i="6"/>
  <c r="J88" i="6"/>
  <c r="I88" i="6"/>
  <c r="H88" i="6"/>
  <c r="G88" i="6"/>
  <c r="F88" i="6"/>
  <c r="E88" i="6"/>
  <c r="S87" i="6"/>
  <c r="R87" i="6"/>
  <c r="P87" i="6"/>
  <c r="O87" i="6"/>
  <c r="N87" i="6"/>
  <c r="J87" i="6"/>
  <c r="I87" i="6"/>
  <c r="H87" i="6"/>
  <c r="G87" i="6"/>
  <c r="F87" i="6"/>
  <c r="E87" i="6"/>
  <c r="S86" i="6"/>
  <c r="R86" i="6"/>
  <c r="P86" i="6"/>
  <c r="O86" i="6"/>
  <c r="N86" i="6"/>
  <c r="J86" i="6"/>
  <c r="I86" i="6"/>
  <c r="H86" i="6"/>
  <c r="G86" i="6"/>
  <c r="F86" i="6"/>
  <c r="E86" i="6"/>
  <c r="S85" i="6"/>
  <c r="R85" i="6"/>
  <c r="P85" i="6"/>
  <c r="O85" i="6"/>
  <c r="N85" i="6"/>
  <c r="J85" i="6"/>
  <c r="I85" i="6"/>
  <c r="H85" i="6"/>
  <c r="G85" i="6"/>
  <c r="F85" i="6"/>
  <c r="E85" i="6"/>
  <c r="S84" i="6"/>
  <c r="R84" i="6"/>
  <c r="P84" i="6"/>
  <c r="O84" i="6"/>
  <c r="N84" i="6"/>
  <c r="J84" i="6"/>
  <c r="I84" i="6"/>
  <c r="H84" i="6"/>
  <c r="G84" i="6"/>
  <c r="F84" i="6"/>
  <c r="E84" i="6"/>
  <c r="S83" i="6"/>
  <c r="R83" i="6"/>
  <c r="P83" i="6"/>
  <c r="O83" i="6"/>
  <c r="N83" i="6"/>
  <c r="J83" i="6"/>
  <c r="I83" i="6"/>
  <c r="H83" i="6"/>
  <c r="G83" i="6"/>
  <c r="F83" i="6"/>
  <c r="E83" i="6"/>
  <c r="S82" i="6"/>
  <c r="R82" i="6"/>
  <c r="Q82" i="6"/>
  <c r="P82" i="6"/>
  <c r="O82" i="6"/>
  <c r="N82" i="6"/>
  <c r="J82" i="6"/>
  <c r="I82" i="6"/>
  <c r="H82" i="6"/>
  <c r="G82" i="6"/>
  <c r="F82" i="6"/>
  <c r="E82" i="6"/>
  <c r="S81" i="6"/>
  <c r="R81" i="6"/>
  <c r="Q81" i="6"/>
  <c r="P81" i="6"/>
  <c r="O81" i="6"/>
  <c r="N81" i="6"/>
  <c r="J81" i="6"/>
  <c r="I81" i="6"/>
  <c r="H81" i="6"/>
  <c r="G81" i="6"/>
  <c r="F81" i="6"/>
  <c r="E81" i="6"/>
  <c r="S80" i="6"/>
  <c r="R80" i="6"/>
  <c r="Q80" i="6"/>
  <c r="P80" i="6"/>
  <c r="O80" i="6"/>
  <c r="N80" i="6"/>
  <c r="J80" i="6"/>
  <c r="I80" i="6"/>
  <c r="H80" i="6"/>
  <c r="G80" i="6"/>
  <c r="F80" i="6"/>
  <c r="E80" i="6"/>
  <c r="S79" i="6"/>
  <c r="R79" i="6"/>
  <c r="Q79" i="6"/>
  <c r="P79" i="6"/>
  <c r="O79" i="6"/>
  <c r="N79" i="6"/>
  <c r="J79" i="6"/>
  <c r="I79" i="6"/>
  <c r="H79" i="6"/>
  <c r="G79" i="6"/>
  <c r="F79" i="6"/>
  <c r="E79" i="6"/>
  <c r="S78" i="6"/>
  <c r="R78" i="6"/>
  <c r="Q78" i="6"/>
  <c r="P78" i="6"/>
  <c r="O78" i="6"/>
  <c r="N78" i="6"/>
  <c r="J78" i="6"/>
  <c r="I78" i="6"/>
  <c r="H78" i="6"/>
  <c r="G78" i="6"/>
  <c r="F78" i="6"/>
  <c r="E78" i="6"/>
  <c r="S77" i="6"/>
  <c r="R77" i="6"/>
  <c r="Q77" i="6"/>
  <c r="P77" i="6"/>
  <c r="O77" i="6"/>
  <c r="N77" i="6"/>
  <c r="J77" i="6"/>
  <c r="I77" i="6"/>
  <c r="H77" i="6"/>
  <c r="G77" i="6"/>
  <c r="F77" i="6"/>
  <c r="E77" i="6"/>
  <c r="S76" i="6"/>
  <c r="R76" i="6"/>
  <c r="Q76" i="6"/>
  <c r="P76" i="6"/>
  <c r="O76" i="6"/>
  <c r="N76" i="6"/>
  <c r="J76" i="6"/>
  <c r="I76" i="6"/>
  <c r="H76" i="6"/>
  <c r="G76" i="6"/>
  <c r="F76" i="6"/>
  <c r="E76" i="6"/>
  <c r="S75" i="6"/>
  <c r="R75" i="6"/>
  <c r="Q75" i="6"/>
  <c r="P75" i="6"/>
  <c r="O75" i="6"/>
  <c r="N75" i="6"/>
  <c r="J75" i="6"/>
  <c r="I75" i="6"/>
  <c r="H75" i="6"/>
  <c r="G75" i="6"/>
  <c r="F75" i="6"/>
  <c r="E75" i="6"/>
  <c r="S74" i="6"/>
  <c r="R74" i="6"/>
  <c r="Q74" i="6"/>
  <c r="P74" i="6"/>
  <c r="O74" i="6"/>
  <c r="N74" i="6"/>
  <c r="J74" i="6"/>
  <c r="I74" i="6"/>
  <c r="H74" i="6"/>
  <c r="G74" i="6"/>
  <c r="F74" i="6"/>
  <c r="E74" i="6"/>
  <c r="S73" i="6"/>
  <c r="R73" i="6"/>
  <c r="Q73" i="6"/>
  <c r="P73" i="6"/>
  <c r="O73" i="6"/>
  <c r="N73" i="6"/>
  <c r="J73" i="6"/>
  <c r="I73" i="6"/>
  <c r="H73" i="6"/>
  <c r="G73" i="6"/>
  <c r="F73" i="6"/>
  <c r="E73" i="6"/>
  <c r="S72" i="6"/>
  <c r="R72" i="6"/>
  <c r="Q72" i="6"/>
  <c r="P72" i="6"/>
  <c r="O72" i="6"/>
  <c r="N72" i="6"/>
  <c r="J72" i="6"/>
  <c r="I72" i="6"/>
  <c r="H72" i="6"/>
  <c r="G72" i="6"/>
  <c r="F72" i="6"/>
  <c r="E72" i="6"/>
  <c r="S71" i="6"/>
  <c r="R71" i="6"/>
  <c r="Q71" i="6"/>
  <c r="P71" i="6"/>
  <c r="O71" i="6"/>
  <c r="N71" i="6"/>
  <c r="J71" i="6"/>
  <c r="I71" i="6"/>
  <c r="H71" i="6"/>
  <c r="G71" i="6"/>
  <c r="F71" i="6"/>
  <c r="E71" i="6"/>
  <c r="S70" i="6"/>
  <c r="R70" i="6"/>
  <c r="Q70" i="6"/>
  <c r="P70" i="6"/>
  <c r="O70" i="6"/>
  <c r="N70" i="6"/>
  <c r="J70" i="6"/>
  <c r="I70" i="6"/>
  <c r="H70" i="6"/>
  <c r="G70" i="6"/>
  <c r="F70" i="6"/>
  <c r="E70" i="6"/>
  <c r="S69" i="6"/>
  <c r="R69" i="6"/>
  <c r="Q69" i="6"/>
  <c r="P69" i="6"/>
  <c r="O69" i="6"/>
  <c r="N69" i="6"/>
  <c r="J69" i="6"/>
  <c r="I69" i="6"/>
  <c r="H69" i="6"/>
  <c r="G69" i="6"/>
  <c r="F69" i="6"/>
  <c r="E69" i="6"/>
  <c r="S68" i="6"/>
  <c r="R68" i="6"/>
  <c r="Q68" i="6"/>
  <c r="P68" i="6"/>
  <c r="O68" i="6"/>
  <c r="N68" i="6"/>
  <c r="J68" i="6"/>
  <c r="I68" i="6"/>
  <c r="H68" i="6"/>
  <c r="G68" i="6"/>
  <c r="F68" i="6"/>
  <c r="E68" i="6"/>
  <c r="S67" i="6"/>
  <c r="R67" i="6"/>
  <c r="Q67" i="6"/>
  <c r="P67" i="6"/>
  <c r="O67" i="6"/>
  <c r="N67" i="6"/>
  <c r="J67" i="6"/>
  <c r="I67" i="6"/>
  <c r="H67" i="6"/>
  <c r="G67" i="6"/>
  <c r="F67" i="6"/>
  <c r="E67" i="6"/>
  <c r="S66" i="6"/>
  <c r="R66" i="6"/>
  <c r="Q66" i="6"/>
  <c r="P66" i="6"/>
  <c r="O66" i="6"/>
  <c r="N66" i="6"/>
  <c r="J66" i="6"/>
  <c r="I66" i="6"/>
  <c r="H66" i="6"/>
  <c r="G66" i="6"/>
  <c r="F66" i="6"/>
  <c r="E66" i="6"/>
  <c r="S65" i="6"/>
  <c r="R65" i="6"/>
  <c r="Q65" i="6"/>
  <c r="P65" i="6"/>
  <c r="O65" i="6"/>
  <c r="N65" i="6"/>
  <c r="J65" i="6"/>
  <c r="I65" i="6"/>
  <c r="H65" i="6"/>
  <c r="G65" i="6"/>
  <c r="F65" i="6"/>
  <c r="E65" i="6"/>
  <c r="S64" i="6"/>
  <c r="R64" i="6"/>
  <c r="Q64" i="6"/>
  <c r="P64" i="6"/>
  <c r="O64" i="6"/>
  <c r="N64" i="6"/>
  <c r="J64" i="6"/>
  <c r="I64" i="6"/>
  <c r="H64" i="6"/>
  <c r="G64" i="6"/>
  <c r="F64" i="6"/>
  <c r="E64" i="6"/>
  <c r="S63" i="6"/>
  <c r="R63" i="6"/>
  <c r="Q63" i="6"/>
  <c r="P63" i="6"/>
  <c r="O63" i="6"/>
  <c r="N63" i="6"/>
  <c r="J63" i="6"/>
  <c r="I63" i="6"/>
  <c r="H63" i="6"/>
  <c r="G63" i="6"/>
  <c r="F63" i="6"/>
  <c r="E63" i="6"/>
  <c r="S62" i="6"/>
  <c r="R62" i="6"/>
  <c r="Q62" i="6"/>
  <c r="P62" i="6"/>
  <c r="O62" i="6"/>
  <c r="N62" i="6"/>
  <c r="J62" i="6"/>
  <c r="I62" i="6"/>
  <c r="H62" i="6"/>
  <c r="G62" i="6"/>
  <c r="F62" i="6"/>
  <c r="E62" i="6"/>
  <c r="S61" i="6"/>
  <c r="R61" i="6"/>
  <c r="Q61" i="6"/>
  <c r="P61" i="6"/>
  <c r="O61" i="6"/>
  <c r="N61" i="6"/>
  <c r="J61" i="6"/>
  <c r="I61" i="6"/>
  <c r="H61" i="6"/>
  <c r="G61" i="6"/>
  <c r="F61" i="6"/>
  <c r="E61" i="6"/>
  <c r="S60" i="6"/>
  <c r="R60" i="6"/>
  <c r="Q60" i="6"/>
  <c r="P60" i="6"/>
  <c r="O60" i="6"/>
  <c r="N60" i="6"/>
  <c r="J60" i="6"/>
  <c r="I60" i="6"/>
  <c r="H60" i="6"/>
  <c r="G60" i="6"/>
  <c r="F60" i="6"/>
  <c r="E60" i="6"/>
  <c r="S59" i="6"/>
  <c r="R59" i="6"/>
  <c r="Q59" i="6"/>
  <c r="P59" i="6"/>
  <c r="O59" i="6"/>
  <c r="N59" i="6"/>
  <c r="J59" i="6"/>
  <c r="I59" i="6"/>
  <c r="H59" i="6"/>
  <c r="G59" i="6"/>
  <c r="F59" i="6"/>
  <c r="E59" i="6"/>
  <c r="S58" i="6"/>
  <c r="R58" i="6"/>
  <c r="Q58" i="6"/>
  <c r="P58" i="6"/>
  <c r="O58" i="6"/>
  <c r="N58" i="6"/>
  <c r="J58" i="6"/>
  <c r="I58" i="6"/>
  <c r="H58" i="6"/>
  <c r="G58" i="6"/>
  <c r="F58" i="6"/>
  <c r="E58" i="6"/>
  <c r="S57" i="6"/>
  <c r="R57" i="6"/>
  <c r="Q57" i="6"/>
  <c r="P57" i="6"/>
  <c r="O57" i="6"/>
  <c r="N57" i="6"/>
  <c r="J57" i="6"/>
  <c r="I57" i="6"/>
  <c r="H57" i="6"/>
  <c r="G57" i="6"/>
  <c r="F57" i="6"/>
  <c r="E57" i="6"/>
  <c r="AZ44" i="6"/>
  <c r="AY44" i="6"/>
  <c r="AX44" i="6"/>
  <c r="AW44" i="6"/>
  <c r="AV44" i="6"/>
  <c r="AR44" i="6"/>
  <c r="AQ44" i="6"/>
  <c r="AP44" i="6"/>
  <c r="AO44" i="6"/>
  <c r="AN44" i="6"/>
  <c r="AM44" i="6"/>
  <c r="AU44" i="6" s="1"/>
  <c r="AZ43" i="6"/>
  <c r="AY43" i="6"/>
  <c r="AX43" i="6"/>
  <c r="AW43" i="6"/>
  <c r="AV43" i="6"/>
  <c r="AU43" i="6"/>
  <c r="AR43" i="6"/>
  <c r="AQ43" i="6"/>
  <c r="AP43" i="6"/>
  <c r="AO43" i="6"/>
  <c r="AN43" i="6"/>
  <c r="AM43" i="6"/>
  <c r="AZ42" i="6"/>
  <c r="AY42" i="6"/>
  <c r="AX42" i="6"/>
  <c r="AW42" i="6"/>
  <c r="AV42" i="6"/>
  <c r="AU42" i="6"/>
  <c r="AR42" i="6"/>
  <c r="AQ42" i="6"/>
  <c r="AP42" i="6"/>
  <c r="AO42" i="6"/>
  <c r="AN42" i="6"/>
  <c r="AM42" i="6"/>
  <c r="AZ41" i="6"/>
  <c r="AY41" i="6"/>
  <c r="AX41" i="6"/>
  <c r="AW41" i="6"/>
  <c r="AV41" i="6"/>
  <c r="AU41" i="6"/>
  <c r="AR41" i="6"/>
  <c r="AQ41" i="6"/>
  <c r="AP41" i="6"/>
  <c r="AO41" i="6"/>
  <c r="AN41" i="6"/>
  <c r="AM41" i="6"/>
  <c r="AZ40" i="6"/>
  <c r="AY40" i="6"/>
  <c r="AX40" i="6"/>
  <c r="AW40" i="6"/>
  <c r="AV40" i="6"/>
  <c r="AU40" i="6"/>
  <c r="AR40" i="6"/>
  <c r="AQ40" i="6"/>
  <c r="AP40" i="6"/>
  <c r="AO40" i="6"/>
  <c r="AN40" i="6"/>
  <c r="AM40" i="6"/>
  <c r="AZ39" i="6"/>
  <c r="AY39" i="6"/>
  <c r="AX39" i="6"/>
  <c r="AW39" i="6"/>
  <c r="AV39" i="6"/>
  <c r="AU39" i="6"/>
  <c r="AR39" i="6"/>
  <c r="AQ39" i="6"/>
  <c r="AP39" i="6"/>
  <c r="AO39" i="6"/>
  <c r="AN39" i="6"/>
  <c r="AM39" i="6"/>
  <c r="AZ38" i="6"/>
  <c r="AY38" i="6"/>
  <c r="AX38" i="6"/>
  <c r="AW38" i="6"/>
  <c r="AV38" i="6"/>
  <c r="AU38" i="6"/>
  <c r="AR38" i="6"/>
  <c r="AQ38" i="6"/>
  <c r="AP38" i="6"/>
  <c r="AO38" i="6"/>
  <c r="AN38" i="6"/>
  <c r="AM38" i="6"/>
  <c r="AZ37" i="6"/>
  <c r="AR37" i="6"/>
  <c r="AQ37" i="6"/>
  <c r="AY37" i="6" s="1"/>
  <c r="AP37" i="6"/>
  <c r="AX37" i="6" s="1"/>
  <c r="AO37" i="6"/>
  <c r="AW37" i="6" s="1"/>
  <c r="AN37" i="6"/>
  <c r="AV37" i="6" s="1"/>
  <c r="AM37" i="6"/>
  <c r="AU37" i="6" s="1"/>
  <c r="AZ36" i="6"/>
  <c r="AR36" i="6"/>
  <c r="AQ36" i="6"/>
  <c r="AY36" i="6" s="1"/>
  <c r="AP36" i="6"/>
  <c r="AX36" i="6" s="1"/>
  <c r="AO36" i="6"/>
  <c r="AW36" i="6" s="1"/>
  <c r="AN36" i="6"/>
  <c r="AV36" i="6" s="1"/>
  <c r="AM36" i="6"/>
  <c r="AU36" i="6" s="1"/>
  <c r="AR35" i="6"/>
  <c r="AZ35" i="6" s="1"/>
  <c r="AQ35" i="6"/>
  <c r="AY35" i="6" s="1"/>
  <c r="AP35" i="6"/>
  <c r="AX35" i="6" s="1"/>
  <c r="AO35" i="6"/>
  <c r="AW35" i="6" s="1"/>
  <c r="AN35" i="6"/>
  <c r="AV35" i="6" s="1"/>
  <c r="AM35" i="6"/>
  <c r="AU35" i="6" s="1"/>
  <c r="AU34" i="6"/>
  <c r="AR34" i="6"/>
  <c r="AZ34" i="6" s="1"/>
  <c r="AQ34" i="6"/>
  <c r="AY34" i="6" s="1"/>
  <c r="AP34" i="6"/>
  <c r="AX34" i="6" s="1"/>
  <c r="AO34" i="6"/>
  <c r="AW34" i="6" s="1"/>
  <c r="AN34" i="6"/>
  <c r="AV34" i="6" s="1"/>
  <c r="AM34" i="6"/>
  <c r="AR33" i="6"/>
  <c r="AZ33" i="6" s="1"/>
  <c r="AQ33" i="6"/>
  <c r="AY33" i="6" s="1"/>
  <c r="AP33" i="6"/>
  <c r="AX33" i="6" s="1"/>
  <c r="AO33" i="6"/>
  <c r="AW33" i="6" s="1"/>
  <c r="AN33" i="6"/>
  <c r="AV33" i="6" s="1"/>
  <c r="AM33" i="6"/>
  <c r="AU33" i="6" s="1"/>
  <c r="AZ32" i="6"/>
  <c r="AR32" i="6"/>
  <c r="AQ32" i="6"/>
  <c r="AY32" i="6" s="1"/>
  <c r="AP32" i="6"/>
  <c r="AX32" i="6" s="1"/>
  <c r="AO32" i="6"/>
  <c r="AW32" i="6" s="1"/>
  <c r="AN32" i="6"/>
  <c r="AV32" i="6" s="1"/>
  <c r="AM32" i="6"/>
  <c r="AU32" i="6" s="1"/>
  <c r="AZ31" i="6"/>
  <c r="AR31" i="6"/>
  <c r="AQ31" i="6"/>
  <c r="AY31" i="6" s="1"/>
  <c r="AP31" i="6"/>
  <c r="AX31" i="6" s="1"/>
  <c r="AO31" i="6"/>
  <c r="AW31" i="6" s="1"/>
  <c r="AN31" i="6"/>
  <c r="AV31" i="6" s="1"/>
  <c r="AM31" i="6"/>
  <c r="AU31" i="6" s="1"/>
  <c r="AZ30" i="6"/>
  <c r="AY30" i="6"/>
  <c r="AX30" i="6"/>
  <c r="AW30" i="6"/>
  <c r="AV30" i="6"/>
  <c r="AU30" i="6"/>
  <c r="AR30" i="6"/>
  <c r="AQ30" i="6"/>
  <c r="AP30" i="6"/>
  <c r="AO30" i="6"/>
  <c r="AN30" i="6"/>
  <c r="AM30" i="6"/>
  <c r="AZ29" i="6"/>
  <c r="AY29" i="6"/>
  <c r="AX29" i="6"/>
  <c r="AW29" i="6"/>
  <c r="AV29" i="6"/>
  <c r="AU29" i="6"/>
  <c r="AR29" i="6"/>
  <c r="AQ29" i="6"/>
  <c r="AP29" i="6"/>
  <c r="AO29" i="6"/>
  <c r="AN29" i="6"/>
  <c r="AM29" i="6"/>
  <c r="AZ28" i="6"/>
  <c r="AR28" i="6"/>
  <c r="AQ28" i="6"/>
  <c r="AY28" i="6" s="1"/>
  <c r="AP28" i="6"/>
  <c r="AX28" i="6" s="1"/>
  <c r="AO28" i="6"/>
  <c r="AW28" i="6" s="1"/>
  <c r="AN28" i="6"/>
  <c r="AV28" i="6" s="1"/>
  <c r="AM28" i="6"/>
  <c r="AU28" i="6" s="1"/>
  <c r="AZ27" i="6"/>
  <c r="AY27" i="6"/>
  <c r="AX27" i="6"/>
  <c r="AW27" i="6"/>
  <c r="AV27" i="6"/>
  <c r="AU27" i="6"/>
  <c r="AR27" i="6"/>
  <c r="AQ27" i="6"/>
  <c r="AP27" i="6"/>
  <c r="AO27" i="6"/>
  <c r="AN27" i="6"/>
  <c r="AM27" i="6"/>
  <c r="AR26" i="6"/>
  <c r="AZ26" i="6" s="1"/>
  <c r="AQ26" i="6"/>
  <c r="AY26" i="6" s="1"/>
  <c r="AP26" i="6"/>
  <c r="AX26" i="6" s="1"/>
  <c r="AO26" i="6"/>
  <c r="AW26" i="6" s="1"/>
  <c r="AN26" i="6"/>
  <c r="AV26" i="6" s="1"/>
  <c r="AM26" i="6"/>
  <c r="AU26" i="6" s="1"/>
  <c r="AW25" i="6"/>
  <c r="AV25" i="6"/>
  <c r="AU25" i="6"/>
  <c r="AR25" i="6"/>
  <c r="AZ25" i="6" s="1"/>
  <c r="AQ25" i="6"/>
  <c r="AY25" i="6" s="1"/>
  <c r="AP25" i="6"/>
  <c r="AX25" i="6" s="1"/>
  <c r="AO25" i="6"/>
  <c r="AN25" i="6"/>
  <c r="AM25" i="6"/>
  <c r="AZ24" i="6"/>
  <c r="AW24" i="6"/>
  <c r="AV24" i="6"/>
  <c r="AU24" i="6"/>
  <c r="AR24" i="6"/>
  <c r="AQ24" i="6"/>
  <c r="AY24" i="6" s="1"/>
  <c r="AP24" i="6"/>
  <c r="AX24" i="6" s="1"/>
  <c r="AO24" i="6"/>
  <c r="AN24" i="6"/>
  <c r="AM24" i="6"/>
  <c r="AZ23" i="6"/>
  <c r="AY23" i="6"/>
  <c r="AX23" i="6"/>
  <c r="AW23" i="6"/>
  <c r="AV23" i="6"/>
  <c r="AU23" i="6"/>
  <c r="AR23" i="6"/>
  <c r="AQ23" i="6"/>
  <c r="AP23" i="6"/>
  <c r="AO23" i="6"/>
  <c r="AN23" i="6"/>
  <c r="AM23" i="6"/>
  <c r="AY22" i="6"/>
  <c r="AX22" i="6"/>
  <c r="AW22" i="6"/>
  <c r="AV22" i="6"/>
  <c r="AU22" i="6"/>
  <c r="AR22" i="6"/>
  <c r="AZ22" i="6" s="1"/>
  <c r="AQ22" i="6"/>
  <c r="AP22" i="6"/>
  <c r="AO22" i="6"/>
  <c r="AN22" i="6"/>
  <c r="AM22" i="6"/>
  <c r="AZ21" i="6"/>
  <c r="AY21" i="6"/>
  <c r="AX21" i="6"/>
  <c r="AW21" i="6"/>
  <c r="AV21" i="6"/>
  <c r="AU21" i="6"/>
  <c r="AR21" i="6"/>
  <c r="AQ21" i="6"/>
  <c r="AP21" i="6"/>
  <c r="AO21" i="6"/>
  <c r="AN21" i="6"/>
  <c r="AM21" i="6"/>
  <c r="AR20" i="6"/>
  <c r="AZ20" i="6" s="1"/>
  <c r="AQ20" i="6"/>
  <c r="AY20" i="6" s="1"/>
  <c r="AP20" i="6"/>
  <c r="AX20" i="6" s="1"/>
  <c r="AO20" i="6"/>
  <c r="AW20" i="6" s="1"/>
  <c r="AN20" i="6"/>
  <c r="AV20" i="6" s="1"/>
  <c r="AM20" i="6"/>
  <c r="AU20" i="6" s="1"/>
  <c r="AZ19" i="6"/>
  <c r="AY19" i="6"/>
  <c r="AX19" i="6"/>
  <c r="AW19" i="6"/>
  <c r="AV19" i="6"/>
  <c r="AU19" i="6"/>
  <c r="AR19" i="6"/>
  <c r="AQ19" i="6"/>
  <c r="AP19" i="6"/>
  <c r="AO19" i="6"/>
  <c r="AN19" i="6"/>
  <c r="AM19" i="6"/>
  <c r="AR18" i="6"/>
  <c r="AZ18" i="6" s="1"/>
  <c r="AQ18" i="6"/>
  <c r="AY18" i="6" s="1"/>
  <c r="AP18" i="6"/>
  <c r="AX18" i="6" s="1"/>
  <c r="AO18" i="6"/>
  <c r="AW18" i="6" s="1"/>
  <c r="AN18" i="6"/>
  <c r="AV18" i="6" s="1"/>
  <c r="AM18" i="6"/>
  <c r="AU18" i="6" s="1"/>
  <c r="AZ17" i="6"/>
  <c r="AY17" i="6"/>
  <c r="AX17" i="6"/>
  <c r="AW17" i="6"/>
  <c r="AV17" i="6"/>
  <c r="AU17" i="6"/>
  <c r="AR17" i="6"/>
  <c r="AQ17" i="6"/>
  <c r="AP17" i="6"/>
  <c r="AO17" i="6"/>
  <c r="AN17" i="6"/>
  <c r="AM17" i="6"/>
  <c r="AZ16" i="6"/>
  <c r="AY16" i="6"/>
  <c r="AX16" i="6"/>
  <c r="AW16" i="6"/>
  <c r="AV16" i="6"/>
  <c r="AU16" i="6"/>
  <c r="AR16" i="6"/>
  <c r="AQ16" i="6"/>
  <c r="AP16" i="6"/>
  <c r="AO16" i="6"/>
  <c r="AN16" i="6"/>
  <c r="AM16" i="6"/>
  <c r="AZ15" i="6"/>
  <c r="AY15" i="6"/>
  <c r="AX15" i="6"/>
  <c r="AW15" i="6"/>
  <c r="AV15" i="6"/>
  <c r="AU15" i="6"/>
  <c r="AR15" i="6"/>
  <c r="AQ15" i="6"/>
  <c r="AP15" i="6"/>
  <c r="AO15" i="6"/>
  <c r="AN15" i="6"/>
  <c r="AM15" i="6"/>
  <c r="AR14" i="6"/>
  <c r="AZ14" i="6" s="1"/>
  <c r="AQ14" i="6"/>
  <c r="AY14" i="6" s="1"/>
  <c r="AP14" i="6"/>
  <c r="AX14" i="6" s="1"/>
  <c r="AO14" i="6"/>
  <c r="AW14" i="6" s="1"/>
  <c r="AN14" i="6"/>
  <c r="AV14" i="6" s="1"/>
  <c r="AM14" i="6"/>
  <c r="AU14" i="6" s="1"/>
  <c r="AZ13" i="6"/>
  <c r="AW13" i="6"/>
  <c r="AV13" i="6"/>
  <c r="AU13" i="6"/>
  <c r="AR13" i="6"/>
  <c r="AQ13" i="6"/>
  <c r="AY13" i="6" s="1"/>
  <c r="AP13" i="6"/>
  <c r="AX13" i="6" s="1"/>
  <c r="AO13" i="6"/>
  <c r="AN13" i="6"/>
  <c r="AM13" i="6"/>
  <c r="AR12" i="6"/>
  <c r="AZ12" i="6" s="1"/>
  <c r="AQ12" i="6"/>
  <c r="AY12" i="6" s="1"/>
  <c r="AP12" i="6"/>
  <c r="AX12" i="6" s="1"/>
  <c r="AO12" i="6"/>
  <c r="AW12" i="6" s="1"/>
  <c r="AN12" i="6"/>
  <c r="AV12" i="6" s="1"/>
  <c r="AM12" i="6"/>
  <c r="AU12" i="6" s="1"/>
  <c r="AR11" i="6"/>
  <c r="AZ11" i="6" s="1"/>
  <c r="AQ11" i="6"/>
  <c r="AY11" i="6" s="1"/>
  <c r="AP11" i="6"/>
  <c r="AX11" i="6" s="1"/>
  <c r="AO11" i="6"/>
  <c r="AW11" i="6" s="1"/>
  <c r="AN11" i="6"/>
  <c r="AV11" i="6" s="1"/>
  <c r="AM11" i="6"/>
  <c r="AU11" i="6" s="1"/>
  <c r="AR10" i="6"/>
  <c r="AZ10" i="6" s="1"/>
  <c r="AQ10" i="6"/>
  <c r="AY10" i="6" s="1"/>
  <c r="AP10" i="6"/>
  <c r="AX10" i="6" s="1"/>
  <c r="AO10" i="6"/>
  <c r="AW10" i="6" s="1"/>
  <c r="AN10" i="6"/>
  <c r="AV10" i="6" s="1"/>
  <c r="AM10" i="6"/>
  <c r="AU10" i="6" s="1"/>
  <c r="AR9" i="6"/>
  <c r="AZ9" i="6" s="1"/>
  <c r="AQ9" i="6"/>
  <c r="AY9" i="6" s="1"/>
  <c r="AP9" i="6"/>
  <c r="AX9" i="6" s="1"/>
  <c r="AO9" i="6"/>
  <c r="AW9" i="6" s="1"/>
  <c r="AN9" i="6"/>
  <c r="AV9" i="6" s="1"/>
  <c r="AM9" i="6"/>
  <c r="AU9" i="6" s="1"/>
  <c r="AZ8" i="6"/>
  <c r="AW8" i="6"/>
  <c r="AV8" i="6"/>
  <c r="AU8" i="6"/>
  <c r="AR8" i="6"/>
  <c r="AQ8" i="6"/>
  <c r="AY8" i="6" s="1"/>
  <c r="AP8" i="6"/>
  <c r="AX8" i="6" s="1"/>
  <c r="AO8" i="6"/>
  <c r="AN8" i="6"/>
  <c r="AM8" i="6"/>
  <c r="AZ7" i="6"/>
  <c r="AY7" i="6"/>
  <c r="AX7" i="6"/>
  <c r="AW7" i="6"/>
  <c r="AV7" i="6"/>
  <c r="AU7" i="6"/>
  <c r="AR7" i="6"/>
  <c r="AQ7" i="6"/>
  <c r="AP7" i="6"/>
  <c r="AO7" i="6"/>
  <c r="AN7" i="6"/>
  <c r="AM7" i="6"/>
  <c r="AZ6" i="6"/>
  <c r="AR6" i="6"/>
  <c r="AQ6" i="6"/>
  <c r="AY6" i="6" s="1"/>
  <c r="AP6" i="6"/>
  <c r="AX6" i="6" s="1"/>
  <c r="AO6" i="6"/>
  <c r="AW6" i="6" s="1"/>
  <c r="AN6" i="6"/>
  <c r="AV6" i="6" s="1"/>
  <c r="AM6" i="6"/>
  <c r="AU6" i="6" s="1"/>
  <c r="AR5" i="6"/>
  <c r="AZ5" i="6" s="1"/>
  <c r="AQ5" i="6"/>
  <c r="AY5" i="6" s="1"/>
  <c r="AP5" i="6"/>
  <c r="AX5" i="6" s="1"/>
  <c r="AO5" i="6"/>
  <c r="AW5" i="6" s="1"/>
  <c r="AN5" i="6"/>
  <c r="AV5" i="6" s="1"/>
  <c r="AM5" i="6"/>
  <c r="AU5" i="6" s="1"/>
  <c r="AR4" i="6"/>
  <c r="AZ4" i="6" s="1"/>
  <c r="AQ4" i="6"/>
  <c r="AY4" i="6" s="1"/>
  <c r="AP4" i="6"/>
  <c r="AX4" i="6" s="1"/>
  <c r="AO4" i="6"/>
  <c r="AW4" i="6" s="1"/>
  <c r="AN4" i="6"/>
  <c r="AV4" i="6" s="1"/>
  <c r="AM4" i="6"/>
  <c r="AU4" i="6" s="1"/>
  <c r="M236" i="6"/>
  <c r="R236" i="6" s="1"/>
  <c r="M235" i="6"/>
  <c r="R235" i="6" s="1"/>
  <c r="M234" i="6"/>
  <c r="R234" i="6" s="1"/>
  <c r="M233" i="6"/>
  <c r="R233" i="6" s="1"/>
  <c r="M232" i="6"/>
  <c r="R232" i="6" s="1"/>
  <c r="M231" i="6"/>
  <c r="R231" i="6" s="1"/>
  <c r="M230" i="6"/>
  <c r="S230" i="6" s="1"/>
  <c r="M229" i="6"/>
  <c r="S229" i="6" s="1"/>
  <c r="M228" i="6"/>
  <c r="Q228" i="6" s="1"/>
  <c r="M227" i="6"/>
  <c r="Q227" i="6" s="1"/>
  <c r="M226" i="6"/>
  <c r="M225" i="6"/>
  <c r="M224" i="6"/>
  <c r="M223" i="6"/>
  <c r="M222" i="6"/>
  <c r="M221" i="6"/>
  <c r="M220" i="6"/>
  <c r="M219" i="6"/>
  <c r="R219" i="6" s="1"/>
  <c r="M218" i="6"/>
  <c r="R218" i="6" s="1"/>
  <c r="M217" i="6"/>
  <c r="R217" i="6" s="1"/>
  <c r="M216" i="6"/>
  <c r="R216" i="6" s="1"/>
  <c r="M215" i="6"/>
  <c r="Q215" i="6" s="1"/>
  <c r="M214" i="6"/>
  <c r="Q214" i="6" s="1"/>
  <c r="M213" i="6"/>
  <c r="M212" i="6"/>
  <c r="M211" i="6"/>
  <c r="M210" i="6"/>
  <c r="M209" i="6"/>
  <c r="M208" i="6"/>
  <c r="M207" i="6"/>
  <c r="M206" i="6"/>
  <c r="M205" i="6"/>
  <c r="M204" i="6"/>
  <c r="R204" i="6" s="1"/>
  <c r="M203" i="6"/>
  <c r="R203" i="6" s="1"/>
  <c r="M202" i="6"/>
  <c r="R202" i="6" s="1"/>
  <c r="M201" i="6"/>
  <c r="R201" i="6" s="1"/>
  <c r="M200" i="6"/>
  <c r="Q200" i="6" s="1"/>
  <c r="M199" i="6"/>
  <c r="M198" i="6"/>
  <c r="R198" i="6" s="1"/>
  <c r="M197" i="6"/>
  <c r="R197" i="6" s="1"/>
  <c r="M196" i="6"/>
  <c r="R196" i="6" s="1"/>
  <c r="M195" i="6"/>
  <c r="R195" i="6" s="1"/>
  <c r="M194" i="6"/>
  <c r="M193" i="6"/>
  <c r="M192" i="6"/>
  <c r="M191" i="6"/>
  <c r="M190" i="6"/>
  <c r="M189" i="6"/>
  <c r="M188" i="6"/>
  <c r="M187" i="6"/>
  <c r="R187" i="6" s="1"/>
  <c r="M186" i="6"/>
  <c r="R186" i="6" s="1"/>
  <c r="M185" i="6"/>
  <c r="R185" i="6" s="1"/>
  <c r="M184" i="6"/>
  <c r="R184" i="6" s="1"/>
  <c r="M183" i="6"/>
  <c r="R183" i="6" s="1"/>
  <c r="M182" i="6"/>
  <c r="R182" i="6" s="1"/>
  <c r="M181" i="6"/>
  <c r="Q181" i="6" s="1"/>
  <c r="M180" i="6"/>
  <c r="Q180" i="6" s="1"/>
  <c r="M179" i="6"/>
  <c r="S179" i="6" s="1"/>
  <c r="M178" i="6"/>
  <c r="S178" i="6" s="1"/>
  <c r="M177" i="6"/>
  <c r="M176" i="6"/>
  <c r="M175" i="6"/>
  <c r="M174" i="6"/>
  <c r="M173" i="6"/>
  <c r="Q173" i="6" s="1"/>
  <c r="M172" i="6"/>
  <c r="Q172" i="6" s="1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R154" i="6" s="1"/>
  <c r="M153" i="6"/>
  <c r="R153" i="6" s="1"/>
  <c r="M152" i="6"/>
  <c r="R152" i="6" s="1"/>
  <c r="M151" i="6"/>
  <c r="R151" i="6" s="1"/>
  <c r="M150" i="6"/>
  <c r="R150" i="6" s="1"/>
  <c r="M149" i="6"/>
  <c r="R149" i="6" s="1"/>
  <c r="M148" i="6"/>
  <c r="R148" i="6" s="1"/>
  <c r="M147" i="6"/>
  <c r="R147" i="6" s="1"/>
  <c r="M146" i="6"/>
  <c r="R146" i="6" s="1"/>
  <c r="M145" i="6"/>
  <c r="R145" i="6" s="1"/>
  <c r="M144" i="6"/>
  <c r="R144" i="6" s="1"/>
  <c r="M143" i="6"/>
  <c r="R143" i="6" s="1"/>
  <c r="M142" i="6"/>
  <c r="R142" i="6" s="1"/>
  <c r="M141" i="6"/>
  <c r="R141" i="6" s="1"/>
  <c r="M140" i="6"/>
  <c r="R140" i="6" s="1"/>
  <c r="M139" i="6"/>
  <c r="Q139" i="6" s="1"/>
  <c r="M138" i="6"/>
  <c r="Q138" i="6" s="1"/>
  <c r="M137" i="6"/>
  <c r="Q137" i="6" s="1"/>
  <c r="M136" i="6"/>
  <c r="M135" i="6"/>
  <c r="M134" i="6"/>
  <c r="M133" i="6"/>
  <c r="M132" i="6"/>
  <c r="M131" i="6"/>
  <c r="M130" i="6"/>
  <c r="M129" i="6"/>
  <c r="R129" i="6" s="1"/>
  <c r="M128" i="6"/>
  <c r="R128" i="6" s="1"/>
  <c r="M127" i="6"/>
  <c r="R127" i="6" s="1"/>
  <c r="M126" i="6"/>
  <c r="R126" i="6" s="1"/>
  <c r="M125" i="6"/>
  <c r="R125" i="6" s="1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R110" i="6" s="1"/>
  <c r="M109" i="6"/>
  <c r="R109" i="6" s="1"/>
  <c r="M108" i="6"/>
  <c r="R108" i="6" s="1"/>
  <c r="M107" i="6"/>
  <c r="R107" i="6" s="1"/>
  <c r="M106" i="6"/>
  <c r="R106" i="6" s="1"/>
  <c r="M105" i="6"/>
  <c r="R105" i="6" s="1"/>
  <c r="M104" i="6"/>
  <c r="R104" i="6" s="1"/>
  <c r="M103" i="6"/>
  <c r="R103" i="6" s="1"/>
  <c r="M102" i="6"/>
  <c r="R102" i="6" s="1"/>
  <c r="M101" i="6"/>
  <c r="R101" i="6" s="1"/>
  <c r="M100" i="6"/>
  <c r="R100" i="6" s="1"/>
  <c r="M99" i="6"/>
  <c r="R99" i="6" s="1"/>
  <c r="M98" i="6"/>
  <c r="R98" i="6" s="1"/>
  <c r="M97" i="6"/>
  <c r="R97" i="6" s="1"/>
  <c r="M96" i="6"/>
  <c r="R96" i="6" s="1"/>
  <c r="M95" i="6"/>
  <c r="Q95" i="6" s="1"/>
  <c r="M94" i="6"/>
  <c r="Q94" i="6" s="1"/>
  <c r="M93" i="6"/>
  <c r="Q93" i="6" s="1"/>
  <c r="M92" i="6"/>
  <c r="Q92" i="6" s="1"/>
  <c r="M91" i="6"/>
  <c r="Q91" i="6" s="1"/>
  <c r="M90" i="6"/>
  <c r="Q90" i="6" s="1"/>
  <c r="M89" i="6"/>
  <c r="Q89" i="6" s="1"/>
  <c r="M88" i="6"/>
  <c r="Q88" i="6" s="1"/>
  <c r="M87" i="6"/>
  <c r="Q87" i="6" s="1"/>
  <c r="M86" i="6"/>
  <c r="Q86" i="6" s="1"/>
  <c r="M85" i="6"/>
  <c r="Q85" i="6" s="1"/>
  <c r="M84" i="6"/>
  <c r="Q84" i="6" s="1"/>
  <c r="M83" i="6"/>
  <c r="Q83" i="6" s="1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BG101" i="6" l="1"/>
  <c r="W151" i="6" s="1"/>
  <c r="W93" i="6" s="1"/>
  <c r="BH104" i="6"/>
  <c r="AB104" i="6"/>
  <c r="Z120" i="6" s="1"/>
  <c r="Z62" i="6" s="1"/>
  <c r="AY103" i="6"/>
  <c r="Y143" i="6" s="1"/>
  <c r="Y85" i="6" s="1"/>
  <c r="AB102" i="6"/>
  <c r="X120" i="6" s="1"/>
  <c r="X62" i="6" s="1"/>
  <c r="AB106" i="6"/>
  <c r="AB120" i="6" s="1"/>
  <c r="AB62" i="6" s="1"/>
  <c r="BG103" i="6"/>
  <c r="Y151" i="6" s="1"/>
  <c r="Y93" i="6" s="1"/>
  <c r="AA105" i="6"/>
  <c r="AA119" i="6" s="1"/>
  <c r="AA61" i="6" s="1"/>
  <c r="W101" i="6"/>
  <c r="W115" i="6" s="1"/>
  <c r="W57" i="6" s="1"/>
  <c r="AQ105" i="6"/>
  <c r="AA135" i="6" s="1"/>
  <c r="AA77" i="6" s="1"/>
  <c r="AQ103" i="6"/>
  <c r="Y135" i="6" s="1"/>
  <c r="Y77" i="6" s="1"/>
  <c r="AE101" i="6"/>
  <c r="W123" i="6" s="1"/>
  <c r="W65" i="6" s="1"/>
  <c r="BG105" i="6"/>
  <c r="AY101" i="6"/>
  <c r="W143" i="6" s="1"/>
  <c r="W85" i="6" s="1"/>
  <c r="AY105" i="6"/>
  <c r="AA143" i="6" s="1"/>
  <c r="AA85" i="6" s="1"/>
  <c r="BH102" i="6"/>
  <c r="X152" i="6" s="1"/>
  <c r="X94" i="6" s="1"/>
  <c r="AA103" i="6"/>
  <c r="Y119" i="6" s="1"/>
  <c r="Y61" i="6" s="1"/>
  <c r="AZ102" i="6"/>
  <c r="X144" i="6" s="1"/>
  <c r="X86" i="6" s="1"/>
  <c r="AJ102" i="6"/>
  <c r="X128" i="6" s="1"/>
  <c r="X70" i="6" s="1"/>
  <c r="AJ106" i="6"/>
  <c r="AB128" i="6" s="1"/>
  <c r="AB70" i="6" s="1"/>
  <c r="AQ101" i="6"/>
  <c r="W135" i="6" s="1"/>
  <c r="W77" i="6" s="1"/>
  <c r="BG102" i="6"/>
  <c r="X151" i="6" s="1"/>
  <c r="X93" i="6" s="1"/>
  <c r="BH106" i="6"/>
  <c r="AB152" i="6" s="1"/>
  <c r="AB94" i="6" s="1"/>
  <c r="AZ103" i="6"/>
  <c r="Y144" i="6" s="1"/>
  <c r="Y86" i="6" s="1"/>
  <c r="BD104" i="6"/>
  <c r="Z148" i="6" s="1"/>
  <c r="Z90" i="6" s="1"/>
  <c r="BD105" i="6"/>
  <c r="AA148" i="6" s="1"/>
  <c r="AA90" i="6" s="1"/>
  <c r="AZ104" i="6"/>
  <c r="Z144" i="6" s="1"/>
  <c r="Z86" i="6" s="1"/>
  <c r="AJ104" i="6"/>
  <c r="Z128" i="6" s="1"/>
  <c r="Z70" i="6" s="1"/>
  <c r="AR102" i="6"/>
  <c r="X136" i="6" s="1"/>
  <c r="X78" i="6" s="1"/>
  <c r="AR104" i="6"/>
  <c r="Z136" i="6" s="1"/>
  <c r="Z78" i="6" s="1"/>
  <c r="AR106" i="6"/>
  <c r="AB136" i="6" s="1"/>
  <c r="AB78" i="6" s="1"/>
  <c r="AY104" i="6"/>
  <c r="Z143" i="6" s="1"/>
  <c r="Z85" i="6" s="1"/>
  <c r="BH101" i="6"/>
  <c r="W152" i="6" s="1"/>
  <c r="W94" i="6" s="1"/>
  <c r="BH105" i="6"/>
  <c r="AI101" i="6"/>
  <c r="W127" i="6" s="1"/>
  <c r="W69" i="6" s="1"/>
  <c r="AI103" i="6"/>
  <c r="Y127" i="6" s="1"/>
  <c r="Y69" i="6" s="1"/>
  <c r="AI105" i="6"/>
  <c r="AA127" i="6" s="1"/>
  <c r="AA69" i="6" s="1"/>
  <c r="AA101" i="6"/>
  <c r="W119" i="6" s="1"/>
  <c r="W61" i="6" s="1"/>
  <c r="AB101" i="6"/>
  <c r="W120" i="6" s="1"/>
  <c r="W62" i="6" s="1"/>
  <c r="AJ101" i="6"/>
  <c r="W128" i="6" s="1"/>
  <c r="W70" i="6" s="1"/>
  <c r="AZ101" i="6"/>
  <c r="AI102" i="6"/>
  <c r="X127" i="6" s="1"/>
  <c r="X69" i="6" s="1"/>
  <c r="AY102" i="6"/>
  <c r="X143" i="6" s="1"/>
  <c r="X85" i="6" s="1"/>
  <c r="AB103" i="6"/>
  <c r="Y120" i="6" s="1"/>
  <c r="Y62" i="6" s="1"/>
  <c r="AR103" i="6"/>
  <c r="Y136" i="6" s="1"/>
  <c r="Y78" i="6" s="1"/>
  <c r="BH103" i="6"/>
  <c r="Y152" i="6" s="1"/>
  <c r="Y94" i="6" s="1"/>
  <c r="AA104" i="6"/>
  <c r="Z119" i="6" s="1"/>
  <c r="Z61" i="6" s="1"/>
  <c r="AQ104" i="6"/>
  <c r="Z135" i="6" s="1"/>
  <c r="Z77" i="6" s="1"/>
  <c r="BG104" i="6"/>
  <c r="AJ105" i="6"/>
  <c r="AA128" i="6" s="1"/>
  <c r="AA70" i="6" s="1"/>
  <c r="AZ105" i="6"/>
  <c r="AA144" i="6" s="1"/>
  <c r="AA86" i="6" s="1"/>
  <c r="AI106" i="6"/>
  <c r="AB127" i="6" s="1"/>
  <c r="AB69" i="6" s="1"/>
  <c r="AY106" i="6"/>
  <c r="AB143" i="6" s="1"/>
  <c r="AB85" i="6" s="1"/>
  <c r="AZ106" i="6"/>
  <c r="AB144" i="6" s="1"/>
  <c r="AB86" i="6" s="1"/>
  <c r="X101" i="6"/>
  <c r="W116" i="6" s="1"/>
  <c r="W58" i="6" s="1"/>
  <c r="AF101" i="6"/>
  <c r="W124" i="6" s="1"/>
  <c r="W66" i="6" s="1"/>
  <c r="AR101" i="6"/>
  <c r="W136" i="6" s="1"/>
  <c r="W78" i="6" s="1"/>
  <c r="AA102" i="6"/>
  <c r="X119" i="6" s="1"/>
  <c r="X61" i="6" s="1"/>
  <c r="AQ102" i="6"/>
  <c r="X135" i="6" s="1"/>
  <c r="X77" i="6" s="1"/>
  <c r="AJ103" i="6"/>
  <c r="Y128" i="6" s="1"/>
  <c r="Y70" i="6" s="1"/>
  <c r="AI104" i="6"/>
  <c r="Z127" i="6" s="1"/>
  <c r="Z69" i="6" s="1"/>
  <c r="AB105" i="6"/>
  <c r="AA120" i="6" s="1"/>
  <c r="AA62" i="6" s="1"/>
  <c r="AR105" i="6"/>
  <c r="AA136" i="6" s="1"/>
  <c r="AA78" i="6" s="1"/>
  <c r="AA106" i="6"/>
  <c r="AB119" i="6" s="1"/>
  <c r="AB61" i="6" s="1"/>
  <c r="AQ106" i="6"/>
  <c r="AB135" i="6" s="1"/>
  <c r="AB77" i="6" s="1"/>
  <c r="BI102" i="6"/>
  <c r="X153" i="6" s="1"/>
  <c r="X95" i="6" s="1"/>
  <c r="BE102" i="6"/>
  <c r="X149" i="6" s="1"/>
  <c r="X91" i="6" s="1"/>
  <c r="BA102" i="6"/>
  <c r="X145" i="6" s="1"/>
  <c r="X87" i="6" s="1"/>
  <c r="AW102" i="6"/>
  <c r="X141" i="6" s="1"/>
  <c r="X83" i="6" s="1"/>
  <c r="AS102" i="6"/>
  <c r="AO102" i="6"/>
  <c r="X133" i="6" s="1"/>
  <c r="X75" i="6" s="1"/>
  <c r="AK102" i="6"/>
  <c r="X129" i="6" s="1"/>
  <c r="X71" i="6" s="1"/>
  <c r="AG102" i="6"/>
  <c r="X125" i="6" s="1"/>
  <c r="X67" i="6" s="1"/>
  <c r="AC102" i="6"/>
  <c r="X121" i="6" s="1"/>
  <c r="X63" i="6" s="1"/>
  <c r="Y102" i="6"/>
  <c r="X117" i="6" s="1"/>
  <c r="X59" i="6" s="1"/>
  <c r="BJ102" i="6"/>
  <c r="X154" i="6" s="1"/>
  <c r="X96" i="6" s="1"/>
  <c r="BF102" i="6"/>
  <c r="BB102" i="6"/>
  <c r="X146" i="6" s="1"/>
  <c r="X88" i="6" s="1"/>
  <c r="AX102" i="6"/>
  <c r="X142" i="6" s="1"/>
  <c r="X84" i="6" s="1"/>
  <c r="AT102" i="6"/>
  <c r="X138" i="6" s="1"/>
  <c r="X80" i="6" s="1"/>
  <c r="AP102" i="6"/>
  <c r="X134" i="6" s="1"/>
  <c r="X76" i="6" s="1"/>
  <c r="AL102" i="6"/>
  <c r="X130" i="6" s="1"/>
  <c r="X72" i="6" s="1"/>
  <c r="AH102" i="6"/>
  <c r="X126" i="6" s="1"/>
  <c r="X68" i="6" s="1"/>
  <c r="AD102" i="6"/>
  <c r="X122" i="6" s="1"/>
  <c r="X64" i="6" s="1"/>
  <c r="Z102" i="6"/>
  <c r="X118" i="6" s="1"/>
  <c r="X60" i="6" s="1"/>
  <c r="BI103" i="6"/>
  <c r="Y153" i="6" s="1"/>
  <c r="Y95" i="6" s="1"/>
  <c r="BE103" i="6"/>
  <c r="Y149" i="6" s="1"/>
  <c r="Y91" i="6" s="1"/>
  <c r="BA103" i="6"/>
  <c r="Y145" i="6" s="1"/>
  <c r="Y87" i="6" s="1"/>
  <c r="AW103" i="6"/>
  <c r="Y141" i="6" s="1"/>
  <c r="Y83" i="6" s="1"/>
  <c r="AS103" i="6"/>
  <c r="AO103" i="6"/>
  <c r="Y133" i="6" s="1"/>
  <c r="Y75" i="6" s="1"/>
  <c r="AK103" i="6"/>
  <c r="Y129" i="6" s="1"/>
  <c r="Y71" i="6" s="1"/>
  <c r="AG103" i="6"/>
  <c r="Y125" i="6" s="1"/>
  <c r="Y67" i="6" s="1"/>
  <c r="AC103" i="6"/>
  <c r="Y121" i="6" s="1"/>
  <c r="Y63" i="6" s="1"/>
  <c r="Y103" i="6"/>
  <c r="Y117" i="6" s="1"/>
  <c r="Y59" i="6" s="1"/>
  <c r="BJ103" i="6"/>
  <c r="Y154" i="6" s="1"/>
  <c r="Y96" i="6" s="1"/>
  <c r="BF103" i="6"/>
  <c r="BB103" i="6"/>
  <c r="Y146" i="6" s="1"/>
  <c r="Y88" i="6" s="1"/>
  <c r="AX103" i="6"/>
  <c r="Y142" i="6" s="1"/>
  <c r="Y84" i="6" s="1"/>
  <c r="AT103" i="6"/>
  <c r="Y138" i="6" s="1"/>
  <c r="Y80" i="6" s="1"/>
  <c r="AP103" i="6"/>
  <c r="Y134" i="6" s="1"/>
  <c r="Y76" i="6" s="1"/>
  <c r="AL103" i="6"/>
  <c r="Y130" i="6" s="1"/>
  <c r="Y72" i="6" s="1"/>
  <c r="AH103" i="6"/>
  <c r="Y126" i="6" s="1"/>
  <c r="Y68" i="6" s="1"/>
  <c r="AD103" i="6"/>
  <c r="Y122" i="6" s="1"/>
  <c r="Y64" i="6" s="1"/>
  <c r="Z103" i="6"/>
  <c r="Y118" i="6" s="1"/>
  <c r="Y60" i="6" s="1"/>
  <c r="BI101" i="6"/>
  <c r="BE101" i="6"/>
  <c r="BA101" i="6"/>
  <c r="AW101" i="6"/>
  <c r="AS101" i="6"/>
  <c r="AO101" i="6"/>
  <c r="AK101" i="6"/>
  <c r="BJ101" i="6"/>
  <c r="BF101" i="6"/>
  <c r="BB101" i="6"/>
  <c r="AX101" i="6"/>
  <c r="AT101" i="6"/>
  <c r="AP101" i="6"/>
  <c r="AL101" i="6"/>
  <c r="Z101" i="6"/>
  <c r="AD101" i="6"/>
  <c r="AH101" i="6"/>
  <c r="AN101" i="6"/>
  <c r="AV101" i="6"/>
  <c r="BD101" i="6"/>
  <c r="X102" i="6"/>
  <c r="X116" i="6" s="1"/>
  <c r="X58" i="6" s="1"/>
  <c r="AF102" i="6"/>
  <c r="X124" i="6" s="1"/>
  <c r="X66" i="6" s="1"/>
  <c r="AN102" i="6"/>
  <c r="AV102" i="6"/>
  <c r="X140" i="6" s="1"/>
  <c r="X82" i="6" s="1"/>
  <c r="BD102" i="6"/>
  <c r="X148" i="6" s="1"/>
  <c r="X90" i="6" s="1"/>
  <c r="X103" i="6"/>
  <c r="Y116" i="6" s="1"/>
  <c r="Y58" i="6" s="1"/>
  <c r="AF103" i="6"/>
  <c r="Y124" i="6" s="1"/>
  <c r="Y66" i="6" s="1"/>
  <c r="AN103" i="6"/>
  <c r="AV103" i="6"/>
  <c r="Y140" i="6" s="1"/>
  <c r="Y82" i="6" s="1"/>
  <c r="BD103" i="6"/>
  <c r="Y148" i="6" s="1"/>
  <c r="Y90" i="6" s="1"/>
  <c r="X104" i="6"/>
  <c r="Z116" i="6" s="1"/>
  <c r="Z58" i="6" s="1"/>
  <c r="AF104" i="6"/>
  <c r="Z124" i="6" s="1"/>
  <c r="Z66" i="6" s="1"/>
  <c r="AN104" i="6"/>
  <c r="Z132" i="6" s="1"/>
  <c r="Z74" i="6" s="1"/>
  <c r="AV104" i="6"/>
  <c r="Z140" i="6" s="1"/>
  <c r="Z82" i="6" s="1"/>
  <c r="X105" i="6"/>
  <c r="AA116" i="6" s="1"/>
  <c r="AA58" i="6" s="1"/>
  <c r="AF105" i="6"/>
  <c r="AA124" i="6" s="1"/>
  <c r="AA66" i="6" s="1"/>
  <c r="AN105" i="6"/>
  <c r="AA132" i="6" s="1"/>
  <c r="AA74" i="6" s="1"/>
  <c r="AV105" i="6"/>
  <c r="AA140" i="6" s="1"/>
  <c r="AA82" i="6" s="1"/>
  <c r="X106" i="6"/>
  <c r="AB116" i="6" s="1"/>
  <c r="AB58" i="6" s="1"/>
  <c r="AF106" i="6"/>
  <c r="AB124" i="6" s="1"/>
  <c r="AB66" i="6" s="1"/>
  <c r="AN106" i="6"/>
  <c r="AB132" i="6" s="1"/>
  <c r="AB74" i="6" s="1"/>
  <c r="AV106" i="6"/>
  <c r="AB140" i="6" s="1"/>
  <c r="AB82" i="6" s="1"/>
  <c r="BK106" i="6"/>
  <c r="AB155" i="6" s="1"/>
  <c r="AB97" i="6" s="1"/>
  <c r="BG106" i="6"/>
  <c r="AB151" i="6" s="1"/>
  <c r="AB93" i="6" s="1"/>
  <c r="BC106" i="6"/>
  <c r="AB147" i="6" s="1"/>
  <c r="AB89" i="6" s="1"/>
  <c r="BI106" i="6"/>
  <c r="AB153" i="6" s="1"/>
  <c r="AB95" i="6" s="1"/>
  <c r="BE106" i="6"/>
  <c r="AB149" i="6" s="1"/>
  <c r="AB91" i="6" s="1"/>
  <c r="BA106" i="6"/>
  <c r="AB145" i="6" s="1"/>
  <c r="AB87" i="6" s="1"/>
  <c r="BJ106" i="6"/>
  <c r="AB154" i="6" s="1"/>
  <c r="AB96" i="6" s="1"/>
  <c r="BB106" i="6"/>
  <c r="AB146" i="6" s="1"/>
  <c r="AB88" i="6" s="1"/>
  <c r="AW106" i="6"/>
  <c r="AB141" i="6" s="1"/>
  <c r="AB83" i="6" s="1"/>
  <c r="AS106" i="6"/>
  <c r="AB137" i="6" s="1"/>
  <c r="AB79" i="6" s="1"/>
  <c r="AO106" i="6"/>
  <c r="AB133" i="6" s="1"/>
  <c r="AB75" i="6" s="1"/>
  <c r="AK106" i="6"/>
  <c r="AB129" i="6" s="1"/>
  <c r="AB71" i="6" s="1"/>
  <c r="AG106" i="6"/>
  <c r="AB125" i="6" s="1"/>
  <c r="AB67" i="6" s="1"/>
  <c r="AC106" i="6"/>
  <c r="AB121" i="6" s="1"/>
  <c r="AB63" i="6" s="1"/>
  <c r="Y106" i="6"/>
  <c r="AB117" i="6" s="1"/>
  <c r="AB59" i="6" s="1"/>
  <c r="BD106" i="6"/>
  <c r="AB148" i="6" s="1"/>
  <c r="AB90" i="6" s="1"/>
  <c r="AX106" i="6"/>
  <c r="AB142" i="6" s="1"/>
  <c r="AB84" i="6" s="1"/>
  <c r="AT106" i="6"/>
  <c r="AB138" i="6" s="1"/>
  <c r="AB80" i="6" s="1"/>
  <c r="AP106" i="6"/>
  <c r="AB134" i="6" s="1"/>
  <c r="AB76" i="6" s="1"/>
  <c r="AL106" i="6"/>
  <c r="AB130" i="6" s="1"/>
  <c r="AB72" i="6" s="1"/>
  <c r="AH106" i="6"/>
  <c r="AB126" i="6" s="1"/>
  <c r="AB68" i="6" s="1"/>
  <c r="AD106" i="6"/>
  <c r="AB122" i="6" s="1"/>
  <c r="AB64" i="6" s="1"/>
  <c r="Z106" i="6"/>
  <c r="AB118" i="6" s="1"/>
  <c r="AB60" i="6" s="1"/>
  <c r="BI104" i="6"/>
  <c r="Z153" i="6" s="1"/>
  <c r="Z95" i="6" s="1"/>
  <c r="BE104" i="6"/>
  <c r="Z149" i="6" s="1"/>
  <c r="Z91" i="6" s="1"/>
  <c r="BA104" i="6"/>
  <c r="AW104" i="6"/>
  <c r="Z141" i="6" s="1"/>
  <c r="Z83" i="6" s="1"/>
  <c r="AS104" i="6"/>
  <c r="Z137" i="6" s="1"/>
  <c r="Z79" i="6" s="1"/>
  <c r="AO104" i="6"/>
  <c r="Z133" i="6" s="1"/>
  <c r="Z75" i="6" s="1"/>
  <c r="AK104" i="6"/>
  <c r="AG104" i="6"/>
  <c r="Z125" i="6" s="1"/>
  <c r="Z67" i="6" s="1"/>
  <c r="AC104" i="6"/>
  <c r="Z121" i="6" s="1"/>
  <c r="Z63" i="6" s="1"/>
  <c r="Y104" i="6"/>
  <c r="Z117" i="6" s="1"/>
  <c r="Z59" i="6" s="1"/>
  <c r="BJ104" i="6"/>
  <c r="Z154" i="6" s="1"/>
  <c r="Z96" i="6" s="1"/>
  <c r="BF104" i="6"/>
  <c r="Z150" i="6" s="1"/>
  <c r="Z92" i="6" s="1"/>
  <c r="BB104" i="6"/>
  <c r="Z146" i="6" s="1"/>
  <c r="Z88" i="6" s="1"/>
  <c r="AX104" i="6"/>
  <c r="AT104" i="6"/>
  <c r="Z138" i="6" s="1"/>
  <c r="Z80" i="6" s="1"/>
  <c r="AP104" i="6"/>
  <c r="Z134" i="6" s="1"/>
  <c r="Z76" i="6" s="1"/>
  <c r="AL104" i="6"/>
  <c r="AH104" i="6"/>
  <c r="AD104" i="6"/>
  <c r="Z122" i="6" s="1"/>
  <c r="Z64" i="6" s="1"/>
  <c r="Z104" i="6"/>
  <c r="Z118" i="6" s="1"/>
  <c r="Z60" i="6" s="1"/>
  <c r="BI105" i="6"/>
  <c r="AA153" i="6" s="1"/>
  <c r="AA95" i="6" s="1"/>
  <c r="BE105" i="6"/>
  <c r="AA149" i="6" s="1"/>
  <c r="AA91" i="6" s="1"/>
  <c r="BA105" i="6"/>
  <c r="AW105" i="6"/>
  <c r="AA141" i="6" s="1"/>
  <c r="AA83" i="6" s="1"/>
  <c r="AS105" i="6"/>
  <c r="AA137" i="6" s="1"/>
  <c r="AA79" i="6" s="1"/>
  <c r="AO105" i="6"/>
  <c r="AA133" i="6" s="1"/>
  <c r="AA75" i="6" s="1"/>
  <c r="AK105" i="6"/>
  <c r="AG105" i="6"/>
  <c r="AA125" i="6" s="1"/>
  <c r="AA67" i="6" s="1"/>
  <c r="AC105" i="6"/>
  <c r="AA121" i="6" s="1"/>
  <c r="AA63" i="6" s="1"/>
  <c r="Y105" i="6"/>
  <c r="AA117" i="6" s="1"/>
  <c r="AA59" i="6" s="1"/>
  <c r="BJ105" i="6"/>
  <c r="AA154" i="6" s="1"/>
  <c r="AA96" i="6" s="1"/>
  <c r="BF105" i="6"/>
  <c r="AA150" i="6" s="1"/>
  <c r="AA92" i="6" s="1"/>
  <c r="BB105" i="6"/>
  <c r="AA146" i="6" s="1"/>
  <c r="AA88" i="6" s="1"/>
  <c r="AX105" i="6"/>
  <c r="AT105" i="6"/>
  <c r="AA138" i="6" s="1"/>
  <c r="AA80" i="6" s="1"/>
  <c r="AP105" i="6"/>
  <c r="AA134" i="6" s="1"/>
  <c r="AA76" i="6" s="1"/>
  <c r="AL105" i="6"/>
  <c r="AH105" i="6"/>
  <c r="AD105" i="6"/>
  <c r="AA122" i="6" s="1"/>
  <c r="AA64" i="6" s="1"/>
  <c r="Z105" i="6"/>
  <c r="AA118" i="6" s="1"/>
  <c r="AA60" i="6" s="1"/>
  <c r="Y101" i="6"/>
  <c r="AC101" i="6"/>
  <c r="AG101" i="6"/>
  <c r="AM101" i="6"/>
  <c r="AU101" i="6"/>
  <c r="BC101" i="6"/>
  <c r="BK101" i="6"/>
  <c r="W102" i="6"/>
  <c r="X115" i="6" s="1"/>
  <c r="X57" i="6" s="1"/>
  <c r="AE102" i="6"/>
  <c r="X123" i="6" s="1"/>
  <c r="X65" i="6" s="1"/>
  <c r="AM102" i="6"/>
  <c r="X131" i="6" s="1"/>
  <c r="X73" i="6" s="1"/>
  <c r="AU102" i="6"/>
  <c r="X139" i="6" s="1"/>
  <c r="X81" i="6" s="1"/>
  <c r="BC102" i="6"/>
  <c r="BK102" i="6"/>
  <c r="X155" i="6" s="1"/>
  <c r="X97" i="6" s="1"/>
  <c r="W103" i="6"/>
  <c r="Y115" i="6" s="1"/>
  <c r="Y57" i="6" s="1"/>
  <c r="AE103" i="6"/>
  <c r="Y123" i="6" s="1"/>
  <c r="Y65" i="6" s="1"/>
  <c r="AM103" i="6"/>
  <c r="Y131" i="6" s="1"/>
  <c r="Y73" i="6" s="1"/>
  <c r="AU103" i="6"/>
  <c r="Y139" i="6" s="1"/>
  <c r="Y81" i="6" s="1"/>
  <c r="BC103" i="6"/>
  <c r="BK103" i="6"/>
  <c r="Y155" i="6" s="1"/>
  <c r="Y97" i="6" s="1"/>
  <c r="W104" i="6"/>
  <c r="Z115" i="6" s="1"/>
  <c r="Z57" i="6" s="1"/>
  <c r="AE104" i="6"/>
  <c r="Z123" i="6" s="1"/>
  <c r="Z65" i="6" s="1"/>
  <c r="AM104" i="6"/>
  <c r="Z131" i="6" s="1"/>
  <c r="Z73" i="6" s="1"/>
  <c r="AU104" i="6"/>
  <c r="BC104" i="6"/>
  <c r="BK104" i="6"/>
  <c r="Z155" i="6" s="1"/>
  <c r="Z97" i="6" s="1"/>
  <c r="W105" i="6"/>
  <c r="AA115" i="6" s="1"/>
  <c r="AA57" i="6" s="1"/>
  <c r="AE105" i="6"/>
  <c r="AA123" i="6" s="1"/>
  <c r="AA65" i="6" s="1"/>
  <c r="AM105" i="6"/>
  <c r="AA131" i="6" s="1"/>
  <c r="AA73" i="6" s="1"/>
  <c r="AU105" i="6"/>
  <c r="BC105" i="6"/>
  <c r="BK105" i="6"/>
  <c r="AA155" i="6" s="1"/>
  <c r="AA97" i="6" s="1"/>
  <c r="W106" i="6"/>
  <c r="AB115" i="6" s="1"/>
  <c r="AB57" i="6" s="1"/>
  <c r="AE106" i="6"/>
  <c r="AB123" i="6" s="1"/>
  <c r="AB65" i="6" s="1"/>
  <c r="AM106" i="6"/>
  <c r="AB131" i="6" s="1"/>
  <c r="AB73" i="6" s="1"/>
  <c r="AU106" i="6"/>
  <c r="AB139" i="6" s="1"/>
  <c r="AB81" i="6" s="1"/>
  <c r="BF106" i="6"/>
  <c r="AB150" i="6" s="1"/>
  <c r="AB92" i="6" s="1"/>
  <c r="AA152" i="6" l="1"/>
  <c r="AA94" i="6" s="1"/>
  <c r="Z151" i="6"/>
  <c r="Z93" i="6" s="1"/>
  <c r="AR109" i="6"/>
  <c r="AR110" i="6" s="1"/>
  <c r="AA151" i="6"/>
  <c r="AA93" i="6" s="1"/>
  <c r="AZ109" i="6"/>
  <c r="AZ110" i="6" s="1"/>
  <c r="Z152" i="6"/>
  <c r="Z94" i="6" s="1"/>
  <c r="AY109" i="6"/>
  <c r="AY110" i="6" s="1"/>
  <c r="W144" i="6"/>
  <c r="W86" i="6" s="1"/>
  <c r="AJ109" i="6"/>
  <c r="AJ110" i="6" s="1"/>
  <c r="AQ109" i="6"/>
  <c r="AQ110" i="6" s="1"/>
  <c r="AB109" i="6"/>
  <c r="AB110" i="6" s="1"/>
  <c r="AI109" i="6"/>
  <c r="AI110" i="6" s="1"/>
  <c r="BH109" i="6"/>
  <c r="BH110" i="6" s="1"/>
  <c r="AA109" i="6"/>
  <c r="AA110" i="6" s="1"/>
  <c r="X109" i="6"/>
  <c r="X110" i="6" s="1"/>
  <c r="BG109" i="6"/>
  <c r="BG110" i="6" s="1"/>
  <c r="AC109" i="6"/>
  <c r="AC110" i="6" s="1"/>
  <c r="W121" i="6"/>
  <c r="W63" i="6" s="1"/>
  <c r="Z147" i="6"/>
  <c r="Z89" i="6" s="1"/>
  <c r="AA147" i="6"/>
  <c r="AA89" i="6" s="1"/>
  <c r="W131" i="6"/>
  <c r="W73" i="6" s="1"/>
  <c r="AM109" i="6"/>
  <c r="AM110" i="6" s="1"/>
  <c r="AF109" i="6"/>
  <c r="AF110" i="6" s="1"/>
  <c r="AN109" i="6"/>
  <c r="AN110" i="6" s="1"/>
  <c r="W130" i="6"/>
  <c r="W72" i="6" s="1"/>
  <c r="AL109" i="6"/>
  <c r="AL110" i="6" s="1"/>
  <c r="W146" i="6"/>
  <c r="W88" i="6" s="1"/>
  <c r="BB109" i="6"/>
  <c r="BB110" i="6" s="1"/>
  <c r="W133" i="6"/>
  <c r="W75" i="6" s="1"/>
  <c r="AO109" i="6"/>
  <c r="AO110" i="6" s="1"/>
  <c r="W149" i="6"/>
  <c r="W91" i="6" s="1"/>
  <c r="BE109" i="6"/>
  <c r="BE110" i="6" s="1"/>
  <c r="BK109" i="6"/>
  <c r="BK110" i="6" s="1"/>
  <c r="W155" i="6"/>
  <c r="W97" i="6" s="1"/>
  <c r="W125" i="6"/>
  <c r="W67" i="6" s="1"/>
  <c r="AG109" i="6"/>
  <c r="AG110" i="6" s="1"/>
  <c r="Z129" i="6"/>
  <c r="Z71" i="6" s="1"/>
  <c r="AA129" i="6"/>
  <c r="AA71" i="6" s="1"/>
  <c r="Z145" i="6"/>
  <c r="Z87" i="6" s="1"/>
  <c r="AA145" i="6"/>
  <c r="AA87" i="6" s="1"/>
  <c r="W126" i="6"/>
  <c r="W68" i="6" s="1"/>
  <c r="AH109" i="6"/>
  <c r="AH110" i="6" s="1"/>
  <c r="W134" i="6"/>
  <c r="W76" i="6" s="1"/>
  <c r="AP109" i="6"/>
  <c r="AP110" i="6" s="1"/>
  <c r="W150" i="6"/>
  <c r="W92" i="6" s="1"/>
  <c r="BF109" i="6"/>
  <c r="BF110" i="6" s="1"/>
  <c r="X137" i="6"/>
  <c r="X79" i="6" s="1"/>
  <c r="AS109" i="6"/>
  <c r="AS110" i="6" s="1"/>
  <c r="Y137" i="6"/>
  <c r="Y79" i="6" s="1"/>
  <c r="W137" i="6"/>
  <c r="W79" i="6" s="1"/>
  <c r="BI109" i="6"/>
  <c r="BI110" i="6" s="1"/>
  <c r="W153" i="6"/>
  <c r="W95" i="6" s="1"/>
  <c r="X147" i="6"/>
  <c r="X89" i="6" s="1"/>
  <c r="Y147" i="6"/>
  <c r="Y89" i="6" s="1"/>
  <c r="BC109" i="6"/>
  <c r="BC110" i="6" s="1"/>
  <c r="W147" i="6"/>
  <c r="W89" i="6" s="1"/>
  <c r="AA126" i="6"/>
  <c r="AA68" i="6" s="1"/>
  <c r="Z126" i="6"/>
  <c r="Z68" i="6" s="1"/>
  <c r="AA142" i="6"/>
  <c r="AA84" i="6" s="1"/>
  <c r="Z142" i="6"/>
  <c r="Z84" i="6" s="1"/>
  <c r="W132" i="6"/>
  <c r="W74" i="6" s="1"/>
  <c r="Y132" i="6"/>
  <c r="Y74" i="6" s="1"/>
  <c r="X132" i="6"/>
  <c r="X74" i="6" s="1"/>
  <c r="W148" i="6"/>
  <c r="W90" i="6" s="1"/>
  <c r="BD109" i="6"/>
  <c r="BD110" i="6" s="1"/>
  <c r="W122" i="6"/>
  <c r="W64" i="6" s="1"/>
  <c r="AD109" i="6"/>
  <c r="AD110" i="6" s="1"/>
  <c r="W138" i="6"/>
  <c r="W80" i="6" s="1"/>
  <c r="AT109" i="6"/>
  <c r="AT110" i="6" s="1"/>
  <c r="W154" i="6"/>
  <c r="W96" i="6" s="1"/>
  <c r="BJ109" i="6"/>
  <c r="BJ110" i="6" s="1"/>
  <c r="W141" i="6"/>
  <c r="W83" i="6" s="1"/>
  <c r="AW109" i="6"/>
  <c r="AW110" i="6" s="1"/>
  <c r="Y150" i="6"/>
  <c r="Y92" i="6" s="1"/>
  <c r="X150" i="6"/>
  <c r="X92" i="6" s="1"/>
  <c r="Z139" i="6"/>
  <c r="Z81" i="6" s="1"/>
  <c r="AA139" i="6"/>
  <c r="AA81" i="6" s="1"/>
  <c r="AU109" i="6"/>
  <c r="AU110" i="6" s="1"/>
  <c r="W139" i="6"/>
  <c r="W81" i="6" s="1"/>
  <c r="W117" i="6"/>
  <c r="W59" i="6" s="1"/>
  <c r="Y109" i="6"/>
  <c r="Y110" i="6" s="1"/>
  <c r="AA130" i="6"/>
  <c r="AA72" i="6" s="1"/>
  <c r="Z130" i="6"/>
  <c r="Z72" i="6" s="1"/>
  <c r="W109" i="6"/>
  <c r="W110" i="6" s="1"/>
  <c r="V109" i="6"/>
  <c r="W140" i="6"/>
  <c r="W82" i="6" s="1"/>
  <c r="AV109" i="6"/>
  <c r="AV110" i="6" s="1"/>
  <c r="W118" i="6"/>
  <c r="W60" i="6" s="1"/>
  <c r="Z109" i="6"/>
  <c r="Z110" i="6" s="1"/>
  <c r="W142" i="6"/>
  <c r="W84" i="6" s="1"/>
  <c r="AX109" i="6"/>
  <c r="AX110" i="6" s="1"/>
  <c r="AK109" i="6"/>
  <c r="AK110" i="6" s="1"/>
  <c r="W129" i="6"/>
  <c r="W71" i="6" s="1"/>
  <c r="BA109" i="6"/>
  <c r="BA110" i="6" s="1"/>
  <c r="W145" i="6"/>
  <c r="W87" i="6" s="1"/>
  <c r="AE109" i="6"/>
  <c r="AE110" i="6" s="1"/>
</calcChain>
</file>

<file path=xl/comments1.xml><?xml version="1.0" encoding="utf-8"?>
<comments xmlns="http://schemas.openxmlformats.org/spreadsheetml/2006/main">
  <authors>
    <author>staffan.waldo</author>
    <author>Staffan Waldo</author>
  </authors>
  <commentList>
    <comment ref="O6" authorId="0" shapeId="0">
      <text>
        <r>
          <rPr>
            <b/>
            <sz val="8"/>
            <color indexed="81"/>
            <rFont val="Tahoma"/>
            <family val="2"/>
          </rPr>
          <t>staffan.waldo:</t>
        </r>
        <r>
          <rPr>
            <sz val="8"/>
            <color indexed="81"/>
            <rFont val="Tahoma"/>
            <family val="2"/>
          </rPr>
          <t xml:space="preserve">
från Emma Sernland, FiV, "Torsktillstånd_2005-2008_per_segment.xls"
OBSERVE, vessels&lt;8m do not need permit
permits relevant for OTB</t>
        </r>
      </text>
    </comment>
    <comment ref="P6" authorId="1" shapeId="0">
      <text>
        <r>
          <rPr>
            <b/>
            <sz val="9"/>
            <color indexed="81"/>
            <rFont val="Tahoma"/>
            <family val="2"/>
          </rPr>
          <t>Staffan Waldo:</t>
        </r>
        <r>
          <rPr>
            <sz val="9"/>
            <color indexed="81"/>
            <rFont val="Tahoma"/>
            <family val="2"/>
          </rPr>
          <t xml:space="preserve">
CPUE från "Metier_final" uttryckt i ton per dag</t>
        </r>
      </text>
    </comment>
  </commentList>
</comments>
</file>

<file path=xl/comments2.xml><?xml version="1.0" encoding="utf-8"?>
<comments xmlns="http://schemas.openxmlformats.org/spreadsheetml/2006/main">
  <authors>
    <author>Staffan Waldo</author>
  </authors>
  <commentList>
    <comment ref="AA6" authorId="0" shapeId="0">
      <text>
        <r>
          <rPr>
            <b/>
            <sz val="9"/>
            <color indexed="81"/>
            <rFont val="Tahoma"/>
            <family val="2"/>
          </rPr>
          <t>Staffan Waldo:</t>
        </r>
        <r>
          <rPr>
            <sz val="9"/>
            <color indexed="81"/>
            <rFont val="Tahoma"/>
            <family val="2"/>
          </rPr>
          <t xml:space="preserve">
This is calculated in 
C:\Users\waldo\Documents\Staffan\Fiske\Säl\Formas\Sälskador\Economic compensation 2012. Economic compensation 2012.xls. 
</t>
        </r>
      </text>
    </comment>
  </commentList>
</comments>
</file>

<file path=xl/comments3.xml><?xml version="1.0" encoding="utf-8"?>
<comments xmlns="http://schemas.openxmlformats.org/spreadsheetml/2006/main">
  <authors>
    <author>staffan.waldo</author>
  </authors>
  <commentList>
    <comment ref="E7" authorId="0" shapeId="0">
      <text>
        <r>
          <rPr>
            <b/>
            <sz val="8"/>
            <color indexed="81"/>
            <rFont val="Tahoma"/>
            <family val="2"/>
          </rPr>
          <t>staffan.waldo:</t>
        </r>
        <r>
          <rPr>
            <sz val="8"/>
            <color indexed="81"/>
            <rFont val="Tahoma"/>
            <family val="2"/>
          </rPr>
          <t xml:space="preserve">
Koder K = Kattegatt
S = Skagerrak
TR1 etc är redskapskoder från Eus rådsförordning 43/2009</t>
        </r>
      </text>
    </comment>
    <comment ref="H7" authorId="0" shapeId="0">
      <text>
        <r>
          <rPr>
            <b/>
            <sz val="8"/>
            <color indexed="81"/>
            <rFont val="Tahoma"/>
            <family val="2"/>
          </rPr>
          <t>staffan.waldo:</t>
        </r>
        <r>
          <rPr>
            <sz val="8"/>
            <color indexed="81"/>
            <rFont val="Tahoma"/>
            <family val="2"/>
          </rPr>
          <t xml:space="preserve">
Koder K = Kattegatt
S = Skagerrak
TR1 etc är redskapskoder från Eus rådsförordning 43/2009</t>
        </r>
      </text>
    </comment>
  </commentList>
</comments>
</file>

<file path=xl/sharedStrings.xml><?xml version="1.0" encoding="utf-8"?>
<sst xmlns="http://schemas.openxmlformats.org/spreadsheetml/2006/main" count="12084" uniqueCount="1058">
  <si>
    <t>Fisketyper</t>
  </si>
  <si>
    <t>Abborre</t>
  </si>
  <si>
    <t>Bergtunga</t>
  </si>
  <si>
    <t>Havskatt</t>
  </si>
  <si>
    <t>Hummer</t>
  </si>
  <si>
    <t>Krabbtaska</t>
  </si>
  <si>
    <t>Kummel</t>
  </si>
  <si>
    <t>Lax</t>
  </si>
  <si>
    <t>Makrill</t>
  </si>
  <si>
    <t>Marulk</t>
  </si>
  <si>
    <t>Pigghaj</t>
  </si>
  <si>
    <t>Piggvar</t>
  </si>
  <si>
    <t>Sjurygg</t>
  </si>
  <si>
    <t>Taggmakrill</t>
  </si>
  <si>
    <t>FISHERY</t>
  </si>
  <si>
    <t>Range that is imported to GAMS model</t>
  </si>
  <si>
    <t>Fleet data</t>
  </si>
  <si>
    <t>VESS_CAP</t>
  </si>
  <si>
    <t>TAC_MOD</t>
  </si>
  <si>
    <t>Actual catch 2006</t>
  </si>
  <si>
    <t>Område</t>
  </si>
  <si>
    <t>SEGMENT</t>
  </si>
  <si>
    <t>STOCK</t>
  </si>
  <si>
    <t>WK01</t>
  </si>
  <si>
    <t>WK02</t>
  </si>
  <si>
    <t>WK03</t>
  </si>
  <si>
    <t>WK04</t>
  </si>
  <si>
    <t>WK05</t>
  </si>
  <si>
    <t>WK06</t>
  </si>
  <si>
    <t>WK07</t>
  </si>
  <si>
    <t>WK08</t>
  </si>
  <si>
    <t>WK09</t>
  </si>
  <si>
    <t>WK10</t>
  </si>
  <si>
    <t>WK11</t>
  </si>
  <si>
    <t>WK12</t>
  </si>
  <si>
    <t>WK13</t>
  </si>
  <si>
    <t>WK14</t>
  </si>
  <si>
    <t>WK15</t>
  </si>
  <si>
    <t>WK16</t>
  </si>
  <si>
    <t>WK17</t>
  </si>
  <si>
    <t>WK18</t>
  </si>
  <si>
    <t>WK19</t>
  </si>
  <si>
    <t>WK20</t>
  </si>
  <si>
    <t>WK21</t>
  </si>
  <si>
    <t>WK22</t>
  </si>
  <si>
    <t>WK23</t>
  </si>
  <si>
    <t>WK24</t>
  </si>
  <si>
    <t>WK25</t>
  </si>
  <si>
    <t>WK26</t>
  </si>
  <si>
    <t>WK27</t>
  </si>
  <si>
    <t>WK28</t>
  </si>
  <si>
    <t>WK29</t>
  </si>
  <si>
    <t>WK30</t>
  </si>
  <si>
    <t>WK31</t>
  </si>
  <si>
    <t>WK32</t>
  </si>
  <si>
    <t>WK33</t>
  </si>
  <si>
    <t>WK34</t>
  </si>
  <si>
    <t>WK35</t>
  </si>
  <si>
    <t>WK36</t>
  </si>
  <si>
    <t>WK37</t>
  </si>
  <si>
    <t>WK38</t>
  </si>
  <si>
    <t>WK39</t>
  </si>
  <si>
    <t>WK40</t>
  </si>
  <si>
    <t>WK41</t>
  </si>
  <si>
    <t>WK42</t>
  </si>
  <si>
    <t>WK43</t>
  </si>
  <si>
    <t>WK44</t>
  </si>
  <si>
    <t>WK45</t>
  </si>
  <si>
    <t>WK46</t>
  </si>
  <si>
    <t>WK47</t>
  </si>
  <si>
    <t>WK48</t>
  </si>
  <si>
    <t>WK49</t>
  </si>
  <si>
    <t>WK50</t>
  </si>
  <si>
    <t>WK51</t>
  </si>
  <si>
    <t>WK52</t>
  </si>
  <si>
    <t>Variable costs per unit effort (e.g., per day)</t>
  </si>
  <si>
    <r>
      <t xml:space="preserve">TABLE </t>
    </r>
    <r>
      <rPr>
        <b/>
        <sz val="10"/>
        <color indexed="12"/>
        <rFont val="Arial"/>
        <family val="2"/>
      </rPr>
      <t>PRICES(FISHERY,STOCK)</t>
    </r>
    <r>
      <rPr>
        <sz val="10"/>
        <color indexed="12"/>
        <rFont val="Arial"/>
        <family val="2"/>
      </rPr>
      <t xml:space="preserve"> </t>
    </r>
  </si>
  <si>
    <t>MAX_EFF_V(SEGMENT,PERIOD)</t>
  </si>
  <si>
    <t>Maximum effort per vessel and period in each segment</t>
  </si>
  <si>
    <r>
      <t xml:space="preserve">TABLE   MAX_EFF_F(FISHERY,PERIOD)   </t>
    </r>
    <r>
      <rPr>
        <sz val="10"/>
        <rFont val="Arial"/>
        <family val="2"/>
      </rPr>
      <t>maximum possible effort units (eg. days) per fishing period</t>
    </r>
  </si>
  <si>
    <t>BIOL_MAX</t>
  </si>
  <si>
    <t>Historical TAC</t>
  </si>
  <si>
    <t>Biological</t>
  </si>
  <si>
    <t>max catch</t>
  </si>
  <si>
    <r>
      <t xml:space="preserve">Blue text </t>
    </r>
    <r>
      <rPr>
        <sz val="10"/>
        <color indexed="12"/>
        <rFont val="Arial"/>
        <family val="2"/>
      </rPr>
      <t>= GAMS SET OR VARIABLE NAME</t>
    </r>
  </si>
  <si>
    <t>Maximum effort per fishery and  fishing period (e.g. effort regulation)</t>
  </si>
  <si>
    <t>Braxen</t>
  </si>
  <si>
    <t>Sik</t>
  </si>
  <si>
    <t>Tobis</t>
  </si>
  <si>
    <t>Tunga</t>
  </si>
  <si>
    <t>SEGKOD</t>
  </si>
  <si>
    <t>Arbkostn enl SCB</t>
  </si>
  <si>
    <t>discount rate</t>
  </si>
  <si>
    <t>Week</t>
  </si>
  <si>
    <t>DISCOUNT</t>
  </si>
  <si>
    <t>1. Kattegat</t>
  </si>
  <si>
    <t>2. Nordsjön</t>
  </si>
  <si>
    <t>3. Skagerack</t>
  </si>
  <si>
    <t>4. Östersjön</t>
  </si>
  <si>
    <t>Omr.koder</t>
  </si>
  <si>
    <t>Stationary uncovered pound nets-small pelagic fish</t>
  </si>
  <si>
    <t>Pots and traps-Finfish-ALL-</t>
  </si>
  <si>
    <t>Bottom otter trawl-Crustaceans-90-119-MIX</t>
  </si>
  <si>
    <t>Fyke nets-freshwater species</t>
  </si>
  <si>
    <t>Fyke nets-small pelagic fish</t>
  </si>
  <si>
    <t>Bottom otter trawl-Crustaceans-90-119-</t>
  </si>
  <si>
    <t>Set longlines-Demersal fish-ALL</t>
  </si>
  <si>
    <t>Bottom otter trawl -small pelagic fish</t>
  </si>
  <si>
    <t>hand and pole line-all</t>
  </si>
  <si>
    <t>Set gillnet-anadromous species</t>
  </si>
  <si>
    <t>Set longlines-Demersal fish</t>
  </si>
  <si>
    <t>Set longlines-catadromous species</t>
  </si>
  <si>
    <t>drift nets -anadromous species</t>
  </si>
  <si>
    <t>Fyke nets-catadromous species</t>
  </si>
  <si>
    <t>Stationary uncovered pound nets-freshwater species</t>
  </si>
  <si>
    <t>Set gillnet-Crustaceans-ALL</t>
  </si>
  <si>
    <t>Fyke nets-anadromous species</t>
  </si>
  <si>
    <t>Fyke nets-Catadromous species-ALL</t>
  </si>
  <si>
    <t>Set gillnet-Small pelagic fish-ALL</t>
  </si>
  <si>
    <t>Set gillnet-small pelagic fish</t>
  </si>
  <si>
    <t>trammel net-catadromous species</t>
  </si>
  <si>
    <t>Hand and pole lines-Finfish-ALL</t>
  </si>
  <si>
    <t>Stationary uncovered pound nets-anadromous species</t>
  </si>
  <si>
    <t>Trammel net-Demersal fish-ALL</t>
  </si>
  <si>
    <t>Set gillnet-Demersal fish-ALL</t>
  </si>
  <si>
    <t>pots and traps-anadromous species</t>
  </si>
  <si>
    <t>Pots and traps-Crustaceans-ALL-</t>
  </si>
  <si>
    <t>Stationary uncovered pound nets-catadromous species</t>
  </si>
  <si>
    <t>Set gillnet-freshwater species</t>
  </si>
  <si>
    <t>Set gillnet-Demersal fish</t>
  </si>
  <si>
    <t>Midwater pair trawl-freshwater species</t>
  </si>
  <si>
    <t>Drifting longlines-anadromous species</t>
  </si>
  <si>
    <t>pots and traps-freshwater species</t>
  </si>
  <si>
    <t>Beach seine-Finfish-ALL</t>
  </si>
  <si>
    <t>Bottom otter trawl-Crustaceans-32-69-</t>
  </si>
  <si>
    <t>Bottom otter trawl-Demersal fish-90-119-</t>
  </si>
  <si>
    <t>Bottom otter trawl-Demersal fish</t>
  </si>
  <si>
    <t>Bottom otter trawl-Crustaceans-70-89-grid</t>
  </si>
  <si>
    <t>Bottom otter trawl-Crustaceans-32-69-grid</t>
  </si>
  <si>
    <t>Bottom otter trawl-Demersal fish-&gt;120</t>
  </si>
  <si>
    <t xml:space="preserve">Bottom otter trawl-Demersal fish-90-119- </t>
  </si>
  <si>
    <t>Bottom otter trawl-Crustaceans-&gt;120-MIX</t>
  </si>
  <si>
    <t>Anchored  seine-Demersal fish-ALL</t>
  </si>
  <si>
    <t xml:space="preserve">Bottom otter trawl-Demersal fish-90-119-WIT </t>
  </si>
  <si>
    <t>Midwater otter trawl-Demersal fish</t>
  </si>
  <si>
    <t xml:space="preserve">Bottom otter trawl-Crustaceans-90-119-MIX </t>
  </si>
  <si>
    <t>Bottom otter trawl-Demersal fish-90-119-WIT</t>
  </si>
  <si>
    <t>Midwater pair trawl-small pelagic fish</t>
  </si>
  <si>
    <t>Midwater pair trawl-Small pelagic fish-ALL</t>
  </si>
  <si>
    <t>Purse seine-Small pelagic fish-ALL</t>
  </si>
  <si>
    <t>Midwater otter trawl-small pelagic fish</t>
  </si>
  <si>
    <t>Bottom otter trawl-Demersal fish-&lt;16-</t>
  </si>
  <si>
    <t>25-29,32</t>
  </si>
  <si>
    <t>S</t>
  </si>
  <si>
    <t>30-31</t>
  </si>
  <si>
    <t>N</t>
  </si>
  <si>
    <t>22-24</t>
  </si>
  <si>
    <t>K</t>
  </si>
  <si>
    <t>Ål</t>
  </si>
  <si>
    <t>Blåvitling</t>
  </si>
  <si>
    <t>Bleka</t>
  </si>
  <si>
    <t>Gädda</t>
  </si>
  <si>
    <t>Fjärsing</t>
  </si>
  <si>
    <t>Gös</t>
  </si>
  <si>
    <t>Gråsej</t>
  </si>
  <si>
    <t>Kolja</t>
  </si>
  <si>
    <t>Långa</t>
  </si>
  <si>
    <t>Öring</t>
  </si>
  <si>
    <t>Rödspotta</t>
  </si>
  <si>
    <t>Rödtunga</t>
  </si>
  <si>
    <t>Sandskädda</t>
  </si>
  <si>
    <t>Räka</t>
  </si>
  <si>
    <t>Siklöja</t>
  </si>
  <si>
    <t>Slätvar</t>
  </si>
  <si>
    <t>Torsk</t>
  </si>
  <si>
    <t>Vitling</t>
  </si>
  <si>
    <t>siffor</t>
  </si>
  <si>
    <t>% cod</t>
  </si>
  <si>
    <t>All restrictions are for 2009 "Information om TAC och kvotförordningen för 2009" Fiskeriverket</t>
  </si>
  <si>
    <t xml:space="preserve">OBS Effort in K, S are from 2007 </t>
  </si>
  <si>
    <t>Comment</t>
  </si>
  <si>
    <t>Baltic East + cod</t>
  </si>
  <si>
    <t>Baltic West + cod</t>
  </si>
  <si>
    <t/>
  </si>
  <si>
    <t>Month 2009</t>
  </si>
  <si>
    <t>EU-regulation</t>
  </si>
  <si>
    <t>National regulation</t>
  </si>
  <si>
    <t>undantag för småskaligt fiske</t>
  </si>
  <si>
    <t>Max effort Baltic</t>
  </si>
  <si>
    <t>Kwh group S och K</t>
  </si>
  <si>
    <t>B</t>
  </si>
  <si>
    <t>B= Baltic</t>
  </si>
  <si>
    <t>E</t>
  </si>
  <si>
    <t>Sill och makrillgarn ej i systemet enl Jarl Engkvist</t>
  </si>
  <si>
    <t>Krok förutom långrev ej med i systemet</t>
  </si>
  <si>
    <t>Pot and traps ej med i systemet</t>
  </si>
  <si>
    <t>Trål med rist ej med i systemet</t>
  </si>
  <si>
    <t>SN_LL1</t>
  </si>
  <si>
    <t>K_GT1</t>
  </si>
  <si>
    <t>K_GN1</t>
  </si>
  <si>
    <t>Räktrålare 32-69mm, ej i systemet</t>
  </si>
  <si>
    <t>E = Ej i effort-systemet</t>
  </si>
  <si>
    <t>SN_GT1</t>
  </si>
  <si>
    <t>SN_GN1</t>
  </si>
  <si>
    <t>SN_TR3</t>
  </si>
  <si>
    <t>SN_TR12</t>
  </si>
  <si>
    <t>K_TR12</t>
  </si>
  <si>
    <t>Area</t>
  </si>
  <si>
    <t>TR3</t>
  </si>
  <si>
    <t>K_TR2</t>
  </si>
  <si>
    <t>Al</t>
  </si>
  <si>
    <t>Blavitling</t>
  </si>
  <si>
    <t>Gadda</t>
  </si>
  <si>
    <t>Fjarsing</t>
  </si>
  <si>
    <t>Gos</t>
  </si>
  <si>
    <t>Grasej</t>
  </si>
  <si>
    <t>Langa</t>
  </si>
  <si>
    <t>Oring</t>
  </si>
  <si>
    <t>Rodspotta</t>
  </si>
  <si>
    <t>Rodtunga</t>
  </si>
  <si>
    <t>Sandskadda</t>
  </si>
  <si>
    <t>Raka</t>
  </si>
  <si>
    <t>Sikloja</t>
  </si>
  <si>
    <t>Slatvar</t>
  </si>
  <si>
    <t>25-29+32</t>
  </si>
  <si>
    <t>jan</t>
  </si>
  <si>
    <t>feb</t>
  </si>
  <si>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</si>
  <si>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</si>
  <si>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</si>
  <si>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</si>
  <si>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</si>
  <si>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</si>
  <si>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</si>
  <si>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</si>
  <si>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</si>
  <si>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</si>
  <si>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hur fungerar undantag för småskaligt här??</t>
  </si>
  <si>
    <t>5 dagar per mån, men om halv månad stopp, här tolkat som att småskaligt ej får extratilldelning</t>
  </si>
  <si>
    <r>
      <t>TABLE FISHINGAREA(FISHERY,STOCK)</t>
    </r>
    <r>
      <rPr>
        <sz val="10"/>
        <rFont val="Arial"/>
        <family val="2"/>
      </rPr>
      <t xml:space="preserve">  fishing areas</t>
    </r>
  </si>
  <si>
    <t>ej i systemet?</t>
  </si>
  <si>
    <t>CAP viktigt bra tal, nu = fiskeyp med max catch per effort</t>
  </si>
  <si>
    <t>kwH_vessel_seg</t>
  </si>
  <si>
    <t>BALTIC_COD_PERMIT</t>
  </si>
  <si>
    <t>Aktiva redskap 300 dagar om året</t>
  </si>
  <si>
    <t>300/12=25</t>
  </si>
  <si>
    <t>Utgångspunkt i Max beräkningar i Ökonomien… för effektivt utnyttjande av flottan, sid 34</t>
  </si>
  <si>
    <t>Omrade</t>
  </si>
  <si>
    <t>SUBSET_NAMES</t>
  </si>
  <si>
    <t>1=K</t>
  </si>
  <si>
    <t>2=S</t>
  </si>
  <si>
    <t>3=N</t>
  </si>
  <si>
    <t>X=</t>
  </si>
  <si>
    <t>TAC i ton</t>
  </si>
  <si>
    <t>180/12=15</t>
  </si>
  <si>
    <t>250/12=21</t>
  </si>
  <si>
    <t>Passiva redskap 180 dagar om året</t>
  </si>
  <si>
    <t>SEASON</t>
  </si>
  <si>
    <t>fångst tot</t>
  </si>
  <si>
    <t>Fisketyp</t>
  </si>
  <si>
    <t>% av tot per art</t>
  </si>
  <si>
    <t>TAC minus fångster från metiers som är "off" i ON_OFF</t>
  </si>
  <si>
    <t>Avstängda</t>
  </si>
  <si>
    <t>Avstängda metiers i olika områden</t>
  </si>
  <si>
    <t>Avstängda metiers, fångster</t>
  </si>
  <si>
    <t>tot fångst avstängda</t>
  </si>
  <si>
    <t>till TAC_MOD</t>
  </si>
  <si>
    <t>Avstängda metiers, fångster, transponerat matrisen för att arter och områden på "rätt håll"</t>
  </si>
  <si>
    <t>obs att slår samman fångster för gemensamma kvoter</t>
  </si>
  <si>
    <t>Hämta manuellt data frånTAC minus fångster från avstängda fisken, nedan</t>
  </si>
  <si>
    <t>Set longlines + gillnet -Demersal fish</t>
  </si>
  <si>
    <t>S_TR3</t>
  </si>
  <si>
    <t>S_GN1</t>
  </si>
  <si>
    <t>S_LL1</t>
  </si>
  <si>
    <t>S_TR1</t>
  </si>
  <si>
    <t>S_TR2</t>
  </si>
  <si>
    <t>OTB_CRU_70-89_2_35</t>
  </si>
  <si>
    <t>OTB_CRU_&lt;100</t>
  </si>
  <si>
    <t>OTB_MDC_&lt;100</t>
  </si>
  <si>
    <t>OTB_DEF_90-99</t>
  </si>
  <si>
    <t>OTB_CRU_32-69_2_22</t>
  </si>
  <si>
    <t>OTB_DEF</t>
  </si>
  <si>
    <t>OTB_CRU_32-69_0_0</t>
  </si>
  <si>
    <t>OTB_SPF</t>
  </si>
  <si>
    <t>OTB_DEF_&gt;=100</t>
  </si>
  <si>
    <t>PTM_SPF</t>
  </si>
  <si>
    <t>FPO_CRU</t>
  </si>
  <si>
    <t>FYK_CAT</t>
  </si>
  <si>
    <t>FPO_FIF</t>
  </si>
  <si>
    <t>FYK_CRU</t>
  </si>
  <si>
    <t>FPN_FWS</t>
  </si>
  <si>
    <t>FPO_ANA</t>
  </si>
  <si>
    <t>FPO_FWS</t>
  </si>
  <si>
    <t>FYK_ANA</t>
  </si>
  <si>
    <t>FYK_FWS</t>
  </si>
  <si>
    <t>FYK_SPF</t>
  </si>
  <si>
    <t>FPN_CAT</t>
  </si>
  <si>
    <t>FPN_DEF</t>
  </si>
  <si>
    <t>FPN_SPF</t>
  </si>
  <si>
    <t>FPO_CAT</t>
  </si>
  <si>
    <t>FPO_DEF</t>
  </si>
  <si>
    <t>GNS_CRU</t>
  </si>
  <si>
    <t>GNS_DEF</t>
  </si>
  <si>
    <t>GNS_DEF_SJURYGG</t>
  </si>
  <si>
    <t>GNS_SPF</t>
  </si>
  <si>
    <t>GNS_FWS</t>
  </si>
  <si>
    <t>GNS_ANA</t>
  </si>
  <si>
    <t>GTR_CAT</t>
  </si>
  <si>
    <t>LLS_DEF</t>
  </si>
  <si>
    <t>LLD_ANA</t>
  </si>
  <si>
    <t>OTM_SPF</t>
  </si>
  <si>
    <t>OTB_DEF_&lt;16</t>
  </si>
  <si>
    <t>PS_SPF</t>
  </si>
  <si>
    <t>PTB_FWS</t>
  </si>
  <si>
    <t>Havskräfta</t>
  </si>
  <si>
    <t>Sill industri</t>
  </si>
  <si>
    <t>Sill konsum</t>
  </si>
  <si>
    <t>Skrubbskädda</t>
  </si>
  <si>
    <t>Skarpsill industri</t>
  </si>
  <si>
    <t>Skarpsill konsum</t>
  </si>
  <si>
    <t>Trammel net</t>
  </si>
  <si>
    <t>DTS_KRÄFTA_0010</t>
  </si>
  <si>
    <t>DTS_KRÄFTA_1012</t>
  </si>
  <si>
    <t>DTS_KRÄFTA_1218</t>
  </si>
  <si>
    <t>DTS_KRÄFTA_1824</t>
  </si>
  <si>
    <t>DTS_1012</t>
  </si>
  <si>
    <t>DTS_1218</t>
  </si>
  <si>
    <t>DTS_1824</t>
  </si>
  <si>
    <t>DTS_2440</t>
  </si>
  <si>
    <t>DTS_RÄKA_1012</t>
  </si>
  <si>
    <t>DTS_RÄKA_1218</t>
  </si>
  <si>
    <t>DTS_RÄKA_1824</t>
  </si>
  <si>
    <t>DTS_RÄKA_2440</t>
  </si>
  <si>
    <t>FPO_KRÄFTA_0010</t>
  </si>
  <si>
    <t>FPO_KRÄFTA_1012</t>
  </si>
  <si>
    <t>FPO_0010</t>
  </si>
  <si>
    <t>FPO_1012</t>
  </si>
  <si>
    <t>PAS_0010</t>
  </si>
  <si>
    <t>PAS_1012</t>
  </si>
  <si>
    <t>PAS_1218</t>
  </si>
  <si>
    <t>PTS_1824</t>
  </si>
  <si>
    <t>PTS_2440</t>
  </si>
  <si>
    <t>PTS_40XX</t>
  </si>
  <si>
    <t>PTS_SIKL_1012</t>
  </si>
  <si>
    <t>PTS_SIKL_1218</t>
  </si>
  <si>
    <t>5 dagar jul-aug enl 2007</t>
  </si>
  <si>
    <t>&gt;12 m</t>
  </si>
  <si>
    <t>TAC_2009</t>
  </si>
  <si>
    <t>Havskrafta</t>
  </si>
  <si>
    <t>Sill_industri</t>
  </si>
  <si>
    <t>Sill_konsum</t>
  </si>
  <si>
    <t>Skrubbskadda</t>
  </si>
  <si>
    <t>Skarpsill_industri</t>
  </si>
  <si>
    <t>Skarpsill_konsum</t>
  </si>
  <si>
    <t>Försäkringsvärde skattat</t>
  </si>
  <si>
    <t>Vessels</t>
  </si>
  <si>
    <t>kW</t>
  </si>
  <si>
    <t>DTS</t>
  </si>
  <si>
    <t>kWDagar</t>
  </si>
  <si>
    <t>GTDagar</t>
  </si>
  <si>
    <t>Infiskad vikt</t>
  </si>
  <si>
    <t>Infiskat värde</t>
  </si>
  <si>
    <t>Fasta kostnader</t>
  </si>
  <si>
    <t>FTE Nat</t>
  </si>
  <si>
    <t>Anställd besättning</t>
  </si>
  <si>
    <t>SNITTSIFFROR</t>
  </si>
  <si>
    <t>Kvoter faktiska 2009</t>
  </si>
  <si>
    <t>Catch 2009 used for biological max</t>
  </si>
  <si>
    <t>Max av Catch2009 och TAC</t>
  </si>
  <si>
    <t>fiktiv siffra som ej bergränsar</t>
  </si>
  <si>
    <t>S_RIST</t>
  </si>
  <si>
    <t>K_RIST</t>
  </si>
  <si>
    <t>TR2</t>
  </si>
  <si>
    <t>TR1</t>
  </si>
  <si>
    <t>Catch 2009*(1+X)</t>
  </si>
  <si>
    <t>orange = biomax satts till kvoten för att inte biomax ska hindra att vi fiskar torskkvoten i K o S</t>
  </si>
  <si>
    <t>SB_FIF</t>
  </si>
  <si>
    <t>RESERV</t>
  </si>
  <si>
    <t>fishery</t>
  </si>
  <si>
    <t>segment</t>
  </si>
  <si>
    <t>Nedan används ej</t>
  </si>
  <si>
    <t>Passiva redskap 144 dagar om året - Enl sjöfartsavtal enligt Viking Bengtsson</t>
  </si>
  <si>
    <t xml:space="preserve">Beräknad antal DAS </t>
  </si>
  <si>
    <t>Beräknad DAS per vessel</t>
  </si>
  <si>
    <t>Anton: Varför skiljer sig DAS per vessel mellan modell och Havs data??</t>
  </si>
  <si>
    <t xml:space="preserve"> </t>
  </si>
  <si>
    <t>SSB_2009</t>
  </si>
  <si>
    <t>Sill</t>
  </si>
  <si>
    <t>Skarpsill</t>
  </si>
  <si>
    <t>SSB_MOD</t>
  </si>
  <si>
    <t>SSB</t>
  </si>
  <si>
    <t>obs att det endast är relativa förändringar mellan SSB_MOD och SSB_2009 som spelar roll</t>
  </si>
  <si>
    <t>används vid CPUE=1 i Gams-programmet</t>
  </si>
  <si>
    <t>SSB i olika  scenarier = till SSB_MOD</t>
  </si>
  <si>
    <t>S1, hög torsk</t>
  </si>
  <si>
    <t>S2, hög skarpsill</t>
  </si>
  <si>
    <t>S4, MSY</t>
  </si>
  <si>
    <t>S3= utfiskningscenario med SSB_MOD = SSB_2009</t>
  </si>
  <si>
    <t>Description</t>
  </si>
  <si>
    <t>Kattegatt</t>
  </si>
  <si>
    <t>Skagerack</t>
  </si>
  <si>
    <t>North Sea</t>
  </si>
  <si>
    <t>ICES areas 30-31</t>
  </si>
  <si>
    <t>ICES areas 22-24</t>
  </si>
  <si>
    <t>ICES areas 25-29+32</t>
  </si>
  <si>
    <t>area</t>
  </si>
  <si>
    <t>species</t>
  </si>
  <si>
    <t>quotaArea</t>
  </si>
  <si>
    <t>set</t>
  </si>
  <si>
    <t>Type of symbol</t>
  </si>
  <si>
    <t>Name of symbol</t>
  </si>
  <si>
    <t>Range to read</t>
  </si>
  <si>
    <t>SETS!A6</t>
  </si>
  <si>
    <t>rDim</t>
  </si>
  <si>
    <t>cDim</t>
  </si>
  <si>
    <t>SETS!D6</t>
  </si>
  <si>
    <t>SETS!G6</t>
  </si>
  <si>
    <t>SETS!J6</t>
  </si>
  <si>
    <t>SETS!M6</t>
  </si>
  <si>
    <t>SETS!O6</t>
  </si>
  <si>
    <t>SETS!T6</t>
  </si>
  <si>
    <t>quotaArea_area</t>
  </si>
  <si>
    <t>SETS!V6</t>
  </si>
  <si>
    <t>par</t>
  </si>
  <si>
    <t>varCost</t>
  </si>
  <si>
    <t>SETS!Y6</t>
  </si>
  <si>
    <t>Fuel cost</t>
  </si>
  <si>
    <t>Labour cost</t>
  </si>
  <si>
    <t>Repair cost</t>
  </si>
  <si>
    <t>Other variable costs</t>
  </si>
  <si>
    <t>fixCost</t>
  </si>
  <si>
    <t>SETS!AB6</t>
  </si>
  <si>
    <t>period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</si>
  <si>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</si>
  <si>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</si>
  <si>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</si>
  <si>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</si>
  <si>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</si>
  <si>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</si>
  <si>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</si>
  <si>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</si>
  <si>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</si>
  <si>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</si>
  <si>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</si>
  <si>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</si>
  <si>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Januari</t>
  </si>
  <si>
    <t>Februari</t>
  </si>
  <si>
    <t>Mars</t>
  </si>
  <si>
    <t>April</t>
  </si>
  <si>
    <t>Maj</t>
  </si>
  <si>
    <t>Juni</t>
  </si>
  <si>
    <t>Juli</t>
  </si>
  <si>
    <t>Augusti</t>
  </si>
  <si>
    <t>September</t>
  </si>
  <si>
    <t>Oktober</t>
  </si>
  <si>
    <t>November</t>
  </si>
  <si>
    <t>December</t>
  </si>
  <si>
    <t>SETS!AE6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</si>
  <si>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</si>
  <si>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</si>
  <si>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</si>
  <si>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</si>
  <si>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</si>
  <si>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</si>
  <si>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</si>
  <si>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</si>
  <si>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</si>
  <si>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</si>
  <si>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</si>
  <si>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</si>
  <si>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MAX_EFF_V!B3</t>
  </si>
  <si>
    <t>Species</t>
  </si>
  <si>
    <t>SETS!AH6</t>
  </si>
  <si>
    <t>SETS!AJ6</t>
  </si>
  <si>
    <t>p_season</t>
  </si>
  <si>
    <t>SEASON!D7</t>
  </si>
  <si>
    <t>VESSELS!K7</t>
  </si>
  <si>
    <t>VESSELS!B7</t>
  </si>
  <si>
    <t>This table is the one used in the model</t>
  </si>
  <si>
    <t>p_maxEffSegPeriod</t>
  </si>
  <si>
    <t>2014-01-14 satte vi in 25 dagar i månaden för alla segment, för att inte observerad fiskeansträngning ska vara omöjlig.</t>
  </si>
  <si>
    <t>Blekegarn</t>
  </si>
  <si>
    <t>Bottengarn</t>
  </si>
  <si>
    <t>Bottentrål Fisk/Kräfta</t>
  </si>
  <si>
    <t>Bottentrål Sill</t>
  </si>
  <si>
    <t>Bottentrål, Kräfta, Rist</t>
  </si>
  <si>
    <t>Bottentrål, Räka</t>
  </si>
  <si>
    <t>Bottentrål, Räka, Rist</t>
  </si>
  <si>
    <t>Bottentrål, Tobis</t>
  </si>
  <si>
    <t>Btrål, Räka, Rist, Tunnel</t>
  </si>
  <si>
    <t>Btråltorsk, Bacomapanel</t>
  </si>
  <si>
    <t>Btråltorsk, T-90 Panel</t>
  </si>
  <si>
    <t>Burar, Kräfta</t>
  </si>
  <si>
    <t>Byxtrål, Fisk/Kräfta</t>
  </si>
  <si>
    <t>Dörj/Häckla</t>
  </si>
  <si>
    <t>Flyttrål Sill/Skarpsill</t>
  </si>
  <si>
    <t>Flyttrål Torsk,Bacomapanel</t>
  </si>
  <si>
    <t>Grimnät/Garn</t>
  </si>
  <si>
    <t>Krabbegarn</t>
  </si>
  <si>
    <t>Krabbryssjor</t>
  </si>
  <si>
    <t>Landvad (not)</t>
  </si>
  <si>
    <t>Laxdrivlinor</t>
  </si>
  <si>
    <t>Laxredskap</t>
  </si>
  <si>
    <t>Lysfiske Med Snörpvad</t>
  </si>
  <si>
    <t>Makrillgarn</t>
  </si>
  <si>
    <t>Mjärdar</t>
  </si>
  <si>
    <t>Parbottentrål, Fisk</t>
  </si>
  <si>
    <t>Parbottentrål, Siklöja</t>
  </si>
  <si>
    <t>Parflyttrål Sill/Skarpsill</t>
  </si>
  <si>
    <t>Piggvar/ Vargarn</t>
  </si>
  <si>
    <t>Pilk</t>
  </si>
  <si>
    <t>Ringnot</t>
  </si>
  <si>
    <t>Siklöjenät/Skötar</t>
  </si>
  <si>
    <t>Sill/Strömming/Löj Ryssja</t>
  </si>
  <si>
    <t>Sillgarn/Strömmingsskötar</t>
  </si>
  <si>
    <t>Skäddegarn</t>
  </si>
  <si>
    <t>Småbackor/Långrev</t>
  </si>
  <si>
    <t>Snurrevad, Dansk</t>
  </si>
  <si>
    <t>Snörpvad</t>
  </si>
  <si>
    <t>Sötvatten</t>
  </si>
  <si>
    <t>Tinor, Hummer</t>
  </si>
  <si>
    <t>Tinor, Krabba</t>
  </si>
  <si>
    <t>Torskgarn</t>
  </si>
  <si>
    <t>Tungegarn</t>
  </si>
  <si>
    <t>Ålredskap</t>
  </si>
  <si>
    <t>DTS_VL1218_KRÄFTA</t>
  </si>
  <si>
    <t>DTS_VL1218_SIKL</t>
  </si>
  <si>
    <t>DTS_VL1824_RÄKA</t>
  </si>
  <si>
    <t>DTS_VL1824_TORSK</t>
  </si>
  <si>
    <t>Berggylta</t>
  </si>
  <si>
    <t>BlavitlingKolmule</t>
  </si>
  <si>
    <t>Halleflundra</t>
  </si>
  <si>
    <t>Havskatter</t>
  </si>
  <si>
    <t>Kungsrakor</t>
  </si>
  <si>
    <t>Lubb</t>
  </si>
  <si>
    <t>Lyrtorsk</t>
  </si>
  <si>
    <t>Nordhavsraka</t>
  </si>
  <si>
    <t>Rocka</t>
  </si>
  <si>
    <t>SikFiskar</t>
  </si>
  <si>
    <t>Skarsnultra</t>
  </si>
  <si>
    <t>Tobisfiskar</t>
  </si>
  <si>
    <t>Vitlinglyra</t>
  </si>
  <si>
    <t>aktaTunga</t>
  </si>
  <si>
    <t>oring</t>
  </si>
  <si>
    <t>redskap_mod</t>
  </si>
  <si>
    <t>2529+32</t>
  </si>
  <si>
    <t>Berg_o_Rodtunga</t>
  </si>
  <si>
    <t>Foderfisk</t>
  </si>
  <si>
    <t>Guldlax</t>
  </si>
  <si>
    <t>Lodda</t>
  </si>
  <si>
    <t>Piggvar_Slatvar</t>
  </si>
  <si>
    <t>Sand_o_Skrskr</t>
  </si>
  <si>
    <t>Sill_ej_konsum</t>
  </si>
  <si>
    <t>quota20122224</t>
  </si>
  <si>
    <t>quota2012252932</t>
  </si>
  <si>
    <t>quota20123031</t>
  </si>
  <si>
    <t>quota2012K</t>
  </si>
  <si>
    <t>quota2012N</t>
  </si>
  <si>
    <t>quota2012S</t>
  </si>
  <si>
    <t>TAC for 2012</t>
  </si>
  <si>
    <t>Unit: Ton</t>
  </si>
  <si>
    <t>2224</t>
  </si>
  <si>
    <t>3031</t>
  </si>
  <si>
    <t>innehållet ej heller uppdaterat</t>
  </si>
  <si>
    <t>ändrar ej färg pga redan</t>
  </si>
  <si>
    <t>färgkodat</t>
  </si>
  <si>
    <t>Annat Redskap</t>
  </si>
  <si>
    <t>Laxgarn</t>
  </si>
  <si>
    <t>DFN_VL0012_N/A</t>
  </si>
  <si>
    <t>DFN_VL0012_TORSK</t>
  </si>
  <si>
    <t>DFN_VL0012_ÅL</t>
  </si>
  <si>
    <t>DFN_VL00XX_KRÄFTA</t>
  </si>
  <si>
    <t>DFN_VL00XX_LAX</t>
  </si>
  <si>
    <t>DFN_VL00XX_SIKL</t>
  </si>
  <si>
    <t>DFN_VL12XX_N/A</t>
  </si>
  <si>
    <t>DFN_VL12XX_TORSK</t>
  </si>
  <si>
    <t>DTS_VL0012_KRÄFTA</t>
  </si>
  <si>
    <t>DTS_VL0012_N/A_ÅL</t>
  </si>
  <si>
    <t>DTS_VL0018_RÄKA</t>
  </si>
  <si>
    <t>DTS_VL0018_SIKL_LAX</t>
  </si>
  <si>
    <t>DTS_VL0018_TORSK</t>
  </si>
  <si>
    <t>DTS_VL1224_N/A</t>
  </si>
  <si>
    <t>DTS_VL18XX_KRÄFTA</t>
  </si>
  <si>
    <t>DTS_VL24XX_N/A_TORSK</t>
  </si>
  <si>
    <t>DTS_VL24XX_RÄKA</t>
  </si>
  <si>
    <t>PEL_0018</t>
  </si>
  <si>
    <t>PEL_1824</t>
  </si>
  <si>
    <t>PEL_24XX</t>
  </si>
  <si>
    <t>FixedCost</t>
  </si>
  <si>
    <t>Depreciation</t>
  </si>
  <si>
    <t>Unpaid labour costs</t>
  </si>
  <si>
    <t>Priser i kronor per kilo</t>
  </si>
  <si>
    <t>ännu ej inläst enl 'index'</t>
  </si>
  <si>
    <t>Tot DAS</t>
  </si>
  <si>
    <t>VC_labour</t>
  </si>
  <si>
    <t>VC_repair</t>
  </si>
  <si>
    <t>VC_fuel</t>
  </si>
  <si>
    <t>VC_other</t>
  </si>
  <si>
    <t>VC_unpaidLabour</t>
  </si>
  <si>
    <t>'DFN_VL0012_N/A'</t>
  </si>
  <si>
    <t>'DFN_VL0012_TORSK'</t>
  </si>
  <si>
    <t>'DFN_VL0012_ÅL'</t>
  </si>
  <si>
    <t>'DFN_VL00XX_KRÄFTA'</t>
  </si>
  <si>
    <t>'DFN_VL00XX_LAX'</t>
  </si>
  <si>
    <t>'DFN_VL00XX_SIKL'</t>
  </si>
  <si>
    <t>'DFN_VL12XX_N/A'</t>
  </si>
  <si>
    <t>'DFN_VL12XX_TORSK'</t>
  </si>
  <si>
    <t>'DTS_VL0012_KRÄFTA'</t>
  </si>
  <si>
    <t>'DTS_VL0012_N/A_ÅL'</t>
  </si>
  <si>
    <t>'DTS_VL0018_RÄKA'</t>
  </si>
  <si>
    <t>'DTS_VL0018_SIKL_LAX'</t>
  </si>
  <si>
    <t>'DTS_VL0018_TORSK'</t>
  </si>
  <si>
    <t>'DTS_VL1218_KRÄFTA'</t>
  </si>
  <si>
    <t>'DTS_VL1218_SIKL'</t>
  </si>
  <si>
    <t>'DTS_VL1224_N/A'</t>
  </si>
  <si>
    <t>'DTS_VL1824_RÄKA'</t>
  </si>
  <si>
    <t>'DTS_VL1824_TORSK'</t>
  </si>
  <si>
    <t>'DTS_VL18XX_KRÄFTA'</t>
  </si>
  <si>
    <t>'DTS_VL24XX_N/A_TORSK'</t>
  </si>
  <si>
    <t>'DTS_VL24XX_RÄKA'</t>
  </si>
  <si>
    <t>'PEL_0018'</t>
  </si>
  <si>
    <t>'PEL_1824'</t>
  </si>
  <si>
    <t>'PEL_24XX'</t>
  </si>
  <si>
    <t>'Annat Redskap'</t>
  </si>
  <si>
    <t>'Blekegarn'</t>
  </si>
  <si>
    <t>'Bottengarn'</t>
  </si>
  <si>
    <t>'Bottentrål Fisk/Kräfta'</t>
  </si>
  <si>
    <t>'Bottentrål Sill'</t>
  </si>
  <si>
    <t>'Bottentrål, Kräfta, Rist'</t>
  </si>
  <si>
    <t>'Bottentrål, Räka'</t>
  </si>
  <si>
    <t>'Bottentrål, Räka, Rist'</t>
  </si>
  <si>
    <t>'Bottentrål, Tobis'</t>
  </si>
  <si>
    <t>'Btrål, Räka, Rist, Tunnel'</t>
  </si>
  <si>
    <t>'Btråltorsk, Bacomapanel'</t>
  </si>
  <si>
    <t>'Btråltorsk, T-90 Panel'</t>
  </si>
  <si>
    <t>'Burar, Kräfta'</t>
  </si>
  <si>
    <t>'Byxtrål, Fisk/Kräfta'</t>
  </si>
  <si>
    <t>'Dörj/Häckla'</t>
  </si>
  <si>
    <t>'Flyttrål Sill/Skarpsill'</t>
  </si>
  <si>
    <t>'Flyttrål Torsk,Bacomapanel'</t>
  </si>
  <si>
    <t>'Grimnät/Garn'</t>
  </si>
  <si>
    <t>'Krabbegarn'</t>
  </si>
  <si>
    <t>'Krabbryssjor'</t>
  </si>
  <si>
    <t>'Landvad (not)'</t>
  </si>
  <si>
    <t>'Laxdrivlinor'</t>
  </si>
  <si>
    <t>'Laxgarn'</t>
  </si>
  <si>
    <t>'Laxredskap'</t>
  </si>
  <si>
    <t>'Lysfiske Med Snörpvad'</t>
  </si>
  <si>
    <t>'Makrillgarn'</t>
  </si>
  <si>
    <t>'Mjärdar'</t>
  </si>
  <si>
    <t>'Parbottentrål, Fisk'</t>
  </si>
  <si>
    <t>'Parbottentrål, Siklöja'</t>
  </si>
  <si>
    <t>'Parflyttrål Sill/Skarpsill'</t>
  </si>
  <si>
    <t>'Piggvar/ Vargarn'</t>
  </si>
  <si>
    <t>'Pilk'</t>
  </si>
  <si>
    <t>'Ringnot'</t>
  </si>
  <si>
    <t>'Siklöjenät/Skötar'</t>
  </si>
  <si>
    <t>'Sill/Strömming/Löj Ryssja'</t>
  </si>
  <si>
    <t>'Sillgarn/Strömmingsskötar'</t>
  </si>
  <si>
    <t>'Skäddegarn'</t>
  </si>
  <si>
    <t>'Småbackor/Långrev'</t>
  </si>
  <si>
    <t>'Snurrevad, Dansk'</t>
  </si>
  <si>
    <t>'Snörpvad'</t>
  </si>
  <si>
    <t>'Sötvatten'</t>
  </si>
  <si>
    <t>'Tinor, Hummer'</t>
  </si>
  <si>
    <t>'Tinor, Krabba'</t>
  </si>
  <si>
    <t>'Torskgarn'</t>
  </si>
  <si>
    <t>'Tungegarn'</t>
  </si>
  <si>
    <t>'Ålredskap'</t>
  </si>
  <si>
    <t>'2224'</t>
  </si>
  <si>
    <t>'2529+32'</t>
  </si>
  <si>
    <t>'3031'</t>
  </si>
  <si>
    <t>'K'</t>
  </si>
  <si>
    <t>'S'</t>
  </si>
  <si>
    <t>'N'</t>
  </si>
  <si>
    <t>'BALTIC'</t>
  </si>
  <si>
    <t>'KS'</t>
  </si>
  <si>
    <t>'KSN'</t>
  </si>
  <si>
    <t>Costs: fixed and variable</t>
  </si>
  <si>
    <t>Correction factor for small fisheries that have been dropped</t>
  </si>
  <si>
    <t>Before clean</t>
  </si>
  <si>
    <t>After clean</t>
  </si>
  <si>
    <t>After/before</t>
  </si>
  <si>
    <t>Originaldata från HaV</t>
  </si>
  <si>
    <t>Clean= STATA program meteir.do for deleting metiers with DAS&lt;15</t>
  </si>
  <si>
    <t>Correction factor for part of company being other than fisheries</t>
  </si>
  <si>
    <t>Data from HaV</t>
  </si>
  <si>
    <t>R_total</t>
  </si>
  <si>
    <t>R_other</t>
  </si>
  <si>
    <t>% revenue from fishing</t>
  </si>
  <si>
    <t>correction factor 1</t>
  </si>
  <si>
    <t>correction factor 2</t>
  </si>
  <si>
    <t>COST!A6</t>
  </si>
  <si>
    <t>p_effortOri</t>
  </si>
  <si>
    <t>p_vesselsOri</t>
  </si>
  <si>
    <t>pris i tkr per ton</t>
  </si>
  <si>
    <t>Unit: tusen SEK/year in total fleet</t>
  </si>
  <si>
    <t>totalt för hela segmentet i kronor per år</t>
  </si>
  <si>
    <t>Enheten är ton per år</t>
  </si>
  <si>
    <t>från stata i kilo per år</t>
  </si>
  <si>
    <t>p_costOri</t>
  </si>
  <si>
    <t>Prices for industrial fish (price of sortB in the model)</t>
  </si>
  <si>
    <t>Prices of fish rounded to 2-decimal places. This is the market quality (sortA in the model)</t>
  </si>
  <si>
    <t>p_pricesBOri</t>
  </si>
  <si>
    <t>p_pricesBOri(species)</t>
  </si>
  <si>
    <t>This is set to "1 tkr/ton" across all species by assumption, based on the approximate price of industrial herring.</t>
  </si>
  <si>
    <t>p_pricesAOri</t>
  </si>
  <si>
    <t>PRICES_A!D4</t>
  </si>
  <si>
    <t>PRICES_B!A5</t>
  </si>
  <si>
    <t>p_landingObligation(fishery,species)</t>
  </si>
  <si>
    <t>p_landingObligation</t>
  </si>
  <si>
    <t>LANDINGOBLIGATION!B4</t>
  </si>
  <si>
    <t>p_TACOri</t>
  </si>
  <si>
    <t>En lax antas väga i snitt (kg)</t>
  </si>
  <si>
    <t>Laxkvot i antal:</t>
  </si>
  <si>
    <r>
      <t>TABLE landings(fishery,species)</t>
    </r>
    <r>
      <rPr>
        <sz val="10"/>
        <rFont val="Arial"/>
        <family val="2"/>
      </rPr>
      <t xml:space="preserve">  historical landings by species and fishery</t>
    </r>
  </si>
  <si>
    <t>Estimated discards 2012</t>
  </si>
  <si>
    <r>
      <t>TABLE discards(fishery,species)</t>
    </r>
    <r>
      <rPr>
        <sz val="10"/>
        <rFont val="Arial"/>
        <family val="2"/>
      </rPr>
      <t xml:space="preserve">  Estimated discards from SLU discard sampling, by species and fishery</t>
    </r>
  </si>
  <si>
    <t>p_landingsOri</t>
  </si>
  <si>
    <t>landings!D8</t>
  </si>
  <si>
    <t>discards!D8</t>
  </si>
  <si>
    <t>QuotaSpecies</t>
  </si>
  <si>
    <t>Gäller torskregleringar</t>
  </si>
  <si>
    <t>"AktivTorsk"</t>
  </si>
  <si>
    <t>"PassivTorsk"</t>
  </si>
  <si>
    <t>"Total"</t>
  </si>
  <si>
    <t>TAC_quotaArea!C3</t>
  </si>
  <si>
    <t>Pelagiska kustkvoter</t>
  </si>
  <si>
    <t>"KustSill"</t>
  </si>
  <si>
    <t>"KustMakrill"</t>
  </si>
  <si>
    <t>"KustSkarpsill"</t>
  </si>
  <si>
    <t>"ejKustSill"</t>
  </si>
  <si>
    <t>"ejKustMakrill"</t>
  </si>
  <si>
    <t>"ejKustSkarpsill"</t>
  </si>
  <si>
    <t>kan vi fylla i alla metiers och områden - även dem utan arter i rätt område?? Har gjort detta på pelagiska arter men inte på torsk</t>
  </si>
  <si>
    <t>gul markering nedan bryter mönstret men OK vad jag vet</t>
  </si>
  <si>
    <t>catchQuotaName</t>
  </si>
  <si>
    <t>MakrillKust</t>
  </si>
  <si>
    <t>MakrillEjKust</t>
  </si>
  <si>
    <t>SillKust</t>
  </si>
  <si>
    <t>SillEjKust</t>
  </si>
  <si>
    <t>SkarpsillKust</t>
  </si>
  <si>
    <t>SkarpsillEjKust</t>
  </si>
  <si>
    <t>catchQuotaName_species</t>
  </si>
  <si>
    <t>Enheten är andel av total fångst (alla arter)</t>
  </si>
  <si>
    <t>p_discardShareOri</t>
  </si>
  <si>
    <t>144/12</t>
  </si>
  <si>
    <t>260 arbdagar på ett år</t>
  </si>
  <si>
    <t>redskkod_mod</t>
  </si>
  <si>
    <t>EffortGroup</t>
  </si>
  <si>
    <t>Grimn�t/Garn</t>
  </si>
  <si>
    <t>No</t>
  </si>
  <si>
    <t>Sillgarn/Str�mmingssk�tar</t>
  </si>
  <si>
    <t>Sk�ddegarn</t>
  </si>
  <si>
    <t>ålredskap</t>
  </si>
  <si>
    <t>Mj�rdar</t>
  </si>
  <si>
    <t>Parbottentr�l, Fisk</t>
  </si>
  <si>
    <t>Sm�backor/L�ngrev</t>
  </si>
  <si>
    <t>8.42e+08</t>
  </si>
  <si>
    <t>Sikl�jen�t/Sk�tar</t>
  </si>
  <si>
    <t>Sill/Str�mming/L�j Ryssja</t>
  </si>
  <si>
    <t>Burar, Kr�fta</t>
  </si>
  <si>
    <t>GT</t>
  </si>
  <si>
    <t>GN</t>
  </si>
  <si>
    <t>Lysfiske Med Sn�rpvad</t>
  </si>
  <si>
    <t>DFN_VL0012_�L</t>
  </si>
  <si>
    <t>DFN_VL00XX_KR�FTA</t>
  </si>
  <si>
    <t>Bottentr�l, Kr�fta, Rist</t>
  </si>
  <si>
    <t>Bottentr�l, R�ka, Rist</t>
  </si>
  <si>
    <t>Parbottentr�l, Sikl�ja</t>
  </si>
  <si>
    <t>LL</t>
  </si>
  <si>
    <t>DTS_VL0012_KR�FTA</t>
  </si>
  <si>
    <t>Bottentr�l Fisk/Kr�fta</t>
  </si>
  <si>
    <t>Bottentr�l, R�ka</t>
  </si>
  <si>
    <t>DTS_VL0012_N/A_�L</t>
  </si>
  <si>
    <t>Bottentr�l Sill</t>
  </si>
  <si>
    <t>Sn�rpvad</t>
  </si>
  <si>
    <t>DTS_VL0018_R�KA</t>
  </si>
  <si>
    <t>Btr�ltorsk, T-90 Panel</t>
  </si>
  <si>
    <t>Btr�ltorsk, Bacomapanel</t>
  </si>
  <si>
    <t>DTS_VL1218_KR�FTA</t>
  </si>
  <si>
    <t>Parflyttr�l Sill/Skarpsill</t>
  </si>
  <si>
    <t>Btr�l, R�ka, Rist, Tunnel</t>
  </si>
  <si>
    <t>DTS_VL1824_R�KA</t>
  </si>
  <si>
    <t>Byxtr�l, Fisk/Kr�fta</t>
  </si>
  <si>
    <t>Flyttr�l Torsk,Bacomapanel</t>
  </si>
  <si>
    <t>DTS_VL18XX_KR�FTA</t>
  </si>
  <si>
    <t>DTS_VL24XX_R�KA</t>
  </si>
  <si>
    <t>Flyttr�l Sill/Skarpsill</t>
  </si>
  <si>
    <t>Bottentr�l, Tobis</t>
  </si>
  <si>
    <t xml:space="preserve">KilowattDagar från </t>
  </si>
  <si>
    <t>av den 17 januari 2012</t>
  </si>
  <si>
    <t xml:space="preserve">RÅDETS FÖRORDNING (EU) nr 43/2012 </t>
  </si>
  <si>
    <t xml:space="preserve">Angivelse om fisket bedrivs inom Effortsystemet. Bygger på loggboksdata. </t>
  </si>
  <si>
    <t>effortGearGroup</t>
  </si>
  <si>
    <t>Trawl 1</t>
  </si>
  <si>
    <t>Gill net</t>
  </si>
  <si>
    <t>Long line</t>
  </si>
  <si>
    <t>gear</t>
  </si>
  <si>
    <t>effortGroup</t>
  </si>
  <si>
    <t>SETS!AM6</t>
  </si>
  <si>
    <t>p_maxEffortPerEffortGroup</t>
  </si>
  <si>
    <t>EffortRegulation!A5</t>
  </si>
  <si>
    <t>fishery_effortGroup</t>
  </si>
  <si>
    <t>EffortRegulation!I5</t>
  </si>
  <si>
    <t>f_seg_g_a</t>
  </si>
  <si>
    <t>Average_KwH</t>
  </si>
  <si>
    <t xml:space="preserve">Detta ark anger vilka fisken som är tillåtna under varje kvot. </t>
  </si>
  <si>
    <t>Tillåtna fisken per kvot</t>
  </si>
  <si>
    <t>fishery_catchQuotaName</t>
  </si>
  <si>
    <t>set_fishery_catchQuotaName!F5</t>
  </si>
  <si>
    <t>Ingår i GN, GT: Grimgarn, skäddegarn, öringgarn, krabbegarn, torskgarn, blekegarn, tungegarn, piggvar/vargarn</t>
  </si>
  <si>
    <t>SweRist</t>
  </si>
  <si>
    <t>"Svensk Effortreglering för kräftrist"</t>
  </si>
  <si>
    <t>Explanation</t>
  </si>
  <si>
    <t>p_kwhOri</t>
  </si>
  <si>
    <t>gearGroup</t>
  </si>
  <si>
    <t>Elasticity</t>
  </si>
  <si>
    <t>GearGroup</t>
  </si>
  <si>
    <t>fasta_redskap</t>
  </si>
  <si>
    <t>ej_fasta_redskap</t>
  </si>
  <si>
    <t>"Fasta redskap"</t>
  </si>
  <si>
    <t>"Ej fasta redskap"</t>
  </si>
  <si>
    <t>Mapping from gearGroup to Gear</t>
  </si>
  <si>
    <t>gearGroup_gear</t>
  </si>
  <si>
    <t>SETS!AP6</t>
  </si>
  <si>
    <t>SETS!AS6</t>
  </si>
  <si>
    <t>Catch-elasticity of effort</t>
  </si>
  <si>
    <t>Coming from estimated Cobb-Douglas catch function depending on stock s and effort e, of the form Y=a*s^b1*e^b2. We use b2</t>
  </si>
  <si>
    <t>catchElasticity!b6</t>
  </si>
  <si>
    <t>p_catchElasticityPerGearGroup</t>
  </si>
  <si>
    <t>seal_compensation</t>
  </si>
  <si>
    <t>Budget (tkr/year)</t>
  </si>
  <si>
    <t>Subsidies to fisheries</t>
  </si>
  <si>
    <t>p_subsidyBudget</t>
  </si>
  <si>
    <t>Subsidies!b5</t>
  </si>
  <si>
    <t>Fishery</t>
  </si>
  <si>
    <t>Share of days at sea when seal damage is observed</t>
  </si>
  <si>
    <t>p_ShareDASseal</t>
  </si>
  <si>
    <t>SealDamage!B5</t>
  </si>
  <si>
    <t>Data on the share of days at sea when seal interaction was reported</t>
  </si>
  <si>
    <t>SealComp</t>
  </si>
  <si>
    <t>R_other_new</t>
  </si>
  <si>
    <t>Adj_R_other_new</t>
  </si>
  <si>
    <t>Horngadda</t>
  </si>
  <si>
    <t>Id</t>
  </si>
  <si>
    <t>Knaggrocka</t>
  </si>
  <si>
    <t>Lerskadda</t>
  </si>
  <si>
    <t>Mort</t>
  </si>
  <si>
    <t>Skrubskadda</t>
  </si>
  <si>
    <t>Spiggar</t>
  </si>
  <si>
    <t>Tobisar</t>
  </si>
  <si>
    <t>Trollkrabba</t>
  </si>
  <si>
    <t>Valthornssnacka</t>
  </si>
  <si>
    <t>DTS_VL0012_KRaFT</t>
  </si>
  <si>
    <t>DTS_VL0012_N/A</t>
  </si>
  <si>
    <t>DTS_VL0012_RaKA</t>
  </si>
  <si>
    <t>DTS_VL0012_SIKL</t>
  </si>
  <si>
    <t>DTS_VL1218_KRaFT</t>
  </si>
  <si>
    <t>DTS_VL1218_N/A</t>
  </si>
  <si>
    <t>DTS_VL1218_RaKA</t>
  </si>
  <si>
    <t>DTS_VL1824_KRaFT</t>
  </si>
  <si>
    <t>DTS_VL1824_N/A</t>
  </si>
  <si>
    <t>DTS_VL1824_RaKA</t>
  </si>
  <si>
    <t>DTS_VL24XX_N/A</t>
  </si>
  <si>
    <t>DTS_VL24XX_RaKA</t>
  </si>
  <si>
    <t>PG_VL0010_KRaFTA</t>
  </si>
  <si>
    <t>PG_VL0010_LAX</t>
  </si>
  <si>
    <t>PG_VL0010_N/A</t>
  </si>
  <si>
    <t>PG_VL0010_SIKL</t>
  </si>
  <si>
    <t>PG_VL0010_TORSK</t>
  </si>
  <si>
    <t>PG_VL0010_aL</t>
  </si>
  <si>
    <t>PG_VL1012_KRaFTA</t>
  </si>
  <si>
    <t>PG_VL1012_N/A</t>
  </si>
  <si>
    <t>PG_VL1012_TORSK</t>
  </si>
  <si>
    <t>PG_VL12XX_TORSK</t>
  </si>
  <si>
    <t>PG_VL10XX_SIKL</t>
  </si>
  <si>
    <t>Abborrnat</t>
  </si>
  <si>
    <t>Bottentral Fisk/Krafta</t>
  </si>
  <si>
    <t>Bottentral Sill</t>
  </si>
  <si>
    <t>Bottentral, Krafta, Rist</t>
  </si>
  <si>
    <t>Bottentral, Raka, Rist</t>
  </si>
  <si>
    <t>Bottentral, Tobis</t>
  </si>
  <si>
    <t>Btral, Fisk/Krafta, Seltra</t>
  </si>
  <si>
    <t>Btral, Raka, Rist, Tunnel</t>
  </si>
  <si>
    <t>Btraltorsk, Bacomapanel</t>
  </si>
  <si>
    <t>Btraltorsk, T-90 Panel</t>
  </si>
  <si>
    <t>Burar, Krafta</t>
  </si>
  <si>
    <t>Byxtral, Fisk/Krafta, Rist</t>
  </si>
  <si>
    <t>Dorj/Hackla</t>
  </si>
  <si>
    <t>Flyttral Sill/Skarpsill</t>
  </si>
  <si>
    <t>Gaddnat</t>
  </si>
  <si>
    <t>Gaddryssjor</t>
  </si>
  <si>
    <t>Gosnat</t>
  </si>
  <si>
    <t>Grimnat/Garn</t>
  </si>
  <si>
    <t>Kombifallor(Bottensatta)</t>
  </si>
  <si>
    <t>Lysfiske Med Snorpvad</t>
  </si>
  <si>
    <t>Mjardar</t>
  </si>
  <si>
    <t>Parbottentral, Fisk</t>
  </si>
  <si>
    <t>Parbottentral, Sikloja</t>
  </si>
  <si>
    <t>Parflyttral Sill/Skarpsill</t>
  </si>
  <si>
    <t>Sik/Lax Ryssjor</t>
  </si>
  <si>
    <t>Siklojenat/Skotar</t>
  </si>
  <si>
    <t>Siknat</t>
  </si>
  <si>
    <t>Sill/Stromming/Loj Ryssja</t>
  </si>
  <si>
    <t>Sillgarn/Strommingsskotar</t>
  </si>
  <si>
    <t>Skaddegarn</t>
  </si>
  <si>
    <t>Smabackor/Langrev</t>
  </si>
  <si>
    <t>Snorpvad</t>
  </si>
  <si>
    <t>albottengarn</t>
  </si>
  <si>
    <t>alhomma</t>
  </si>
  <si>
    <t>alryssjor</t>
  </si>
  <si>
    <t>Bottentral, Raka, KombiRist</t>
  </si>
  <si>
    <t>Bottentral, Raka, KombiRist, Tunnel</t>
  </si>
  <si>
    <t>Btraltorsk, T-90 Panel, version2018</t>
  </si>
  <si>
    <t>Laxfalla Push Up</t>
  </si>
  <si>
    <t>DTS_VL0012_KRaFTA</t>
  </si>
  <si>
    <t>DTS_VL1218_KRaFTA</t>
  </si>
  <si>
    <t>DTS_VL1824_KRaFTA</t>
  </si>
  <si>
    <t>EFFORT_2019</t>
  </si>
  <si>
    <t>DAS från Loggbok, summerar inte exakt samma som över metier</t>
  </si>
  <si>
    <t>DAS från Loggbok, sum ej exat som sum över SEGMENT</t>
  </si>
  <si>
    <t>Interest</t>
  </si>
  <si>
    <t>Interest costs</t>
  </si>
  <si>
    <t>fleet_2019</t>
  </si>
  <si>
    <t>Blackfisk</t>
  </si>
  <si>
    <t>Gammalt</t>
  </si>
  <si>
    <t>Obs tagit bort "Baltlic East" = kombinationen2529+32 samt 3031</t>
  </si>
  <si>
    <t>Bergtunga_Rodtunga</t>
  </si>
  <si>
    <t>GrasejKust</t>
  </si>
  <si>
    <t>GrasejEjKust</t>
  </si>
  <si>
    <t>HavskraftaKust</t>
  </si>
  <si>
    <t>HavskraftaEjKust</t>
  </si>
  <si>
    <t>KoljaKust</t>
  </si>
  <si>
    <t>KoljaEjKust</t>
  </si>
  <si>
    <t>RodspottaKust</t>
  </si>
  <si>
    <t>RodspottaEjKust</t>
  </si>
  <si>
    <t>TorskKust</t>
  </si>
  <si>
    <t>TorskEjKust</t>
  </si>
  <si>
    <t>VitlingKust</t>
  </si>
  <si>
    <t>VitlingEjKust</t>
  </si>
  <si>
    <t>from "Kvoter2019.xls"</t>
  </si>
  <si>
    <t>Data from "Kvoter2019.xls"</t>
  </si>
  <si>
    <t>Obs, recalculated to tons assuming 6 kg per salmon</t>
  </si>
  <si>
    <t>Detta behövs på fiskenivå eftersom vissa kvoter, t.ex. kustkvoter beror på redskap och area</t>
  </si>
  <si>
    <t>Data: Havs utvärdering av demersala systemet, figur 1 (Karin Kataria, dnr 1374-20)</t>
  </si>
  <si>
    <t>Metod: Default är alltid  "Kust" för småskaligt fiske i Östersjön. Tex är "gråsej" för småskaligt i Östersjön = Kust</t>
  </si>
  <si>
    <r>
      <t>Pelagisk Kustkvot</t>
    </r>
    <r>
      <rPr>
        <sz val="9"/>
        <color rgb="FF444444"/>
        <rFont val="Arial"/>
        <family val="2"/>
      </rPr>
      <t> – Fiske för det småskaliga kustfisket som bedrivs med mindre vadredskap, passiva redskap eller med trål på fartyg under 12 meter (gäller endast i Östersjön med undantag för Bottenhavet/Bottenviken där längdgränsen är 15 meter)</t>
    </r>
  </si>
  <si>
    <t xml:space="preserve">obs satte siklöjebåtarna som kustkvot pga är under 15 meter. </t>
  </si>
  <si>
    <t>Actual landings 2019</t>
  </si>
  <si>
    <t>Unit is tones in total for the entire year</t>
  </si>
  <si>
    <t>SW def som stora…</t>
  </si>
  <si>
    <t>obs, mycket baserat på loggbok där vi inte vet om det är säsong, regleringar, kvoten slut eller vad som begränsar. Trål för kräfta och räka verkar vara hela året</t>
  </si>
  <si>
    <t>Västra sill?</t>
  </si>
  <si>
    <t>"Räkfiske äger rum under hela året" Bergenius et al "Atlas…", sid 61</t>
  </si>
  <si>
    <t>"Fisket med bottentrål i Skagerrak och Kattegatt äger rum under hela året", Bergenius et al. 2018 "Altas…", sid 86</t>
  </si>
  <si>
    <t>"Fisket med bottentrål i Nordsjön äger framför allt rum under årets andra och tredje kvartal" Bergenius et al, sid 113. Figuren visara också 4:e kvartalet</t>
  </si>
  <si>
    <t>"Trålningen sker på hösten, med start den 20 september och slut 31 oktober" Bergenius sid 119</t>
  </si>
  <si>
    <t>"förbjudet att landa torsk från område 24, 25 och 26 från och med 24 juli 2019 till 31 december 2019". Kvotstopp HaVs hemsida https://www.havochvatten.se/fiske-och-handel/kvoter-uppfoljning-och-fiskestopp/kvoter-och-fiskestopp/fiskestopp/fiskestopp-per-ar/fiskestopp-2019.html, samt EU förordning 2019/1248. Obs att passiva under 12 meter är undantagna om de landar max 10 % av torsk i total vikt per fiskeresa!</t>
  </si>
  <si>
    <t>Bergenius s47, "snörpvad vintermånaderna"</t>
  </si>
  <si>
    <t>Sill, "Vår och försommar", Bergenius sid 47</t>
  </si>
  <si>
    <t>Typ hela året enl Bergenius figuren sid 45</t>
  </si>
  <si>
    <t>Hela året, Bergenius et al, sid 211. Störst mars-sept</t>
  </si>
  <si>
    <t>Laxfiske maj-okt, Bergenius et al., s222</t>
  </si>
  <si>
    <t xml:space="preserve">Lax </t>
  </si>
  <si>
    <t xml:space="preserve">Lax, obs fiskeförbud pga kvot slut aug och framåt. </t>
  </si>
  <si>
    <t>Loggbok, season2019.do</t>
  </si>
  <si>
    <t>Hummersäsong 27/9 - 31/12</t>
  </si>
  <si>
    <t>Loggbok, season2019.do. Ej tagit med mån med väldigt få DAS</t>
  </si>
  <si>
    <t>Loggbok, season2019.do. Vissa mån har låg effort men svårt se mönster</t>
  </si>
  <si>
    <t xml:space="preserve">Loggbok, season2019.do. </t>
  </si>
  <si>
    <t>Loggbok, season2019.do. Få DAS på alla, generaliserade till 12 mån. Nog inte helt korrekt kanske</t>
  </si>
  <si>
    <t>Loggbok, season2019</t>
  </si>
  <si>
    <t>Loggbok</t>
  </si>
  <si>
    <t>Loggbok, få obs men generaliserade till 12 mån</t>
  </si>
  <si>
    <t>Loggbok, tog bort feb och maj som hade få dagar</t>
  </si>
  <si>
    <t>Loggbok, OBS underligt mönster….</t>
  </si>
  <si>
    <t>Loggbok, väldigt  få obs</t>
  </si>
  <si>
    <t>Loggbok, season2020</t>
  </si>
  <si>
    <t>Loggbok, season2019. Få DAS vissa mån men tog med alla</t>
  </si>
  <si>
    <t>Loggbok, season2019. Tog ej med Nov pga få dagar.</t>
  </si>
  <si>
    <t>Loggboi, season2019. Tog ej med mars och okt pga få DAS</t>
  </si>
  <si>
    <t>Loggbok, obs kan vara stopp pga torskfiskestoppet!</t>
  </si>
  <si>
    <t>Loggbok, få DAS. Obs kan vara stopp pga torskfiskestopp</t>
  </si>
  <si>
    <t>Denna har jag själv gjort… några dagar lite här och där enligt loggboken</t>
  </si>
  <si>
    <t>Loggbok, men obs att reglerat</t>
  </si>
  <si>
    <t>Loggbok,season2019.do</t>
  </si>
  <si>
    <t>Svårbestämd enl loggbok, jag tog hela året</t>
  </si>
  <si>
    <t>kustkvot</t>
  </si>
  <si>
    <t>?</t>
  </si>
  <si>
    <t>Matris med "1" för att indikera att ett fiske ingår i effortreglering</t>
  </si>
  <si>
    <t xml:space="preserve">OBS - ALLT SATT TILL NOLL PGA ANVÄNDER INTE 2019, MEN KVAR I PROGRAMMERINGEN IFALL DET SKULLE DYKA UPP EFFORTREGLERINGAR IGEN. </t>
  </si>
  <si>
    <t xml:space="preserve">Alla är satta till NOLL, har ju utkastförbud. Behåller strukturen i FishPAL för att kunna använda igen. </t>
  </si>
  <si>
    <t>Landingobligation (LO): If this is zero discard is permitted and catch is net of discards. If it is "1", then all catch has to be landed, and inferior fish sold as sortB.</t>
  </si>
  <si>
    <t>'DTS_VL0012_KRaFTA'</t>
  </si>
  <si>
    <t>'DTS_VL0012_N/A'</t>
  </si>
  <si>
    <t>'DTS_VL0012_RaKA'</t>
  </si>
  <si>
    <t>'DTS_VL0012_SIKL'</t>
  </si>
  <si>
    <t>'DTS_VL1218_KRaFTA'</t>
  </si>
  <si>
    <t>'DTS_VL1218_N/A'</t>
  </si>
  <si>
    <t>'DTS_VL1218_RaKA'</t>
  </si>
  <si>
    <t>'DTS_VL1824_KRaFTA'</t>
  </si>
  <si>
    <t>'DTS_VL1824_N/A'</t>
  </si>
  <si>
    <t>'DTS_VL1824_RaKA'</t>
  </si>
  <si>
    <t>'DTS_VL24XX_N/A'</t>
  </si>
  <si>
    <t>'DTS_VL24XX_RaKA'</t>
  </si>
  <si>
    <t>'PG_VL0010_KRaFTA'</t>
  </si>
  <si>
    <t>'PG_VL0010_LAX'</t>
  </si>
  <si>
    <t>'PG_VL0010_N/A'</t>
  </si>
  <si>
    <t>'PG_VL0010_SIKL'</t>
  </si>
  <si>
    <t>'PG_VL0010_TORSK'</t>
  </si>
  <si>
    <t>'PG_VL0010_aL'</t>
  </si>
  <si>
    <t>'PG_VL1012_KRaFTA'</t>
  </si>
  <si>
    <t>'PG_VL1012_N/A'</t>
  </si>
  <si>
    <t>'PG_VL1012_TORSK'</t>
  </si>
  <si>
    <t>'PG_VL10XX_SIKL'</t>
  </si>
  <si>
    <t>'PG_VL12XX_TORSK'</t>
  </si>
  <si>
    <t>'Bottentral, Krafta, Rist'</t>
  </si>
  <si>
    <t>'Bottentral, Raka, Rist'</t>
  </si>
  <si>
    <t>'Btral, Fisk/Krafta, Seltra'</t>
  </si>
  <si>
    <t>'Bottentral Fisk/Krafta'</t>
  </si>
  <si>
    <t>'Bottentral Sill'</t>
  </si>
  <si>
    <t>'Flyttral Sill/Skarpsill'</t>
  </si>
  <si>
    <t>'Snorpvad'</t>
  </si>
  <si>
    <t>'Kombifallor(Bottensatta)'</t>
  </si>
  <si>
    <t>'Bottentral, Raka, KombiRist'</t>
  </si>
  <si>
    <t>'Parbottentral, Sikloja'</t>
  </si>
  <si>
    <t>'Btral, Raka, Rist, Tunnel'</t>
  </si>
  <si>
    <t>'Byxtral, Fisk/Krafta, Rist'</t>
  </si>
  <si>
    <t>'Btraltorsk, Bacomapanel'</t>
  </si>
  <si>
    <t>'Btraltorsk, T-90 Panel'</t>
  </si>
  <si>
    <t>'Gaddnat'</t>
  </si>
  <si>
    <t>'Parbottentral, Fisk'</t>
  </si>
  <si>
    <t>'Sillgarn/Strommingsskotar'</t>
  </si>
  <si>
    <t>'Bottentral, Raka, KombiRist, Tunnel'</t>
  </si>
  <si>
    <t>'Btraltorsk, T-90 Panel, version2018'</t>
  </si>
  <si>
    <t>'Parflyttral Sill/Skarpsill'</t>
  </si>
  <si>
    <t>'Bottentral, Tobis'</t>
  </si>
  <si>
    <t>'Lysfiske Med Snorpvad'</t>
  </si>
  <si>
    <t>'Burar, Krafta'</t>
  </si>
  <si>
    <t>'Dorj/Hackla'</t>
  </si>
  <si>
    <t>'Abborrnat'</t>
  </si>
  <si>
    <t>'Gaddryssjor'</t>
  </si>
  <si>
    <t>'Laxfalla Push Up'</t>
  </si>
  <si>
    <t>'Mjardar'</t>
  </si>
  <si>
    <t>'Sik/Lax Ryssjor'</t>
  </si>
  <si>
    <t>'Siklojenat/Skotar'</t>
  </si>
  <si>
    <t>'Siknat'</t>
  </si>
  <si>
    <t>'Sill/Stromming/Loj Ryssja'</t>
  </si>
  <si>
    <t>'Grimnat/Garn'</t>
  </si>
  <si>
    <t>'Gosnat'</t>
  </si>
  <si>
    <t>'Skaddegarn'</t>
  </si>
  <si>
    <t>'Smabackor/Langrev'</t>
  </si>
  <si>
    <t>'alryssjor'</t>
  </si>
  <si>
    <t>'albottengarn'</t>
  </si>
  <si>
    <t>'alhomma'</t>
  </si>
  <si>
    <t>2019: effort regulation finns ej, sätt effekt till 1</t>
  </si>
  <si>
    <t>EffortRegulation!A18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</si>
</sst>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-* #,##0.00\ _k_r_-;\-* #,##0.00\ _k_r_-;_-* &quot;-&quot;??\ _k_r_-;_-@_-"/>
    <numFmt numFmtId="165" formatCode="0.0"/>
    <numFmt numFmtId="166" formatCode="#,##0.0"/>
    <numFmt numFmtId="167" formatCode="0.0000%"/>
    <numFmt numFmtId="168" formatCode="0.0%"/>
    <numFmt numFmtId="169" formatCode="0.000"/>
    <numFmt numFmtId="170" formatCode="###0.00"/>
    <numFmt numFmtId="171" formatCode="###0"/>
    <numFmt numFmtId="172" formatCode="0.00000"/>
    <numFmt numFmtId="173" formatCode="#,##0.000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color indexed="53"/>
      <name val="Arial"/>
      <family val="2"/>
    </font>
    <font>
      <sz val="10"/>
      <color indexed="53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  <font>
      <b/>
      <sz val="10"/>
      <color rgb="FF00B0F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rgb="FF0070C0"/>
      <name val="Arial"/>
      <family val="2"/>
    </font>
    <font>
      <b/>
      <sz val="10"/>
      <color rgb="FF0000FF"/>
      <name val="Arial"/>
      <family val="2"/>
    </font>
    <font>
      <sz val="9"/>
      <color indexed="12"/>
      <name val="Arial"/>
      <family val="2"/>
    </font>
    <font>
      <b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3" tint="0.39997558519241921"/>
      <name val="Arial"/>
      <family val="2"/>
    </font>
    <font>
      <sz val="9"/>
      <color indexed="8"/>
      <name val="Arial"/>
      <family val="2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4"/>
      <name val="Arial"/>
      <family val="2"/>
    </font>
    <font>
      <sz val="10"/>
      <color theme="0" tint="-0.499984740745262"/>
      <name val="Arial"/>
      <family val="2"/>
    </font>
    <font>
      <sz val="10"/>
      <color theme="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rgb="FF0070C0"/>
      <name val="Calibri"/>
      <family val="2"/>
      <scheme val="minor"/>
    </font>
    <font>
      <b/>
      <sz val="9"/>
      <color rgb="FF444444"/>
      <name val="Arial"/>
      <family val="2"/>
    </font>
    <font>
      <sz val="9"/>
      <color rgb="FF444444"/>
      <name val="Arial"/>
      <family val="2"/>
    </font>
    <font>
      <sz val="8"/>
      <color rgb="FF3A3A3A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theme="4" tint="0.59999389629810485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">
    <xf numFmtId="0" fontId="0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164" fontId="6" fillId="0" borderId="0" applyFont="0" applyFill="0" applyBorder="0" applyAlignment="0" applyProtection="0"/>
    <xf numFmtId="0" fontId="4" fillId="0" borderId="0"/>
    <xf numFmtId="0" fontId="34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40" fillId="0" borderId="0"/>
  </cellStyleXfs>
  <cellXfs count="446">
    <xf numFmtId="0" fontId="0" fillId="0" borderId="0" xfId="0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0" fillId="0" borderId="0" xfId="0" applyBorder="1"/>
    <xf numFmtId="0" fontId="0" fillId="2" borderId="0" xfId="0" applyFill="1"/>
    <xf numFmtId="1" fontId="0" fillId="0" borderId="0" xfId="0" applyNumberFormat="1"/>
    <xf numFmtId="0" fontId="8" fillId="0" borderId="0" xfId="0" applyFont="1" applyBorder="1"/>
    <xf numFmtId="0" fontId="12" fillId="0" borderId="0" xfId="0" applyFont="1"/>
    <xf numFmtId="0" fontId="6" fillId="2" borderId="0" xfId="0" applyFont="1" applyFill="1"/>
    <xf numFmtId="0" fontId="10" fillId="0" borderId="0" xfId="0" applyFont="1" applyFill="1" applyBorder="1"/>
    <xf numFmtId="0" fontId="0" fillId="0" borderId="0" xfId="0" applyFill="1"/>
    <xf numFmtId="0" fontId="8" fillId="2" borderId="0" xfId="0" applyFont="1" applyFill="1"/>
    <xf numFmtId="1" fontId="0" fillId="0" borderId="0" xfId="0" applyNumberFormat="1" applyFill="1"/>
    <xf numFmtId="0" fontId="8" fillId="0" borderId="0" xfId="0" applyFont="1" applyFill="1" applyBorder="1"/>
    <xf numFmtId="0" fontId="0" fillId="0" borderId="0" xfId="0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0" borderId="0" xfId="0" applyFill="1" applyBorder="1"/>
    <xf numFmtId="0" fontId="6" fillId="0" borderId="0" xfId="0" applyFont="1" applyFill="1" applyBorder="1"/>
    <xf numFmtId="0" fontId="15" fillId="0" borderId="0" xfId="0" applyFont="1"/>
    <xf numFmtId="0" fontId="16" fillId="0" borderId="0" xfId="0" applyFont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/>
    </xf>
    <xf numFmtId="166" fontId="0" fillId="0" borderId="0" xfId="0" applyNumberFormat="1"/>
    <xf numFmtId="0" fontId="6" fillId="0" borderId="0" xfId="0" applyFont="1"/>
    <xf numFmtId="0" fontId="17" fillId="0" borderId="0" xfId="0" applyFont="1"/>
    <xf numFmtId="2" fontId="0" fillId="0" borderId="0" xfId="0" applyNumberFormat="1" applyBorder="1"/>
    <xf numFmtId="0" fontId="13" fillId="0" borderId="0" xfId="0" applyFont="1" applyBorder="1"/>
    <xf numFmtId="0" fontId="9" fillId="0" borderId="0" xfId="0" applyFont="1" applyFill="1" applyAlignment="1">
      <alignment horizontal="right"/>
    </xf>
    <xf numFmtId="0" fontId="14" fillId="0" borderId="0" xfId="0" applyFont="1" applyFill="1"/>
    <xf numFmtId="3" fontId="8" fillId="0" borderId="0" xfId="0" applyNumberFormat="1" applyFont="1" applyBorder="1"/>
    <xf numFmtId="3" fontId="0" fillId="0" borderId="0" xfId="0" applyNumberFormat="1" applyBorder="1"/>
    <xf numFmtId="3" fontId="9" fillId="0" borderId="0" xfId="0" applyNumberFormat="1" applyFont="1" applyBorder="1"/>
    <xf numFmtId="3" fontId="8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right"/>
    </xf>
    <xf numFmtId="3" fontId="0" fillId="0" borderId="0" xfId="0" applyNumberFormat="1"/>
    <xf numFmtId="3" fontId="0" fillId="0" borderId="0" xfId="0" applyNumberFormat="1" applyFill="1"/>
    <xf numFmtId="167" fontId="0" fillId="0" borderId="0" xfId="1" applyNumberFormat="1" applyFont="1"/>
    <xf numFmtId="0" fontId="18" fillId="0" borderId="0" xfId="0" applyFont="1"/>
    <xf numFmtId="0" fontId="9" fillId="0" borderId="5" xfId="0" applyFont="1" applyBorder="1"/>
    <xf numFmtId="3" fontId="0" fillId="0" borderId="0" xfId="0" applyNumberForma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14" fillId="0" borderId="0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20" fillId="0" borderId="0" xfId="0" applyFont="1"/>
    <xf numFmtId="0" fontId="20" fillId="0" borderId="4" xfId="0" applyFont="1" applyBorder="1"/>
    <xf numFmtId="0" fontId="10" fillId="3" borderId="2" xfId="0" applyFont="1" applyFill="1" applyBorder="1" applyAlignment="1">
      <alignment horizontal="center"/>
    </xf>
    <xf numFmtId="0" fontId="20" fillId="0" borderId="0" xfId="0" applyFont="1" applyFill="1" applyBorder="1"/>
    <xf numFmtId="0" fontId="6" fillId="0" borderId="0" xfId="0" applyFont="1" applyFill="1"/>
    <xf numFmtId="0" fontId="0" fillId="0" borderId="4" xfId="0" applyBorder="1"/>
    <xf numFmtId="0" fontId="0" fillId="3" borderId="0" xfId="0" applyFill="1"/>
    <xf numFmtId="0" fontId="0" fillId="0" borderId="7" xfId="0" applyBorder="1"/>
    <xf numFmtId="0" fontId="8" fillId="0" borderId="4" xfId="0" applyFont="1" applyBorder="1"/>
    <xf numFmtId="3" fontId="19" fillId="0" borderId="0" xfId="0" applyNumberFormat="1" applyFont="1" applyFill="1" applyBorder="1" applyAlignment="1">
      <alignment horizontal="center"/>
    </xf>
    <xf numFmtId="3" fontId="0" fillId="0" borderId="0" xfId="0" applyNumberFormat="1" applyFill="1" applyBorder="1"/>
    <xf numFmtId="3" fontId="6" fillId="0" borderId="0" xfId="0" applyNumberFormat="1" applyFont="1" applyBorder="1" applyAlignment="1">
      <alignment horizontal="center"/>
    </xf>
    <xf numFmtId="0" fontId="9" fillId="3" borderId="0" xfId="0" applyFont="1" applyFill="1" applyBorder="1"/>
    <xf numFmtId="168" fontId="20" fillId="0" borderId="0" xfId="1" applyNumberFormat="1" applyFont="1"/>
    <xf numFmtId="0" fontId="6" fillId="0" borderId="0" xfId="0" applyFont="1" applyBorder="1"/>
    <xf numFmtId="0" fontId="0" fillId="4" borderId="0" xfId="0" applyFill="1"/>
    <xf numFmtId="0" fontId="6" fillId="0" borderId="7" xfId="0" applyFont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9" fillId="0" borderId="0" xfId="0" applyFont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4" fontId="0" fillId="0" borderId="0" xfId="0" applyNumberFormat="1" applyFill="1"/>
    <xf numFmtId="0" fontId="0" fillId="9" borderId="0" xfId="0" applyFill="1"/>
    <xf numFmtId="0" fontId="10" fillId="0" borderId="0" xfId="0" applyFont="1" applyFill="1"/>
    <xf numFmtId="165" fontId="0" fillId="0" borderId="0" xfId="0" applyNumberFormat="1" applyFill="1"/>
    <xf numFmtId="3" fontId="0" fillId="9" borderId="0" xfId="0" applyNumberFormat="1" applyFill="1"/>
    <xf numFmtId="3" fontId="6" fillId="0" borderId="0" xfId="0" applyNumberFormat="1" applyFont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9" fillId="0" borderId="0" xfId="0" applyFont="1" applyFill="1" applyBorder="1" applyAlignment="1">
      <alignment horizontal="right"/>
    </xf>
    <xf numFmtId="0" fontId="9" fillId="0" borderId="0" xfId="0" applyFont="1" applyFill="1" applyBorder="1"/>
    <xf numFmtId="0" fontId="10" fillId="0" borderId="2" xfId="0" applyFont="1" applyFill="1" applyBorder="1" applyAlignment="1">
      <alignment horizontal="center"/>
    </xf>
    <xf numFmtId="0" fontId="6" fillId="4" borderId="0" xfId="0" applyFont="1" applyFill="1"/>
    <xf numFmtId="0" fontId="0" fillId="0" borderId="0" xfId="0" applyFont="1" applyFill="1" applyBorder="1"/>
    <xf numFmtId="4" fontId="0" fillId="0" borderId="0" xfId="0" applyNumberFormat="1"/>
    <xf numFmtId="3" fontId="0" fillId="0" borderId="8" xfId="0" applyNumberFormat="1" applyFill="1" applyBorder="1"/>
    <xf numFmtId="3" fontId="0" fillId="0" borderId="9" xfId="0" applyNumberFormat="1" applyFill="1" applyBorder="1"/>
    <xf numFmtId="3" fontId="0" fillId="0" borderId="10" xfId="0" applyNumberFormat="1" applyFill="1" applyBorder="1"/>
    <xf numFmtId="0" fontId="0" fillId="0" borderId="11" xfId="0" applyFill="1" applyBorder="1"/>
    <xf numFmtId="4" fontId="0" fillId="0" borderId="0" xfId="0" applyNumberFormat="1" applyFill="1" applyBorder="1"/>
    <xf numFmtId="4" fontId="0" fillId="0" borderId="12" xfId="0" applyNumberFormat="1" applyFill="1" applyBorder="1"/>
    <xf numFmtId="0" fontId="26" fillId="0" borderId="0" xfId="0" applyFont="1"/>
    <xf numFmtId="0" fontId="14" fillId="0" borderId="0" xfId="0" applyFont="1" applyFill="1" applyAlignment="1">
      <alignment horizontal="left"/>
    </xf>
    <xf numFmtId="2" fontId="8" fillId="3" borderId="0" xfId="0" applyNumberFormat="1" applyFont="1" applyFill="1" applyAlignment="1">
      <alignment horizontal="center"/>
    </xf>
    <xf numFmtId="0" fontId="8" fillId="3" borderId="0" xfId="0" applyFont="1" applyFill="1" applyBorder="1"/>
    <xf numFmtId="49" fontId="0" fillId="0" borderId="0" xfId="0" applyNumberFormat="1" applyBorder="1"/>
    <xf numFmtId="0" fontId="8" fillId="0" borderId="0" xfId="0" applyFont="1" applyFill="1"/>
    <xf numFmtId="3" fontId="6" fillId="0" borderId="0" xfId="0" applyNumberFormat="1" applyFont="1" applyFill="1"/>
    <xf numFmtId="3" fontId="0" fillId="0" borderId="1" xfId="0" applyNumberFormat="1" applyFill="1" applyBorder="1"/>
    <xf numFmtId="3" fontId="0" fillId="0" borderId="3" xfId="0" applyNumberFormat="1" applyFill="1" applyBorder="1"/>
    <xf numFmtId="3" fontId="0" fillId="0" borderId="16" xfId="0" applyNumberFormat="1" applyFill="1" applyBorder="1"/>
    <xf numFmtId="3" fontId="9" fillId="0" borderId="0" xfId="0" applyNumberFormat="1" applyFont="1" applyAlignment="1">
      <alignment horizontal="left"/>
    </xf>
    <xf numFmtId="3" fontId="6" fillId="0" borderId="3" xfId="0" applyNumberFormat="1" applyFont="1" applyFill="1" applyBorder="1"/>
    <xf numFmtId="4" fontId="0" fillId="0" borderId="0" xfId="0" applyNumberFormat="1" applyBorder="1"/>
    <xf numFmtId="0" fontId="13" fillId="0" borderId="0" xfId="0" applyFont="1" applyFill="1" applyBorder="1"/>
    <xf numFmtId="3" fontId="28" fillId="0" borderId="0" xfId="0" applyNumberFormat="1" applyFont="1" applyAlignment="1">
      <alignment horizontal="left"/>
    </xf>
    <xf numFmtId="0" fontId="0" fillId="4" borderId="0" xfId="0" applyFill="1" applyBorder="1"/>
    <xf numFmtId="0" fontId="6" fillId="9" borderId="0" xfId="0" applyFont="1" applyFill="1" applyBorder="1"/>
    <xf numFmtId="0" fontId="0" fillId="13" borderId="0" xfId="0" applyFill="1"/>
    <xf numFmtId="0" fontId="0" fillId="0" borderId="0" xfId="0" applyNumberFormat="1" applyBorder="1"/>
    <xf numFmtId="0" fontId="6" fillId="0" borderId="13" xfId="0" applyFont="1" applyFill="1" applyBorder="1"/>
    <xf numFmtId="0" fontId="6" fillId="9" borderId="0" xfId="0" applyFont="1" applyFill="1"/>
    <xf numFmtId="0" fontId="6" fillId="14" borderId="0" xfId="0" applyFont="1" applyFill="1"/>
    <xf numFmtId="0" fontId="6" fillId="14" borderId="0" xfId="0" applyFont="1" applyFill="1" applyBorder="1"/>
    <xf numFmtId="0" fontId="31" fillId="0" borderId="0" xfId="0" applyFont="1" applyAlignment="1">
      <alignment horizontal="right"/>
    </xf>
    <xf numFmtId="0" fontId="8" fillId="14" borderId="0" xfId="0" applyFont="1" applyFill="1" applyBorder="1"/>
    <xf numFmtId="0" fontId="0" fillId="14" borderId="0" xfId="0" applyFill="1"/>
    <xf numFmtId="0" fontId="0" fillId="14" borderId="0" xfId="0" applyFill="1" applyBorder="1"/>
    <xf numFmtId="0" fontId="0" fillId="14" borderId="5" xfId="0" applyFill="1" applyBorder="1"/>
    <xf numFmtId="0" fontId="8" fillId="14" borderId="6" xfId="0" applyFont="1" applyFill="1" applyBorder="1"/>
    <xf numFmtId="0" fontId="0" fillId="14" borderId="6" xfId="0" applyFill="1" applyBorder="1"/>
    <xf numFmtId="0" fontId="32" fillId="14" borderId="22" xfId="0" applyFont="1" applyFill="1" applyBorder="1" applyAlignment="1">
      <alignment horizontal="center" wrapText="1"/>
    </xf>
    <xf numFmtId="0" fontId="32" fillId="14" borderId="21" xfId="0" applyFont="1" applyFill="1" applyBorder="1" applyAlignment="1">
      <alignment horizontal="center" wrapText="1"/>
    </xf>
    <xf numFmtId="0" fontId="20" fillId="14" borderId="0" xfId="0" applyFont="1" applyFill="1" applyBorder="1"/>
    <xf numFmtId="170" fontId="32" fillId="14" borderId="20" xfId="0" applyNumberFormat="1" applyFont="1" applyFill="1" applyBorder="1" applyAlignment="1">
      <alignment horizontal="right" vertical="top"/>
    </xf>
    <xf numFmtId="2" fontId="0" fillId="14" borderId="0" xfId="0" applyNumberFormat="1" applyFill="1"/>
    <xf numFmtId="2" fontId="32" fillId="14" borderId="20" xfId="0" applyNumberFormat="1" applyFont="1" applyFill="1" applyBorder="1" applyAlignment="1">
      <alignment horizontal="right" vertical="top"/>
    </xf>
    <xf numFmtId="170" fontId="32" fillId="14" borderId="23" xfId="0" applyNumberFormat="1" applyFont="1" applyFill="1" applyBorder="1" applyAlignment="1">
      <alignment horizontal="right" vertical="top"/>
    </xf>
    <xf numFmtId="2" fontId="32" fillId="14" borderId="23" xfId="0" applyNumberFormat="1" applyFont="1" applyFill="1" applyBorder="1" applyAlignment="1">
      <alignment horizontal="right" vertical="top"/>
    </xf>
    <xf numFmtId="0" fontId="6" fillId="14" borderId="24" xfId="0" applyFont="1" applyFill="1" applyBorder="1"/>
    <xf numFmtId="0" fontId="0" fillId="14" borderId="25" xfId="0" applyFill="1" applyBorder="1"/>
    <xf numFmtId="170" fontId="32" fillId="14" borderId="25" xfId="0" applyNumberFormat="1" applyFont="1" applyFill="1" applyBorder="1" applyAlignment="1">
      <alignment horizontal="right" vertical="top"/>
    </xf>
    <xf numFmtId="2" fontId="0" fillId="14" borderId="25" xfId="0" applyNumberFormat="1" applyFill="1" applyBorder="1"/>
    <xf numFmtId="3" fontId="6" fillId="0" borderId="0" xfId="2" applyNumberFormat="1" applyFont="1" applyFill="1"/>
    <xf numFmtId="0" fontId="33" fillId="0" borderId="0" xfId="0" applyFont="1"/>
    <xf numFmtId="4" fontId="8" fillId="0" borderId="0" xfId="0" applyNumberFormat="1" applyFont="1" applyBorder="1"/>
    <xf numFmtId="4" fontId="0" fillId="0" borderId="17" xfId="0" applyNumberFormat="1" applyFill="1" applyBorder="1"/>
    <xf numFmtId="4" fontId="0" fillId="0" borderId="18" xfId="0" applyNumberFormat="1" applyFill="1" applyBorder="1"/>
    <xf numFmtId="4" fontId="0" fillId="0" borderId="19" xfId="0" applyNumberFormat="1" applyFill="1" applyBorder="1"/>
    <xf numFmtId="1" fontId="0" fillId="4" borderId="0" xfId="0" applyNumberFormat="1" applyFill="1"/>
    <xf numFmtId="0" fontId="0" fillId="0" borderId="0" xfId="0" applyFont="1" applyFill="1"/>
    <xf numFmtId="0" fontId="0" fillId="6" borderId="0" xfId="0" applyFill="1"/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20" fillId="0" borderId="0" xfId="0" applyFont="1" applyFill="1"/>
    <xf numFmtId="0" fontId="5" fillId="0" borderId="0" xfId="4" applyFill="1"/>
    <xf numFmtId="0" fontId="10" fillId="4" borderId="0" xfId="0" applyFont="1" applyFill="1"/>
    <xf numFmtId="165" fontId="0" fillId="4" borderId="0" xfId="0" applyNumberFormat="1" applyFill="1"/>
    <xf numFmtId="3" fontId="0" fillId="4" borderId="0" xfId="0" applyNumberFormat="1" applyFill="1"/>
    <xf numFmtId="166" fontId="0" fillId="0" borderId="0" xfId="0" applyNumberFormat="1" applyFill="1" applyAlignment="1">
      <alignment horizontal="left"/>
    </xf>
    <xf numFmtId="166" fontId="0" fillId="0" borderId="0" xfId="0" applyNumberFormat="1" applyFill="1"/>
    <xf numFmtId="0" fontId="32" fillId="14" borderId="20" xfId="0" applyFont="1" applyFill="1" applyBorder="1" applyAlignment="1">
      <alignment horizontal="center" wrapText="1"/>
    </xf>
    <xf numFmtId="0" fontId="9" fillId="0" borderId="26" xfId="0" applyFont="1" applyBorder="1" applyAlignment="1">
      <alignment horizontal="right"/>
    </xf>
    <xf numFmtId="0" fontId="6" fillId="0" borderId="28" xfId="0" applyFont="1" applyBorder="1"/>
    <xf numFmtId="0" fontId="6" fillId="0" borderId="17" xfId="0" applyFont="1" applyBorder="1"/>
    <xf numFmtId="0" fontId="0" fillId="0" borderId="18" xfId="0" applyBorder="1"/>
    <xf numFmtId="0" fontId="25" fillId="0" borderId="27" xfId="0" applyFont="1" applyFill="1" applyBorder="1"/>
    <xf numFmtId="0" fontId="6" fillId="0" borderId="19" xfId="0" applyFont="1" applyBorder="1"/>
    <xf numFmtId="0" fontId="6" fillId="0" borderId="17" xfId="0" applyFont="1" applyFill="1" applyBorder="1"/>
    <xf numFmtId="0" fontId="8" fillId="0" borderId="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8" fillId="0" borderId="14" xfId="0" applyFont="1" applyBorder="1"/>
    <xf numFmtId="0" fontId="0" fillId="0" borderId="14" xfId="0" applyBorder="1"/>
    <xf numFmtId="0" fontId="34" fillId="0" borderId="14" xfId="7" applyBorder="1"/>
    <xf numFmtId="0" fontId="8" fillId="0" borderId="13" xfId="0" applyFont="1" applyBorder="1"/>
    <xf numFmtId="0" fontId="0" fillId="0" borderId="11" xfId="0" applyBorder="1"/>
    <xf numFmtId="0" fontId="6" fillId="0" borderId="19" xfId="0" applyFont="1" applyFill="1" applyBorder="1"/>
    <xf numFmtId="0" fontId="0" fillId="0" borderId="0" xfId="0" applyFill="1" applyAlignment="1">
      <alignment horizontal="right"/>
    </xf>
    <xf numFmtId="0" fontId="6" fillId="0" borderId="0" xfId="0" applyFont="1" applyFill="1" applyAlignment="1">
      <alignment horizontal="right"/>
    </xf>
    <xf numFmtId="0" fontId="9" fillId="0" borderId="0" xfId="0" applyFont="1" applyFill="1" applyBorder="1" applyAlignment="1">
      <alignment horizontal="left"/>
    </xf>
    <xf numFmtId="2" fontId="20" fillId="0" borderId="0" xfId="0" applyNumberFormat="1" applyFont="1" applyFill="1" applyBorder="1"/>
    <xf numFmtId="0" fontId="14" fillId="0" borderId="0" xfId="0" applyFont="1" applyFill="1" applyBorder="1" applyAlignment="1">
      <alignment horizontal="left"/>
    </xf>
    <xf numFmtId="1" fontId="20" fillId="0" borderId="0" xfId="0" applyNumberFormat="1" applyFont="1" applyFill="1" applyBorder="1"/>
    <xf numFmtId="169" fontId="0" fillId="0" borderId="0" xfId="0" applyNumberFormat="1" applyFill="1" applyBorder="1"/>
    <xf numFmtId="0" fontId="9" fillId="0" borderId="26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6" fillId="0" borderId="10" xfId="0" applyFont="1" applyBorder="1"/>
    <xf numFmtId="0" fontId="6" fillId="0" borderId="12" xfId="0" applyFont="1" applyBorder="1"/>
    <xf numFmtId="0" fontId="0" fillId="0" borderId="12" xfId="0" applyBorder="1"/>
    <xf numFmtId="0" fontId="0" fillId="0" borderId="15" xfId="0" applyBorder="1"/>
    <xf numFmtId="0" fontId="0" fillId="15" borderId="11" xfId="0" applyFill="1" applyBorder="1"/>
    <xf numFmtId="0" fontId="0" fillId="15" borderId="13" xfId="0" applyFill="1" applyBorder="1"/>
    <xf numFmtId="0" fontId="0" fillId="15" borderId="2" xfId="0" applyFill="1" applyBorder="1"/>
    <xf numFmtId="0" fontId="0" fillId="15" borderId="29" xfId="0" applyFill="1" applyBorder="1"/>
    <xf numFmtId="0" fontId="0" fillId="15" borderId="8" xfId="0" applyFill="1" applyBorder="1"/>
    <xf numFmtId="0" fontId="8" fillId="0" borderId="16" xfId="0" applyFont="1" applyFill="1" applyBorder="1" applyAlignment="1">
      <alignment horizontal="left"/>
    </xf>
    <xf numFmtId="0" fontId="0" fillId="0" borderId="12" xfId="0" applyFill="1" applyBorder="1"/>
    <xf numFmtId="0" fontId="0" fillId="0" borderId="15" xfId="0" applyFill="1" applyBorder="1"/>
    <xf numFmtId="0" fontId="6" fillId="15" borderId="8" xfId="0" applyFont="1" applyFill="1" applyBorder="1"/>
    <xf numFmtId="0" fontId="6" fillId="15" borderId="11" xfId="0" applyFont="1" applyFill="1" applyBorder="1"/>
    <xf numFmtId="0" fontId="0" fillId="15" borderId="0" xfId="0" applyFill="1" applyBorder="1"/>
    <xf numFmtId="0" fontId="6" fillId="15" borderId="0" xfId="0" applyFont="1" applyFill="1" applyBorder="1"/>
    <xf numFmtId="0" fontId="8" fillId="0" borderId="3" xfId="0" applyFont="1" applyFill="1" applyBorder="1" applyAlignment="1">
      <alignment horizontal="left"/>
    </xf>
    <xf numFmtId="0" fontId="10" fillId="15" borderId="8" xfId="0" applyFont="1" applyFill="1" applyBorder="1" applyAlignment="1">
      <alignment horizontal="center"/>
    </xf>
    <xf numFmtId="0" fontId="10" fillId="15" borderId="11" xfId="0" applyFont="1" applyFill="1" applyBorder="1" applyAlignment="1">
      <alignment horizontal="center"/>
    </xf>
    <xf numFmtId="0" fontId="27" fillId="15" borderId="11" xfId="0" applyFont="1" applyFill="1" applyBorder="1" applyAlignment="1">
      <alignment horizontal="center"/>
    </xf>
    <xf numFmtId="0" fontId="10" fillId="15" borderId="13" xfId="0" applyFont="1" applyFill="1" applyBorder="1" applyAlignment="1">
      <alignment horizontal="center"/>
    </xf>
    <xf numFmtId="0" fontId="0" fillId="15" borderId="14" xfId="0" applyFill="1" applyBorder="1"/>
    <xf numFmtId="49" fontId="0" fillId="2" borderId="0" xfId="0" applyNumberFormat="1" applyFill="1"/>
    <xf numFmtId="49" fontId="0" fillId="0" borderId="0" xfId="0" applyNumberFormat="1"/>
    <xf numFmtId="49" fontId="8" fillId="0" borderId="16" xfId="0" applyNumberFormat="1" applyFont="1" applyFill="1" applyBorder="1" applyAlignment="1">
      <alignment horizontal="left"/>
    </xf>
    <xf numFmtId="49" fontId="0" fillId="15" borderId="12" xfId="0" applyNumberFormat="1" applyFill="1" applyBorder="1"/>
    <xf numFmtId="49" fontId="0" fillId="15" borderId="12" xfId="0" applyNumberFormat="1" applyFont="1" applyFill="1" applyBorder="1"/>
    <xf numFmtId="49" fontId="6" fillId="15" borderId="12" xfId="0" applyNumberFormat="1" applyFont="1" applyFill="1" applyBorder="1"/>
    <xf numFmtId="49" fontId="0" fillId="15" borderId="15" xfId="0" applyNumberFormat="1" applyFill="1" applyBorder="1"/>
    <xf numFmtId="0" fontId="8" fillId="0" borderId="1" xfId="0" applyFont="1" applyFill="1" applyBorder="1" applyAlignment="1">
      <alignment horizontal="left"/>
    </xf>
    <xf numFmtId="49" fontId="0" fillId="0" borderId="0" xfId="0" applyNumberFormat="1" applyFont="1" applyFill="1" applyBorder="1"/>
    <xf numFmtId="49" fontId="0" fillId="0" borderId="0" xfId="0" applyNumberFormat="1" applyFill="1" applyBorder="1"/>
    <xf numFmtId="0" fontId="8" fillId="2" borderId="0" xfId="0" applyFont="1" applyFill="1" applyBorder="1"/>
    <xf numFmtId="0" fontId="8" fillId="0" borderId="34" xfId="0" applyFont="1" applyFill="1" applyBorder="1" applyAlignment="1">
      <alignment horizontal="left"/>
    </xf>
    <xf numFmtId="0" fontId="0" fillId="0" borderId="17" xfId="0" applyBorder="1"/>
    <xf numFmtId="0" fontId="0" fillId="0" borderId="19" xfId="0" applyBorder="1"/>
    <xf numFmtId="0" fontId="0" fillId="15" borderId="1" xfId="0" applyFill="1" applyBorder="1"/>
    <xf numFmtId="0" fontId="0" fillId="15" borderId="3" xfId="0" applyFill="1" applyBorder="1"/>
    <xf numFmtId="0" fontId="0" fillId="15" borderId="16" xfId="0" applyFill="1" applyBorder="1"/>
    <xf numFmtId="3" fontId="6" fillId="0" borderId="0" xfId="3" applyNumberFormat="1" applyFont="1"/>
    <xf numFmtId="0" fontId="0" fillId="0" borderId="14" xfId="0" applyFill="1" applyBorder="1"/>
    <xf numFmtId="0" fontId="0" fillId="0" borderId="0" xfId="0" applyFill="1" applyBorder="1" applyAlignment="1">
      <alignment horizontal="left"/>
    </xf>
    <xf numFmtId="0" fontId="8" fillId="0" borderId="0" xfId="0" applyFont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0" fontId="0" fillId="16" borderId="1" xfId="0" applyFill="1" applyBorder="1"/>
    <xf numFmtId="0" fontId="0" fillId="16" borderId="2" xfId="0" applyFill="1" applyBorder="1"/>
    <xf numFmtId="0" fontId="0" fillId="16" borderId="29" xfId="0" applyFill="1" applyBorder="1"/>
    <xf numFmtId="0" fontId="0" fillId="16" borderId="3" xfId="0" applyFill="1" applyBorder="1"/>
    <xf numFmtId="0" fontId="0" fillId="16" borderId="16" xfId="0" applyFill="1" applyBorder="1"/>
    <xf numFmtId="0" fontId="0" fillId="16" borderId="0" xfId="0" applyFill="1" applyBorder="1"/>
    <xf numFmtId="0" fontId="0" fillId="16" borderId="0" xfId="0" applyFill="1"/>
    <xf numFmtId="3" fontId="8" fillId="16" borderId="0" xfId="0" applyNumberFormat="1" applyFont="1" applyFill="1" applyBorder="1" applyAlignment="1">
      <alignment horizontal="center"/>
    </xf>
    <xf numFmtId="0" fontId="0" fillId="16" borderId="7" xfId="0" applyFill="1" applyBorder="1"/>
    <xf numFmtId="171" fontId="32" fillId="16" borderId="30" xfId="0" applyNumberFormat="1" applyFont="1" applyFill="1" applyBorder="1" applyAlignment="1">
      <alignment horizontal="right" vertical="top"/>
    </xf>
    <xf numFmtId="171" fontId="0" fillId="16" borderId="17" xfId="0" applyNumberFormat="1" applyFill="1" applyBorder="1"/>
    <xf numFmtId="0" fontId="9" fillId="16" borderId="0" xfId="0" applyFont="1" applyFill="1" applyBorder="1"/>
    <xf numFmtId="0" fontId="9" fillId="16" borderId="0" xfId="0" applyFont="1" applyFill="1" applyBorder="1" applyAlignment="1">
      <alignment horizontal="right"/>
    </xf>
    <xf numFmtId="0" fontId="10" fillId="16" borderId="2" xfId="0" applyFont="1" applyFill="1" applyBorder="1" applyAlignment="1">
      <alignment horizontal="center"/>
    </xf>
    <xf numFmtId="0" fontId="6" fillId="16" borderId="0" xfId="0" applyFont="1" applyFill="1"/>
    <xf numFmtId="3" fontId="0" fillId="16" borderId="0" xfId="0" applyNumberFormat="1" applyFill="1"/>
    <xf numFmtId="0" fontId="0" fillId="16" borderId="0" xfId="0" applyFill="1" applyAlignment="1">
      <alignment horizontal="center"/>
    </xf>
    <xf numFmtId="49" fontId="0" fillId="16" borderId="0" xfId="0" applyNumberFormat="1" applyFill="1" applyBorder="1"/>
    <xf numFmtId="49" fontId="6" fillId="16" borderId="0" xfId="0" applyNumberFormat="1" applyFont="1" applyFill="1" applyBorder="1"/>
    <xf numFmtId="0" fontId="0" fillId="16" borderId="0" xfId="0" applyFont="1" applyFill="1" applyAlignment="1">
      <alignment horizontal="center"/>
    </xf>
    <xf numFmtId="0" fontId="0" fillId="16" borderId="0" xfId="0" applyFont="1" applyFill="1"/>
    <xf numFmtId="166" fontId="0" fillId="16" borderId="0" xfId="0" applyNumberFormat="1" applyFill="1"/>
    <xf numFmtId="169" fontId="0" fillId="16" borderId="0" xfId="0" applyNumberFormat="1" applyFill="1"/>
    <xf numFmtId="0" fontId="9" fillId="16" borderId="0" xfId="0" applyFont="1" applyFill="1" applyAlignment="1">
      <alignment horizontal="right"/>
    </xf>
    <xf numFmtId="170" fontId="32" fillId="0" borderId="0" xfId="0" applyNumberFormat="1" applyFont="1" applyFill="1" applyBorder="1" applyAlignment="1">
      <alignment horizontal="right" vertical="top"/>
    </xf>
    <xf numFmtId="171" fontId="32" fillId="0" borderId="0" xfId="0" applyNumberFormat="1" applyFont="1" applyFill="1" applyBorder="1" applyAlignment="1">
      <alignment horizontal="right" vertical="top"/>
    </xf>
    <xf numFmtId="3" fontId="0" fillId="0" borderId="0" xfId="0" applyNumberFormat="1" applyBorder="1" applyAlignment="1">
      <alignment horizontal="left"/>
    </xf>
    <xf numFmtId="3" fontId="8" fillId="0" borderId="0" xfId="0" applyNumberFormat="1" applyFont="1" applyBorder="1" applyAlignment="1">
      <alignment horizontal="left"/>
    </xf>
    <xf numFmtId="3" fontId="9" fillId="0" borderId="0" xfId="0" applyNumberFormat="1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22" fillId="0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1" fillId="0" borderId="0" xfId="0" applyFont="1" applyFill="1" applyAlignment="1">
      <alignment horizontal="right"/>
    </xf>
    <xf numFmtId="0" fontId="6" fillId="0" borderId="0" xfId="2" applyFill="1" applyBorder="1"/>
    <xf numFmtId="166" fontId="9" fillId="0" borderId="0" xfId="0" applyNumberFormat="1" applyFont="1" applyFill="1" applyAlignment="1">
      <alignment horizontal="right"/>
    </xf>
    <xf numFmtId="0" fontId="31" fillId="0" borderId="0" xfId="0" applyFont="1" applyFill="1" applyAlignment="1">
      <alignment horizontal="right"/>
    </xf>
    <xf numFmtId="0" fontId="6" fillId="0" borderId="0" xfId="2" applyFont="1" applyFill="1" applyBorder="1"/>
    <xf numFmtId="3" fontId="20" fillId="0" borderId="0" xfId="0" applyNumberFormat="1" applyFont="1" applyFill="1"/>
    <xf numFmtId="3" fontId="0" fillId="0" borderId="14" xfId="0" applyNumberFormat="1" applyBorder="1"/>
    <xf numFmtId="4" fontId="6" fillId="0" borderId="0" xfId="0" applyNumberFormat="1" applyFont="1" applyFill="1" applyBorder="1" applyAlignment="1">
      <alignment horizontal="center"/>
    </xf>
    <xf numFmtId="0" fontId="8" fillId="15" borderId="5" xfId="0" applyFont="1" applyFill="1" applyBorder="1"/>
    <xf numFmtId="0" fontId="8" fillId="15" borderId="6" xfId="0" applyFont="1" applyFill="1" applyBorder="1" applyAlignment="1">
      <alignment horizontal="left"/>
    </xf>
    <xf numFmtId="49" fontId="8" fillId="15" borderId="6" xfId="0" applyNumberFormat="1" applyFont="1" applyFill="1" applyBorder="1" applyAlignment="1">
      <alignment horizontal="left"/>
    </xf>
    <xf numFmtId="0" fontId="0" fillId="15" borderId="0" xfId="0" applyFill="1" applyBorder="1" applyAlignment="1">
      <alignment horizontal="left"/>
    </xf>
    <xf numFmtId="0" fontId="0" fillId="15" borderId="0" xfId="0" applyFont="1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6" xfId="0" applyFill="1" applyBorder="1"/>
    <xf numFmtId="0" fontId="0" fillId="15" borderId="26" xfId="0" applyFill="1" applyBorder="1"/>
    <xf numFmtId="3" fontId="3" fillId="0" borderId="0" xfId="8" applyNumberFormat="1" applyBorder="1"/>
    <xf numFmtId="3" fontId="3" fillId="0" borderId="12" xfId="8" applyNumberFormat="1" applyBorder="1"/>
    <xf numFmtId="3" fontId="3" fillId="0" borderId="14" xfId="8" applyNumberFormat="1" applyBorder="1"/>
    <xf numFmtId="3" fontId="3" fillId="0" borderId="15" xfId="8" applyNumberFormat="1" applyBorder="1"/>
    <xf numFmtId="0" fontId="10" fillId="15" borderId="35" xfId="0" applyFont="1" applyFill="1" applyBorder="1"/>
    <xf numFmtId="0" fontId="9" fillId="15" borderId="36" xfId="0" applyFont="1" applyFill="1" applyBorder="1" applyAlignment="1">
      <alignment horizontal="right"/>
    </xf>
    <xf numFmtId="0" fontId="3" fillId="15" borderId="36" xfId="8" applyFill="1" applyBorder="1"/>
    <xf numFmtId="0" fontId="3" fillId="15" borderId="37" xfId="8" applyFill="1" applyBorder="1"/>
    <xf numFmtId="9" fontId="0" fillId="0" borderId="0" xfId="1" applyFont="1"/>
    <xf numFmtId="169" fontId="0" fillId="0" borderId="0" xfId="0" applyNumberFormat="1"/>
    <xf numFmtId="172" fontId="0" fillId="0" borderId="0" xfId="0" applyNumberFormat="1"/>
    <xf numFmtId="172" fontId="0" fillId="0" borderId="0" xfId="0" applyNumberFormat="1" applyBorder="1"/>
    <xf numFmtId="172" fontId="6" fillId="0" borderId="0" xfId="0" applyNumberFormat="1" applyFont="1" applyBorder="1"/>
    <xf numFmtId="172" fontId="14" fillId="0" borderId="0" xfId="0" applyNumberFormat="1" applyFont="1" applyFill="1" applyBorder="1"/>
    <xf numFmtId="172" fontId="0" fillId="0" borderId="0" xfId="0" applyNumberFormat="1" applyFill="1" applyBorder="1"/>
    <xf numFmtId="172" fontId="6" fillId="0" borderId="0" xfId="0" applyNumberFormat="1" applyFont="1"/>
    <xf numFmtId="1" fontId="8" fillId="0" borderId="0" xfId="0" applyNumberFormat="1" applyFont="1" applyBorder="1"/>
    <xf numFmtId="1" fontId="0" fillId="0" borderId="0" xfId="0" applyNumberFormat="1" applyBorder="1"/>
    <xf numFmtId="3" fontId="0" fillId="0" borderId="12" xfId="0" applyNumberFormat="1" applyBorder="1"/>
    <xf numFmtId="3" fontId="0" fillId="0" borderId="15" xfId="0" applyNumberFormat="1" applyBorder="1"/>
    <xf numFmtId="0" fontId="6" fillId="17" borderId="0" xfId="0" applyFont="1" applyFill="1" applyBorder="1"/>
    <xf numFmtId="0" fontId="0" fillId="17" borderId="0" xfId="0" applyFill="1" applyBorder="1"/>
    <xf numFmtId="0" fontId="8" fillId="15" borderId="1" xfId="0" applyFont="1" applyFill="1" applyBorder="1"/>
    <xf numFmtId="0" fontId="0" fillId="15" borderId="38" xfId="0" applyFill="1" applyBorder="1"/>
    <xf numFmtId="0" fontId="0" fillId="15" borderId="39" xfId="0" applyFill="1" applyBorder="1"/>
    <xf numFmtId="0" fontId="0" fillId="17" borderId="0" xfId="0" applyFill="1"/>
    <xf numFmtId="49" fontId="8" fillId="17" borderId="3" xfId="0" applyNumberFormat="1" applyFont="1" applyFill="1" applyBorder="1" applyAlignment="1">
      <alignment horizontal="left"/>
    </xf>
    <xf numFmtId="0" fontId="8" fillId="17" borderId="3" xfId="0" applyFont="1" applyFill="1" applyBorder="1" applyAlignment="1">
      <alignment horizontal="left"/>
    </xf>
    <xf numFmtId="0" fontId="0" fillId="17" borderId="9" xfId="0" applyFill="1" applyBorder="1" applyAlignment="1">
      <alignment horizontal="center"/>
    </xf>
    <xf numFmtId="0" fontId="0" fillId="17" borderId="9" xfId="0" applyFill="1" applyBorder="1"/>
    <xf numFmtId="49" fontId="0" fillId="17" borderId="10" xfId="0" applyNumberFormat="1" applyFill="1" applyBorder="1"/>
    <xf numFmtId="0" fontId="0" fillId="17" borderId="0" xfId="0" applyFill="1" applyBorder="1" applyAlignment="1">
      <alignment horizontal="center"/>
    </xf>
    <xf numFmtId="49" fontId="0" fillId="17" borderId="12" xfId="0" applyNumberFormat="1" applyFill="1" applyBorder="1"/>
    <xf numFmtId="0" fontId="0" fillId="17" borderId="0" xfId="0" applyFont="1" applyFill="1" applyBorder="1" applyAlignment="1">
      <alignment horizontal="center"/>
    </xf>
    <xf numFmtId="49" fontId="0" fillId="17" borderId="12" xfId="0" applyNumberFormat="1" applyFont="1" applyFill="1" applyBorder="1"/>
    <xf numFmtId="49" fontId="6" fillId="17" borderId="12" xfId="0" applyNumberFormat="1" applyFont="1" applyFill="1" applyBorder="1"/>
    <xf numFmtId="0" fontId="0" fillId="17" borderId="14" xfId="0" applyFill="1" applyBorder="1"/>
    <xf numFmtId="49" fontId="0" fillId="17" borderId="15" xfId="0" applyNumberFormat="1" applyFill="1" applyBorder="1"/>
    <xf numFmtId="0" fontId="6" fillId="0" borderId="0" xfId="0" applyFont="1" applyFill="1" applyBorder="1" applyAlignment="1">
      <alignment horizontal="center"/>
    </xf>
    <xf numFmtId="0" fontId="6" fillId="15" borderId="39" xfId="0" applyFont="1" applyFill="1" applyBorder="1"/>
    <xf numFmtId="0" fontId="0" fillId="15" borderId="0" xfId="0" applyFont="1" applyFill="1" applyBorder="1"/>
    <xf numFmtId="0" fontId="6" fillId="8" borderId="0" xfId="0" applyFont="1" applyFill="1"/>
    <xf numFmtId="0" fontId="0" fillId="8" borderId="0" xfId="0" applyFill="1"/>
    <xf numFmtId="173" fontId="6" fillId="0" borderId="0" xfId="3" applyNumberFormat="1" applyFont="1"/>
    <xf numFmtId="0" fontId="9" fillId="0" borderId="8" xfId="9" applyFont="1" applyBorder="1" applyAlignment="1">
      <alignment horizontal="left"/>
    </xf>
    <xf numFmtId="165" fontId="2" fillId="0" borderId="0" xfId="9" applyNumberFormat="1"/>
    <xf numFmtId="0" fontId="1" fillId="0" borderId="0" xfId="10"/>
    <xf numFmtId="0" fontId="35" fillId="0" borderId="0" xfId="0" applyFont="1"/>
    <xf numFmtId="0" fontId="8" fillId="0" borderId="2" xfId="0" applyFont="1" applyFill="1" applyBorder="1" applyAlignment="1">
      <alignment horizontal="left"/>
    </xf>
    <xf numFmtId="0" fontId="38" fillId="0" borderId="0" xfId="0" applyFont="1"/>
    <xf numFmtId="0" fontId="39" fillId="0" borderId="0" xfId="0" applyFont="1"/>
    <xf numFmtId="0" fontId="22" fillId="8" borderId="0" xfId="0" applyFont="1" applyFill="1"/>
    <xf numFmtId="0" fontId="22" fillId="0" borderId="0" xfId="0" applyFont="1" applyFill="1"/>
    <xf numFmtId="0" fontId="6" fillId="0" borderId="2" xfId="0" applyFont="1" applyBorder="1"/>
    <xf numFmtId="0" fontId="9" fillId="0" borderId="41" xfId="0" applyFont="1" applyBorder="1" applyAlignment="1">
      <alignment horizontal="left"/>
    </xf>
    <xf numFmtId="0" fontId="0" fillId="18" borderId="8" xfId="0" applyFill="1" applyBorder="1"/>
    <xf numFmtId="0" fontId="0" fillId="18" borderId="11" xfId="0" applyFill="1" applyBorder="1"/>
    <xf numFmtId="0" fontId="41" fillId="18" borderId="11" xfId="11" applyFont="1" applyFill="1" applyBorder="1" applyAlignment="1">
      <alignment wrapText="1"/>
    </xf>
    <xf numFmtId="0" fontId="0" fillId="18" borderId="13" xfId="0" applyFill="1" applyBorder="1"/>
    <xf numFmtId="49" fontId="0" fillId="18" borderId="2" xfId="0" applyNumberFormat="1" applyFill="1" applyBorder="1"/>
    <xf numFmtId="49" fontId="0" fillId="18" borderId="29" xfId="0" applyNumberFormat="1" applyFill="1" applyBorder="1"/>
    <xf numFmtId="0" fontId="22" fillId="0" borderId="0" xfId="0" applyFont="1"/>
    <xf numFmtId="0" fontId="8" fillId="0" borderId="31" xfId="0" applyFont="1" applyBorder="1"/>
    <xf numFmtId="0" fontId="0" fillId="18" borderId="25" xfId="0" applyFill="1" applyBorder="1"/>
    <xf numFmtId="0" fontId="0" fillId="18" borderId="32" xfId="0" applyFill="1" applyBorder="1"/>
    <xf numFmtId="0" fontId="0" fillId="0" borderId="0" xfId="0" applyFill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5" xfId="0" applyBorder="1" applyAlignment="1">
      <alignment horizontal="right"/>
    </xf>
    <xf numFmtId="0" fontId="26" fillId="0" borderId="1" xfId="0" applyFont="1" applyBorder="1"/>
    <xf numFmtId="0" fontId="9" fillId="0" borderId="16" xfId="0" applyFont="1" applyBorder="1" applyAlignment="1">
      <alignment horizontal="center"/>
    </xf>
    <xf numFmtId="0" fontId="8" fillId="0" borderId="0" xfId="0" applyFont="1" applyAlignment="1">
      <alignment horizontal="left"/>
    </xf>
    <xf numFmtId="3" fontId="25" fillId="0" borderId="8" xfId="0" applyNumberFormat="1" applyFont="1" applyBorder="1"/>
    <xf numFmtId="3" fontId="25" fillId="0" borderId="9" xfId="0" applyNumberFormat="1" applyFont="1" applyFill="1" applyBorder="1"/>
    <xf numFmtId="0" fontId="42" fillId="0" borderId="9" xfId="8" applyFont="1" applyFill="1" applyBorder="1"/>
    <xf numFmtId="0" fontId="42" fillId="0" borderId="10" xfId="8" applyFont="1" applyFill="1" applyBorder="1"/>
    <xf numFmtId="3" fontId="25" fillId="0" borderId="0" xfId="0" applyNumberFormat="1" applyFont="1" applyFill="1" applyBorder="1"/>
    <xf numFmtId="0" fontId="6" fillId="0" borderId="10" xfId="0" applyFont="1" applyFill="1" applyBorder="1"/>
    <xf numFmtId="0" fontId="6" fillId="0" borderId="12" xfId="0" applyFont="1" applyFill="1" applyBorder="1"/>
    <xf numFmtId="0" fontId="6" fillId="0" borderId="15" xfId="0" applyFont="1" applyFill="1" applyBorder="1"/>
    <xf numFmtId="3" fontId="25" fillId="18" borderId="8" xfId="0" applyNumberFormat="1" applyFont="1" applyFill="1" applyBorder="1"/>
    <xf numFmtId="0" fontId="42" fillId="18" borderId="11" xfId="8" applyFont="1" applyFill="1" applyBorder="1"/>
    <xf numFmtId="0" fontId="42" fillId="18" borderId="13" xfId="8" applyFont="1" applyFill="1" applyBorder="1"/>
    <xf numFmtId="166" fontId="6" fillId="18" borderId="2" xfId="0" applyNumberFormat="1" applyFont="1" applyFill="1" applyBorder="1" applyAlignment="1">
      <alignment horizontal="right"/>
    </xf>
    <xf numFmtId="166" fontId="6" fillId="18" borderId="29" xfId="0" applyNumberFormat="1" applyFont="1" applyFill="1" applyBorder="1" applyAlignment="1">
      <alignment horizontal="right"/>
    </xf>
    <xf numFmtId="0" fontId="6" fillId="18" borderId="2" xfId="0" applyFont="1" applyFill="1" applyBorder="1"/>
    <xf numFmtId="0" fontId="6" fillId="18" borderId="29" xfId="0" applyFont="1" applyFill="1" applyBorder="1"/>
    <xf numFmtId="0" fontId="9" fillId="0" borderId="35" xfId="0" applyFont="1" applyBorder="1"/>
    <xf numFmtId="0" fontId="9" fillId="0" borderId="37" xfId="0" applyFont="1" applyBorder="1" applyAlignment="1">
      <alignment horizontal="right"/>
    </xf>
    <xf numFmtId="0" fontId="9" fillId="0" borderId="8" xfId="0" applyFont="1" applyBorder="1"/>
    <xf numFmtId="0" fontId="0" fillId="18" borderId="9" xfId="0" applyFill="1" applyBorder="1"/>
    <xf numFmtId="0" fontId="41" fillId="18" borderId="9" xfId="11" applyFont="1" applyFill="1" applyBorder="1" applyAlignment="1">
      <alignment wrapText="1"/>
    </xf>
    <xf numFmtId="0" fontId="0" fillId="18" borderId="10" xfId="0" applyFill="1" applyBorder="1"/>
    <xf numFmtId="0" fontId="10" fillId="18" borderId="11" xfId="0" applyFont="1" applyFill="1" applyBorder="1" applyAlignment="1">
      <alignment horizontal="center"/>
    </xf>
    <xf numFmtId="0" fontId="10" fillId="18" borderId="13" xfId="0" applyFont="1" applyFill="1" applyBorder="1" applyAlignment="1">
      <alignment horizontal="center"/>
    </xf>
    <xf numFmtId="0" fontId="9" fillId="0" borderId="1" xfId="0" applyFont="1" applyBorder="1"/>
    <xf numFmtId="0" fontId="0" fillId="0" borderId="10" xfId="0" applyBorder="1" applyAlignment="1">
      <alignment horizontal="right"/>
    </xf>
    <xf numFmtId="0" fontId="8" fillId="18" borderId="8" xfId="0" applyFont="1" applyFill="1" applyBorder="1"/>
    <xf numFmtId="0" fontId="8" fillId="18" borderId="9" xfId="0" applyFont="1" applyFill="1" applyBorder="1" applyAlignment="1">
      <alignment horizontal="left"/>
    </xf>
    <xf numFmtId="49" fontId="8" fillId="18" borderId="10" xfId="0" applyNumberFormat="1" applyFont="1" applyFill="1" applyBorder="1" applyAlignment="1">
      <alignment horizontal="left"/>
    </xf>
    <xf numFmtId="0" fontId="0" fillId="18" borderId="0" xfId="0" applyFill="1" applyBorder="1" applyAlignment="1">
      <alignment horizontal="left"/>
    </xf>
    <xf numFmtId="0" fontId="0" fillId="18" borderId="12" xfId="0" applyFill="1" applyBorder="1" applyAlignment="1">
      <alignment horizontal="left"/>
    </xf>
    <xf numFmtId="0" fontId="0" fillId="18" borderId="14" xfId="0" applyFill="1" applyBorder="1"/>
    <xf numFmtId="0" fontId="0" fillId="18" borderId="15" xfId="0" applyFill="1" applyBorder="1"/>
    <xf numFmtId="0" fontId="0" fillId="0" borderId="10" xfId="0" applyFill="1" applyBorder="1"/>
    <xf numFmtId="49" fontId="6" fillId="0" borderId="0" xfId="0" applyNumberFormat="1" applyFont="1" applyFill="1" applyBorder="1"/>
    <xf numFmtId="0" fontId="0" fillId="0" borderId="17" xfId="0" applyFill="1" applyBorder="1"/>
    <xf numFmtId="49" fontId="8" fillId="0" borderId="42" xfId="0" applyNumberFormat="1" applyFont="1" applyFill="1" applyBorder="1" applyAlignment="1">
      <alignment horizontal="left"/>
    </xf>
    <xf numFmtId="49" fontId="0" fillId="18" borderId="33" xfId="0" applyNumberFormat="1" applyFill="1" applyBorder="1"/>
    <xf numFmtId="49" fontId="0" fillId="18" borderId="33" xfId="0" quotePrefix="1" applyNumberFormat="1" applyFill="1" applyBorder="1"/>
    <xf numFmtId="49" fontId="0" fillId="18" borderId="33" xfId="0" applyNumberFormat="1" applyFont="1" applyFill="1" applyBorder="1"/>
    <xf numFmtId="49" fontId="0" fillId="18" borderId="43" xfId="0" applyNumberFormat="1" applyFont="1" applyFill="1" applyBorder="1"/>
    <xf numFmtId="49" fontId="0" fillId="18" borderId="17" xfId="0" applyNumberFormat="1" applyFill="1" applyBorder="1"/>
    <xf numFmtId="0" fontId="0" fillId="18" borderId="2" xfId="0" applyFill="1" applyBorder="1"/>
    <xf numFmtId="0" fontId="0" fillId="18" borderId="17" xfId="0" applyFill="1" applyBorder="1"/>
    <xf numFmtId="0" fontId="0" fillId="18" borderId="2" xfId="0" applyFont="1" applyFill="1" applyBorder="1"/>
    <xf numFmtId="0" fontId="0" fillId="18" borderId="17" xfId="0" applyFont="1" applyFill="1" applyBorder="1"/>
    <xf numFmtId="49" fontId="0" fillId="18" borderId="2" xfId="0" applyNumberFormat="1" applyFont="1" applyFill="1" applyBorder="1"/>
    <xf numFmtId="0" fontId="0" fillId="18" borderId="29" xfId="0" applyFont="1" applyFill="1" applyBorder="1"/>
    <xf numFmtId="49" fontId="0" fillId="18" borderId="19" xfId="0" applyNumberFormat="1" applyFill="1" applyBorder="1"/>
    <xf numFmtId="0" fontId="41" fillId="18" borderId="2" xfId="11" applyFont="1" applyFill="1" applyBorder="1" applyAlignment="1">
      <alignment wrapText="1"/>
    </xf>
    <xf numFmtId="0" fontId="0" fillId="18" borderId="29" xfId="0" applyFill="1" applyBorder="1"/>
    <xf numFmtId="0" fontId="0" fillId="18" borderId="42" xfId="0" applyFill="1" applyBorder="1"/>
    <xf numFmtId="0" fontId="0" fillId="18" borderId="33" xfId="0" applyFill="1" applyBorder="1"/>
    <xf numFmtId="0" fontId="41" fillId="18" borderId="33" xfId="11" applyFont="1" applyFill="1" applyBorder="1" applyAlignment="1">
      <alignment wrapText="1"/>
    </xf>
    <xf numFmtId="0" fontId="0" fillId="18" borderId="43" xfId="0" applyFill="1" applyBorder="1"/>
    <xf numFmtId="0" fontId="0" fillId="18" borderId="0" xfId="0" applyFill="1" applyBorder="1"/>
    <xf numFmtId="0" fontId="41" fillId="18" borderId="17" xfId="11" applyFont="1" applyFill="1" applyBorder="1" applyAlignment="1">
      <alignment wrapText="1"/>
    </xf>
    <xf numFmtId="0" fontId="0" fillId="18" borderId="19" xfId="0" applyFill="1" applyBorder="1"/>
    <xf numFmtId="1" fontId="0" fillId="0" borderId="0" xfId="0" applyNumberFormat="1" applyFill="1" applyBorder="1"/>
    <xf numFmtId="3" fontId="8" fillId="0" borderId="0" xfId="0" applyNumberFormat="1" applyFont="1" applyFill="1" applyBorder="1" applyAlignment="1">
      <alignment horizontal="center"/>
    </xf>
    <xf numFmtId="0" fontId="22" fillId="0" borderId="0" xfId="0" applyFont="1" applyFill="1" applyBorder="1"/>
    <xf numFmtId="3" fontId="6" fillId="0" borderId="0" xfId="2" applyNumberFormat="1" applyFont="1" applyFill="1" applyBorder="1"/>
    <xf numFmtId="0" fontId="33" fillId="0" borderId="0" xfId="0" applyFont="1" applyFill="1" applyBorder="1"/>
    <xf numFmtId="3" fontId="6" fillId="0" borderId="0" xfId="0" applyNumberFormat="1" applyFont="1" applyFill="1" applyBorder="1"/>
    <xf numFmtId="3" fontId="0" fillId="0" borderId="17" xfId="0" applyNumberFormat="1" applyBorder="1"/>
    <xf numFmtId="3" fontId="0" fillId="0" borderId="17" xfId="0" applyNumberFormat="1" applyFill="1" applyBorder="1"/>
    <xf numFmtId="3" fontId="0" fillId="0" borderId="18" xfId="0" applyNumberFormat="1" applyFill="1" applyBorder="1"/>
    <xf numFmtId="3" fontId="0" fillId="0" borderId="19" xfId="0" applyNumberFormat="1" applyFill="1" applyBorder="1"/>
    <xf numFmtId="0" fontId="8" fillId="18" borderId="1" xfId="0" applyFont="1" applyFill="1" applyBorder="1"/>
    <xf numFmtId="0" fontId="0" fillId="18" borderId="3" xfId="0" applyFill="1" applyBorder="1"/>
    <xf numFmtId="0" fontId="0" fillId="18" borderId="3" xfId="0" applyFill="1" applyBorder="1" applyAlignment="1">
      <alignment horizontal="right"/>
    </xf>
    <xf numFmtId="0" fontId="0" fillId="18" borderId="16" xfId="0" applyFill="1" applyBorder="1" applyAlignment="1">
      <alignment horizontal="right"/>
    </xf>
    <xf numFmtId="0" fontId="36" fillId="0" borderId="0" xfId="0" applyFont="1" applyFill="1" applyBorder="1" applyAlignment="1">
      <alignment horizontal="left"/>
    </xf>
    <xf numFmtId="0" fontId="36" fillId="0" borderId="0" xfId="0" applyFont="1" applyFill="1" applyBorder="1"/>
    <xf numFmtId="49" fontId="36" fillId="0" borderId="0" xfId="0" applyNumberFormat="1" applyFont="1" applyFill="1" applyBorder="1"/>
    <xf numFmtId="49" fontId="8" fillId="18" borderId="9" xfId="0" applyNumberFormat="1" applyFont="1" applyFill="1" applyBorder="1" applyAlignment="1">
      <alignment horizontal="left"/>
    </xf>
    <xf numFmtId="0" fontId="41" fillId="18" borderId="3" xfId="11" applyFont="1" applyFill="1" applyBorder="1" applyAlignment="1">
      <alignment wrapText="1"/>
    </xf>
    <xf numFmtId="0" fontId="0" fillId="18" borderId="16" xfId="0" applyFill="1" applyBorder="1"/>
    <xf numFmtId="0" fontId="0" fillId="0" borderId="0" xfId="0" applyAlignment="1"/>
    <xf numFmtId="0" fontId="43" fillId="0" borderId="0" xfId="0" applyFont="1"/>
    <xf numFmtId="0" fontId="0" fillId="0" borderId="0" xfId="0" applyAlignment="1">
      <alignment horizontal="left"/>
    </xf>
    <xf numFmtId="3" fontId="8" fillId="18" borderId="0" xfId="0" applyNumberFormat="1" applyFont="1" applyFill="1" applyBorder="1" applyAlignment="1">
      <alignment horizontal="center"/>
    </xf>
    <xf numFmtId="0" fontId="0" fillId="18" borderId="0" xfId="0" applyFill="1"/>
    <xf numFmtId="0" fontId="41" fillId="18" borderId="44" xfId="11" applyFont="1" applyFill="1" applyBorder="1" applyAlignment="1">
      <alignment wrapText="1"/>
    </xf>
    <xf numFmtId="0" fontId="6" fillId="18" borderId="0" xfId="0" applyFont="1" applyFill="1"/>
    <xf numFmtId="0" fontId="6" fillId="18" borderId="0" xfId="0" applyFont="1" applyFill="1" applyBorder="1"/>
    <xf numFmtId="4" fontId="6" fillId="18" borderId="0" xfId="0" applyNumberFormat="1" applyFont="1" applyFill="1" applyBorder="1" applyAlignment="1">
      <alignment horizontal="center"/>
    </xf>
    <xf numFmtId="0" fontId="9" fillId="18" borderId="0" xfId="0" applyFont="1" applyFill="1" applyBorder="1" applyAlignment="1">
      <alignment horizontal="right"/>
    </xf>
    <xf numFmtId="0" fontId="0" fillId="0" borderId="0" xfId="0" applyNumberFormat="1" applyFill="1" applyBorder="1" applyAlignment="1">
      <alignment horizontal="right"/>
    </xf>
    <xf numFmtId="0" fontId="0" fillId="8" borderId="0" xfId="0" applyNumberFormat="1" applyFill="1" applyBorder="1" applyAlignment="1">
      <alignment horizontal="right"/>
    </xf>
    <xf numFmtId="0" fontId="6" fillId="13" borderId="0" xfId="0" applyFont="1" applyFill="1"/>
    <xf numFmtId="0" fontId="45" fillId="0" borderId="0" xfId="0" applyFont="1"/>
    <xf numFmtId="0" fontId="8" fillId="18" borderId="0" xfId="0" applyFont="1" applyFill="1"/>
    <xf numFmtId="0" fontId="9" fillId="18" borderId="0" xfId="0" applyFont="1" applyFill="1" applyAlignment="1">
      <alignment horizontal="right"/>
    </xf>
    <xf numFmtId="0" fontId="37" fillId="19" borderId="40" xfId="0" applyFont="1" applyFill="1" applyBorder="1"/>
    <xf numFmtId="0" fontId="37" fillId="0" borderId="0" xfId="0" applyFont="1" applyFill="1" applyBorder="1"/>
    <xf numFmtId="0" fontId="6" fillId="18" borderId="9" xfId="9" applyFont="1" applyFill="1" applyBorder="1"/>
    <xf numFmtId="0" fontId="1" fillId="0" borderId="0" xfId="10" applyFill="1" applyBorder="1"/>
    <xf numFmtId="0" fontId="0" fillId="18" borderId="12" xfId="0" applyFill="1" applyBorder="1"/>
    <xf numFmtId="0" fontId="1" fillId="18" borderId="0" xfId="10" applyFill="1"/>
    <xf numFmtId="0" fontId="1" fillId="18" borderId="0" xfId="10" applyFill="1" applyBorder="1"/>
    <xf numFmtId="3" fontId="8" fillId="0" borderId="0" xfId="10" applyNumberFormat="1" applyFont="1" applyFill="1" applyBorder="1" applyAlignment="1">
      <alignment horizontal="center"/>
    </xf>
    <xf numFmtId="0" fontId="1" fillId="0" borderId="0" xfId="10" applyFill="1"/>
    <xf numFmtId="3" fontId="8" fillId="0" borderId="0" xfId="0" applyNumberFormat="1" applyFont="1" applyFill="1" applyBorder="1"/>
    <xf numFmtId="3" fontId="0" fillId="0" borderId="0" xfId="0" applyNumberFormat="1" applyFill="1" applyBorder="1" applyAlignment="1">
      <alignment horizontal="center"/>
    </xf>
    <xf numFmtId="3" fontId="6" fillId="0" borderId="0" xfId="3" applyNumberFormat="1" applyFont="1" applyFill="1"/>
    <xf numFmtId="0" fontId="0" fillId="0" borderId="0" xfId="0" applyNumberFormat="1"/>
  </cellXfs>
  <cellStyles count="12">
    <cellStyle name="Explanatory Text" xfId="7" builtinId="53"/>
    <cellStyle name="Normal" xfId="0" builtinId="0"/>
    <cellStyle name="Normal 2" xfId="2"/>
    <cellStyle name="Normal 3" xfId="4"/>
    <cellStyle name="Normal 3 2" xfId="6"/>
    <cellStyle name="Normal 4" xfId="8"/>
    <cellStyle name="Normal 5" xfId="9"/>
    <cellStyle name="Normal 6" xfId="10"/>
    <cellStyle name="Normal_Blad1" xfId="11"/>
    <cellStyle name="Percent" xfId="1" builtinId="5"/>
    <cellStyle name="Procent 2" xfId="3"/>
    <cellStyle name="Tusental 2" xfId="5"/>
  </cellStyles>
  <dxfs count="11">
    <dxf>
      <fill>
        <patternFill patternType="solid">
          <fgColor indexed="64"/>
          <bgColor theme="6" tint="0.3999755851924192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6" tint="0.39997558519241921"/>
        </patternFill>
      </fill>
      <border diagonalUp="0" diagonalDown="0" outline="0">
        <left/>
        <right style="thin">
          <color theme="0"/>
        </right>
        <top/>
        <bottom/>
      </border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0.79998168889431442"/>
        </patternFill>
      </fill>
    </dxf>
    <dxf>
      <border outline="0">
        <top style="medium">
          <color indexed="64"/>
        </top>
      </border>
    </dxf>
  </dxfs>
  <tableStyles count="0" defaultTableStyle="TableStyleMedium9" defaultPivotStyle="PivotStyleLight16"/>
  <colors>
    <mruColors>
      <color rgb="FF0000FF"/>
      <color rgb="FF0053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M5:AN12" totalsRowShown="0" tableBorderDxfId="10">
  <autoFilter ref="AM5:AN12"/>
  <tableColumns count="2">
    <tableColumn id="1" name="effortGearGroup" dataDxfId="9"/>
    <tableColumn id="2" name="Explanation" dataDxfId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gearGroup" displayName="gearGroup" ref="AP5:AQ7" totalsRowShown="0" headerRowDxfId="7" dataDxfId="6">
  <autoFilter ref="AP5:AQ7"/>
  <tableColumns count="2">
    <tableColumn id="1" name="GearGroup" dataDxfId="5"/>
    <tableColumn id="2" name="Explanation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gearGroup_gear" displayName="gearGroup_gear" ref="AS5:AT58" totalsRowShown="0" headerRowDxfId="3" dataDxfId="2">
  <autoFilter ref="AS5:AT58"/>
  <tableColumns count="2">
    <tableColumn id="1" name="gearGroup" dataDxfId="1"/>
    <tableColumn id="2" name="gear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_catchElasticity" displayName="tab_catchElasticity" ref="B5:C7" totalsRowShown="0">
  <autoFilter ref="B5:C7"/>
  <tableColumns count="2">
    <tableColumn id="1" name="gearGroup"/>
    <tableColumn id="2" name="Elasticit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8"/>
  <sheetViews>
    <sheetView tabSelected="1" workbookViewId="0">
      <selection activeCell="C21" sqref="C21"/>
    </sheetView>
  </sheetViews>
  <sheetFormatPr defaultRowHeight="13.2" x14ac:dyDescent="0.25"/>
  <cols>
    <col min="1" max="1" width="20" customWidth="1"/>
    <col min="2" max="2" width="44.5546875" customWidth="1"/>
    <col min="3" max="3" width="27.88671875" bestFit="1" customWidth="1"/>
    <col min="4" max="5" width="20" customWidth="1"/>
  </cols>
  <sheetData>
    <row r="1" spans="1:7" ht="14.4" x14ac:dyDescent="0.3">
      <c r="A1" s="163" t="s">
        <v>409</v>
      </c>
      <c r="B1" s="163" t="s">
        <v>410</v>
      </c>
      <c r="C1" s="163" t="s">
        <v>411</v>
      </c>
      <c r="D1" s="164" t="s">
        <v>413</v>
      </c>
      <c r="E1" s="161" t="s">
        <v>414</v>
      </c>
      <c r="F1" s="162"/>
      <c r="G1" s="162"/>
    </row>
    <row r="2" spans="1:7" x14ac:dyDescent="0.25">
      <c r="A2" s="26" t="s">
        <v>408</v>
      </c>
      <c r="B2" s="26" t="s">
        <v>379</v>
      </c>
      <c r="C2" s="26" t="s">
        <v>412</v>
      </c>
      <c r="D2" s="165">
        <v>1</v>
      </c>
      <c r="E2">
        <v>0</v>
      </c>
    </row>
    <row r="3" spans="1:7" x14ac:dyDescent="0.25">
      <c r="A3" s="26" t="s">
        <v>408</v>
      </c>
      <c r="B3" s="26" t="s">
        <v>798</v>
      </c>
      <c r="C3" s="26" t="s">
        <v>415</v>
      </c>
      <c r="D3" s="165">
        <v>1</v>
      </c>
      <c r="E3">
        <v>0</v>
      </c>
    </row>
    <row r="4" spans="1:7" x14ac:dyDescent="0.25">
      <c r="A4" s="26" t="s">
        <v>408</v>
      </c>
      <c r="B4" s="26" t="s">
        <v>405</v>
      </c>
      <c r="C4" s="26" t="s">
        <v>416</v>
      </c>
      <c r="D4" s="165">
        <v>1</v>
      </c>
      <c r="E4">
        <v>0</v>
      </c>
    </row>
    <row r="5" spans="1:7" x14ac:dyDescent="0.25">
      <c r="A5" s="26" t="s">
        <v>408</v>
      </c>
      <c r="B5" s="26" t="s">
        <v>406</v>
      </c>
      <c r="C5" s="26" t="s">
        <v>417</v>
      </c>
      <c r="D5" s="165">
        <v>1</v>
      </c>
      <c r="E5">
        <v>0</v>
      </c>
    </row>
    <row r="6" spans="1:7" x14ac:dyDescent="0.25">
      <c r="A6" s="26" t="s">
        <v>408</v>
      </c>
      <c r="B6" s="26" t="s">
        <v>378</v>
      </c>
      <c r="C6" s="26" t="s">
        <v>418</v>
      </c>
      <c r="D6" s="165">
        <v>1</v>
      </c>
      <c r="E6">
        <v>0</v>
      </c>
    </row>
    <row r="7" spans="1:7" x14ac:dyDescent="0.25">
      <c r="A7" s="26" t="s">
        <v>408</v>
      </c>
      <c r="B7" s="26" t="s">
        <v>805</v>
      </c>
      <c r="C7" s="26" t="s">
        <v>419</v>
      </c>
      <c r="D7" s="165">
        <v>4</v>
      </c>
      <c r="E7">
        <v>0</v>
      </c>
    </row>
    <row r="8" spans="1:7" x14ac:dyDescent="0.25">
      <c r="A8" s="26" t="s">
        <v>408</v>
      </c>
      <c r="B8" s="26" t="s">
        <v>407</v>
      </c>
      <c r="C8" s="26" t="s">
        <v>420</v>
      </c>
      <c r="D8" s="165">
        <v>1</v>
      </c>
      <c r="E8">
        <v>0</v>
      </c>
    </row>
    <row r="9" spans="1:7" x14ac:dyDescent="0.25">
      <c r="A9" s="26" t="s">
        <v>408</v>
      </c>
      <c r="B9" s="26" t="s">
        <v>421</v>
      </c>
      <c r="C9" s="26" t="s">
        <v>422</v>
      </c>
      <c r="D9" s="165">
        <v>2</v>
      </c>
      <c r="E9">
        <v>0</v>
      </c>
    </row>
    <row r="10" spans="1:7" x14ac:dyDescent="0.25">
      <c r="A10" s="26" t="s">
        <v>408</v>
      </c>
      <c r="B10" s="26" t="s">
        <v>424</v>
      </c>
      <c r="C10" s="26" t="s">
        <v>425</v>
      </c>
      <c r="D10" s="88">
        <v>1</v>
      </c>
      <c r="E10">
        <v>0</v>
      </c>
    </row>
    <row r="11" spans="1:7" x14ac:dyDescent="0.25">
      <c r="A11" s="26" t="s">
        <v>408</v>
      </c>
      <c r="B11" s="26" t="s">
        <v>430</v>
      </c>
      <c r="C11" s="26" t="s">
        <v>431</v>
      </c>
      <c r="D11" s="88">
        <v>1</v>
      </c>
      <c r="E11">
        <v>0</v>
      </c>
    </row>
    <row r="12" spans="1:7" x14ac:dyDescent="0.25">
      <c r="A12" s="26" t="s">
        <v>408</v>
      </c>
      <c r="B12" s="26" t="s">
        <v>432</v>
      </c>
      <c r="C12" s="26" t="s">
        <v>457</v>
      </c>
      <c r="D12" s="88">
        <v>1</v>
      </c>
      <c r="E12">
        <v>0</v>
      </c>
    </row>
    <row r="13" spans="1:7" x14ac:dyDescent="0.25">
      <c r="A13" s="26" t="s">
        <v>408</v>
      </c>
      <c r="B13" s="26" t="s">
        <v>736</v>
      </c>
      <c r="C13" s="26" t="s">
        <v>472</v>
      </c>
      <c r="D13" s="165">
        <v>1</v>
      </c>
      <c r="E13">
        <v>0</v>
      </c>
    </row>
    <row r="14" spans="1:7" x14ac:dyDescent="0.25">
      <c r="A14" s="26" t="s">
        <v>408</v>
      </c>
      <c r="B14" s="26" t="s">
        <v>743</v>
      </c>
      <c r="C14" s="26" t="s">
        <v>473</v>
      </c>
      <c r="D14" s="165">
        <v>2</v>
      </c>
      <c r="E14">
        <v>0</v>
      </c>
    </row>
    <row r="15" spans="1:7" x14ac:dyDescent="0.25">
      <c r="A15" s="26" t="s">
        <v>408</v>
      </c>
      <c r="B15" s="26" t="s">
        <v>809</v>
      </c>
      <c r="C15" s="26" t="s">
        <v>810</v>
      </c>
      <c r="D15" s="165">
        <v>1</v>
      </c>
      <c r="E15">
        <v>1</v>
      </c>
    </row>
    <row r="16" spans="1:7" x14ac:dyDescent="0.25">
      <c r="A16" s="26" t="s">
        <v>408</v>
      </c>
      <c r="B16" s="26" t="s">
        <v>799</v>
      </c>
      <c r="C16" s="26" t="s">
        <v>800</v>
      </c>
      <c r="D16" s="165">
        <v>1</v>
      </c>
      <c r="E16">
        <v>0</v>
      </c>
    </row>
    <row r="17" spans="1:5" x14ac:dyDescent="0.25">
      <c r="A17" s="26" t="s">
        <v>408</v>
      </c>
      <c r="B17" s="26" t="s">
        <v>803</v>
      </c>
      <c r="C17" s="26" t="s">
        <v>804</v>
      </c>
      <c r="D17" s="165">
        <v>1</v>
      </c>
      <c r="E17">
        <v>1</v>
      </c>
    </row>
    <row r="18" spans="1:5" x14ac:dyDescent="0.25">
      <c r="A18" s="26" t="s">
        <v>408</v>
      </c>
      <c r="B18" s="26" t="s">
        <v>816</v>
      </c>
      <c r="C18" s="26" t="s">
        <v>825</v>
      </c>
      <c r="D18" s="165">
        <v>1</v>
      </c>
      <c r="E18">
        <v>0</v>
      </c>
    </row>
    <row r="19" spans="1:5" x14ac:dyDescent="0.25">
      <c r="A19" s="26" t="s">
        <v>408</v>
      </c>
      <c r="B19" s="26" t="s">
        <v>824</v>
      </c>
      <c r="C19" s="26" t="s">
        <v>826</v>
      </c>
      <c r="D19" s="165">
        <v>2</v>
      </c>
      <c r="E19">
        <v>0</v>
      </c>
    </row>
    <row r="20" spans="1:5" x14ac:dyDescent="0.25">
      <c r="A20" s="26" t="s">
        <v>423</v>
      </c>
      <c r="B20" s="26" t="s">
        <v>801</v>
      </c>
      <c r="C20" s="26" t="s">
        <v>802</v>
      </c>
      <c r="D20" s="165">
        <v>1</v>
      </c>
      <c r="E20">
        <v>1</v>
      </c>
    </row>
    <row r="21" spans="1:5" x14ac:dyDescent="0.25">
      <c r="A21" s="26" t="s">
        <v>423</v>
      </c>
      <c r="B21" s="26" t="s">
        <v>815</v>
      </c>
      <c r="C21" s="26" t="s">
        <v>1057</v>
      </c>
      <c r="D21" s="88">
        <v>1</v>
      </c>
      <c r="E21">
        <v>0</v>
      </c>
    </row>
    <row r="22" spans="1:5" x14ac:dyDescent="0.25">
      <c r="A22" s="26" t="s">
        <v>423</v>
      </c>
      <c r="B22" s="26" t="s">
        <v>706</v>
      </c>
      <c r="C22" s="26" t="s">
        <v>707</v>
      </c>
      <c r="D22" s="165">
        <v>1</v>
      </c>
      <c r="E22">
        <v>1</v>
      </c>
    </row>
    <row r="23" spans="1:5" x14ac:dyDescent="0.25">
      <c r="A23" s="26" t="s">
        <v>423</v>
      </c>
      <c r="B23" s="26" t="s">
        <v>703</v>
      </c>
      <c r="C23" s="26" t="s">
        <v>708</v>
      </c>
      <c r="D23" s="165">
        <v>1</v>
      </c>
      <c r="E23">
        <v>0</v>
      </c>
    </row>
    <row r="24" spans="1:5" x14ac:dyDescent="0.25">
      <c r="A24" s="26" t="s">
        <v>423</v>
      </c>
      <c r="B24" s="26" t="s">
        <v>700</v>
      </c>
      <c r="C24" s="26" t="s">
        <v>692</v>
      </c>
      <c r="D24" s="165">
        <v>1</v>
      </c>
      <c r="E24">
        <v>1</v>
      </c>
    </row>
    <row r="25" spans="1:5" x14ac:dyDescent="0.25">
      <c r="A25" s="26" t="s">
        <v>423</v>
      </c>
      <c r="B25" s="26" t="s">
        <v>479</v>
      </c>
      <c r="C25" s="26" t="s">
        <v>470</v>
      </c>
      <c r="D25" s="165">
        <v>1</v>
      </c>
      <c r="E25">
        <v>1</v>
      </c>
    </row>
    <row r="26" spans="1:5" x14ac:dyDescent="0.25">
      <c r="A26" s="26" t="s">
        <v>423</v>
      </c>
      <c r="B26" s="26" t="s">
        <v>474</v>
      </c>
      <c r="C26" s="26" t="s">
        <v>475</v>
      </c>
      <c r="D26" s="165">
        <v>1</v>
      </c>
      <c r="E26">
        <v>1</v>
      </c>
    </row>
    <row r="27" spans="1:5" x14ac:dyDescent="0.25">
      <c r="A27" s="26" t="s">
        <v>423</v>
      </c>
      <c r="B27" s="26" t="s">
        <v>712</v>
      </c>
      <c r="C27" s="26" t="s">
        <v>726</v>
      </c>
      <c r="D27" s="165">
        <v>1</v>
      </c>
      <c r="E27">
        <v>1</v>
      </c>
    </row>
    <row r="28" spans="1:5" x14ac:dyDescent="0.25">
      <c r="A28" s="26" t="s">
        <v>423</v>
      </c>
      <c r="B28" s="26" t="s">
        <v>718</v>
      </c>
      <c r="C28" s="26" t="s">
        <v>719</v>
      </c>
      <c r="D28" s="165">
        <v>1</v>
      </c>
      <c r="E28">
        <v>1</v>
      </c>
    </row>
    <row r="29" spans="1:5" x14ac:dyDescent="0.25">
      <c r="A29" s="26" t="s">
        <v>423</v>
      </c>
      <c r="B29" s="26" t="s">
        <v>745</v>
      </c>
      <c r="C29" s="26" t="s">
        <v>720</v>
      </c>
      <c r="D29" s="165">
        <v>1</v>
      </c>
      <c r="E29">
        <v>1</v>
      </c>
    </row>
    <row r="30" spans="1:5" x14ac:dyDescent="0.25">
      <c r="A30" s="26" t="s">
        <v>423</v>
      </c>
      <c r="B30" s="26" t="s">
        <v>693</v>
      </c>
      <c r="C30" s="26" t="s">
        <v>476</v>
      </c>
      <c r="D30" s="165">
        <v>1</v>
      </c>
      <c r="E30">
        <v>0</v>
      </c>
    </row>
    <row r="31" spans="1:5" x14ac:dyDescent="0.25">
      <c r="A31" s="26" t="s">
        <v>423</v>
      </c>
      <c r="B31" s="26" t="s">
        <v>694</v>
      </c>
      <c r="C31" s="26" t="s">
        <v>477</v>
      </c>
      <c r="D31" s="165">
        <v>1</v>
      </c>
      <c r="E31">
        <v>0</v>
      </c>
    </row>
    <row r="32" spans="1:5" x14ac:dyDescent="0.25">
      <c r="A32" s="26" t="s">
        <v>423</v>
      </c>
      <c r="B32" s="26" t="s">
        <v>710</v>
      </c>
      <c r="C32" s="26" t="s">
        <v>711</v>
      </c>
      <c r="D32" s="88">
        <v>1</v>
      </c>
      <c r="E32">
        <v>1</v>
      </c>
    </row>
    <row r="33" spans="1:5" x14ac:dyDescent="0.25">
      <c r="A33" s="26" t="s">
        <v>423</v>
      </c>
      <c r="B33" s="26" t="s">
        <v>830</v>
      </c>
      <c r="C33" s="26" t="s">
        <v>829</v>
      </c>
      <c r="D33" s="165">
        <v>1</v>
      </c>
      <c r="E33">
        <v>0</v>
      </c>
    </row>
    <row r="34" spans="1:5" x14ac:dyDescent="0.25">
      <c r="A34" s="26" t="s">
        <v>423</v>
      </c>
      <c r="B34" s="26" t="s">
        <v>834</v>
      </c>
      <c r="C34" s="26" t="s">
        <v>835</v>
      </c>
      <c r="D34" s="88">
        <v>0</v>
      </c>
      <c r="E34">
        <v>0</v>
      </c>
    </row>
    <row r="35" spans="1:5" x14ac:dyDescent="0.25">
      <c r="A35" s="26" t="s">
        <v>423</v>
      </c>
      <c r="B35" s="26" t="s">
        <v>838</v>
      </c>
      <c r="C35" s="26" t="s">
        <v>839</v>
      </c>
      <c r="D35" s="88">
        <v>1</v>
      </c>
      <c r="E35">
        <v>0</v>
      </c>
    </row>
    <row r="125" spans="1:1" x14ac:dyDescent="0.25">
      <c r="A125" s="11"/>
    </row>
    <row r="126" spans="1:1" x14ac:dyDescent="0.25">
      <c r="A126" s="11"/>
    </row>
    <row r="127" spans="1:1" x14ac:dyDescent="0.25">
      <c r="A127" s="11"/>
    </row>
    <row r="128" spans="1:1" x14ac:dyDescent="0.25">
      <c r="A128" s="11"/>
    </row>
    <row r="129" spans="1:1" x14ac:dyDescent="0.25">
      <c r="A129" s="11"/>
    </row>
    <row r="130" spans="1:1" x14ac:dyDescent="0.25">
      <c r="A130" s="11"/>
    </row>
    <row r="165" spans="1:1" x14ac:dyDescent="0.25">
      <c r="A165" s="11"/>
    </row>
    <row r="166" spans="1:1" x14ac:dyDescent="0.25">
      <c r="A166" s="11"/>
    </row>
    <row r="167" spans="1:1" x14ac:dyDescent="0.25">
      <c r="A167" s="11"/>
    </row>
    <row r="168" spans="1:1" x14ac:dyDescent="0.25">
      <c r="A168" s="11"/>
    </row>
    <row r="169" spans="1:1" x14ac:dyDescent="0.25">
      <c r="A169" s="11"/>
    </row>
    <row r="172" spans="1:1" x14ac:dyDescent="0.25">
      <c r="A172" s="51"/>
    </row>
    <row r="173" spans="1:1" x14ac:dyDescent="0.25">
      <c r="A173" s="11"/>
    </row>
    <row r="174" spans="1:1" x14ac:dyDescent="0.25">
      <c r="A174" s="11"/>
    </row>
    <row r="175" spans="1:1" x14ac:dyDescent="0.25">
      <c r="A175" s="11"/>
    </row>
    <row r="176" spans="1:1" x14ac:dyDescent="0.25">
      <c r="A176" s="11"/>
    </row>
    <row r="177" spans="1:1" x14ac:dyDescent="0.25">
      <c r="A177" s="11"/>
    </row>
    <row r="178" spans="1:1" x14ac:dyDescent="0.25">
      <c r="A178" s="11"/>
    </row>
    <row r="179" spans="1:1" x14ac:dyDescent="0.25">
      <c r="A179" s="11"/>
    </row>
    <row r="180" spans="1:1" x14ac:dyDescent="0.25">
      <c r="A180" s="11"/>
    </row>
    <row r="181" spans="1:1" x14ac:dyDescent="0.25">
      <c r="A181" s="11"/>
    </row>
    <row r="182" spans="1:1" x14ac:dyDescent="0.25">
      <c r="A182" s="11"/>
    </row>
    <row r="183" spans="1:1" x14ac:dyDescent="0.25">
      <c r="A183" s="11"/>
    </row>
    <row r="184" spans="1:1" x14ac:dyDescent="0.25">
      <c r="A184" s="11"/>
    </row>
    <row r="185" spans="1:1" x14ac:dyDescent="0.25">
      <c r="A185" s="11"/>
    </row>
    <row r="186" spans="1:1" x14ac:dyDescent="0.25">
      <c r="A186" s="51"/>
    </row>
    <row r="187" spans="1:1" x14ac:dyDescent="0.25">
      <c r="A187" s="51"/>
    </row>
    <row r="188" spans="1:1" x14ac:dyDescent="0.25">
      <c r="A188" s="11"/>
    </row>
    <row r="190" spans="1:1" x14ac:dyDescent="0.25">
      <c r="A190" s="11"/>
    </row>
    <row r="191" spans="1:1" x14ac:dyDescent="0.25">
      <c r="A191" s="11"/>
    </row>
    <row r="192" spans="1:1" x14ac:dyDescent="0.25">
      <c r="A192" s="11"/>
    </row>
    <row r="193" spans="1:1" x14ac:dyDescent="0.25">
      <c r="A193" s="11"/>
    </row>
    <row r="194" spans="1:1" x14ac:dyDescent="0.25">
      <c r="A194" s="11"/>
    </row>
    <row r="200" spans="1:1" x14ac:dyDescent="0.25">
      <c r="A200" s="11"/>
    </row>
    <row r="201" spans="1:1" x14ac:dyDescent="0.25">
      <c r="A201" s="11"/>
    </row>
    <row r="202" spans="1:1" x14ac:dyDescent="0.25">
      <c r="A202" s="11"/>
    </row>
    <row r="203" spans="1:1" x14ac:dyDescent="0.25">
      <c r="A203" s="11"/>
    </row>
    <row r="204" spans="1:1" x14ac:dyDescent="0.25">
      <c r="A204" s="11"/>
    </row>
    <row r="205" spans="1:1" x14ac:dyDescent="0.25">
      <c r="A205" s="11"/>
    </row>
    <row r="206" spans="1:1" x14ac:dyDescent="0.25">
      <c r="A206" s="11"/>
    </row>
    <row r="207" spans="1:1" x14ac:dyDescent="0.25">
      <c r="A207" s="11"/>
    </row>
    <row r="208" spans="1:1" x14ac:dyDescent="0.25">
      <c r="A208" s="11"/>
    </row>
  </sheetData>
  <sortState ref="G1:G203">
    <sortCondition descending="1" ref="G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86"/>
  <sheetViews>
    <sheetView workbookViewId="0">
      <selection activeCell="E5" sqref="E5:BD247"/>
    </sheetView>
  </sheetViews>
  <sheetFormatPr defaultColWidth="9.109375" defaultRowHeight="13.2" x14ac:dyDescent="0.25"/>
  <cols>
    <col min="1" max="3" width="24" style="250" customWidth="1"/>
    <col min="4" max="4" width="11.5546875" style="4" bestFit="1" customWidth="1"/>
    <col min="5" max="6" width="8.5546875" style="4" bestFit="1" customWidth="1"/>
    <col min="7" max="7" width="24.44140625" style="4" bestFit="1" customWidth="1"/>
    <col min="8" max="8" width="10.5546875" style="4" bestFit="1" customWidth="1"/>
    <col min="9" max="9" width="16.44140625" style="4" bestFit="1" customWidth="1"/>
    <col min="10" max="10" width="8.109375" style="4" bestFit="1" customWidth="1"/>
    <col min="11" max="11" width="8.88671875" style="4" bestFit="1" customWidth="1"/>
    <col min="12" max="14" width="8.5546875" style="4" bestFit="1" customWidth="1"/>
    <col min="15" max="15" width="11.88671875" style="4" bestFit="1" customWidth="1"/>
    <col min="16" max="16" width="11" style="4" bestFit="1" customWidth="1"/>
    <col min="17" max="17" width="10.88671875" style="4" bestFit="1" customWidth="1"/>
    <col min="18" max="18" width="9.44140625" style="4" bestFit="1" customWidth="1"/>
    <col min="19" max="19" width="8.5546875" style="4" bestFit="1" customWidth="1"/>
    <col min="20" max="20" width="11.5546875" style="4" bestFit="1" customWidth="1"/>
    <col min="21" max="21" width="9.109375" style="4" bestFit="1" customWidth="1"/>
    <col min="22" max="22" width="11.5546875" style="4" bestFit="1" customWidth="1"/>
    <col min="23" max="25" width="8.5546875" style="4" bestFit="1" customWidth="1"/>
    <col min="26" max="26" width="9" style="4" bestFit="1" customWidth="1"/>
    <col min="27" max="28" width="8.5546875" style="4" bestFit="1" customWidth="1"/>
    <col min="29" max="29" width="13.5546875" style="4" bestFit="1" customWidth="1"/>
    <col min="30" max="30" width="8.5546875" style="4" bestFit="1" customWidth="1"/>
    <col min="31" max="31" width="7.5546875" style="4" bestFit="1" customWidth="1"/>
    <col min="32" max="32" width="10.5546875" style="4" bestFit="1" customWidth="1"/>
    <col min="33" max="33" width="10.109375" style="4" bestFit="1" customWidth="1"/>
    <col min="34" max="34" width="12.5546875" style="4" bestFit="1" customWidth="1"/>
    <col min="35" max="35" width="10.109375" style="4" bestFit="1" customWidth="1"/>
    <col min="36" max="36" width="7.88671875" style="4" bestFit="1" customWidth="1"/>
    <col min="37" max="38" width="8.5546875" style="4" bestFit="1" customWidth="1"/>
    <col min="39" max="39" width="9.44140625" style="4" bestFit="1" customWidth="1"/>
    <col min="40" max="40" width="11.5546875" style="4" bestFit="1" customWidth="1"/>
    <col min="41" max="41" width="14.44140625" style="4" bestFit="1" customWidth="1"/>
    <col min="42" max="42" width="8.5546875" style="4" bestFit="1" customWidth="1"/>
    <col min="43" max="43" width="11.109375" style="4" bestFit="1" customWidth="1"/>
    <col min="44" max="44" width="8.5546875" style="4" bestFit="1" customWidth="1"/>
    <col min="45" max="45" width="8.5546875" style="18" bestFit="1" customWidth="1"/>
    <col min="46" max="46" width="10.44140625" style="18" bestFit="1" customWidth="1"/>
    <col min="47" max="47" width="10.88671875" style="4" bestFit="1" customWidth="1"/>
    <col min="48" max="48" width="8.5546875" style="4" bestFit="1" customWidth="1"/>
    <col min="49" max="49" width="9.109375" style="4"/>
    <col min="50" max="50" width="8.44140625" style="4" bestFit="1" customWidth="1"/>
    <col min="51" max="51" width="15.44140625" style="4" bestFit="1" customWidth="1"/>
    <col min="52" max="52" width="10.5546875" style="4" bestFit="1" customWidth="1"/>
    <col min="53" max="53" width="8.109375" style="4" bestFit="1" customWidth="1"/>
    <col min="54" max="54" width="24.109375" style="4" bestFit="1" customWidth="1"/>
    <col min="55" max="99" width="9.109375" style="4"/>
    <col min="100" max="101" width="9.109375" style="28"/>
    <col min="102" max="16384" width="9.109375" style="4"/>
  </cols>
  <sheetData>
    <row r="1" spans="1:56" x14ac:dyDescent="0.25">
      <c r="A1" s="218" t="s">
        <v>702</v>
      </c>
      <c r="B1" s="218"/>
      <c r="C1" s="218"/>
      <c r="F1" s="28"/>
      <c r="G1" s="4" t="s">
        <v>591</v>
      </c>
    </row>
    <row r="2" spans="1:56" x14ac:dyDescent="0.25">
      <c r="A2" s="249" t="s">
        <v>76</v>
      </c>
      <c r="B2" s="249"/>
      <c r="C2" s="249"/>
      <c r="E2"/>
      <c r="F2"/>
      <c r="G2" s="26" t="s">
        <v>695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</row>
    <row r="3" spans="1:56" ht="14.55" customHeight="1" x14ac:dyDescent="0.25">
      <c r="A3" s="321"/>
      <c r="B3" s="249"/>
      <c r="C3" s="249"/>
    </row>
    <row r="4" spans="1:56" ht="15" customHeight="1" x14ac:dyDescent="0.3">
      <c r="A4" s="1" t="s">
        <v>21</v>
      </c>
      <c r="B4" s="1" t="s">
        <v>544</v>
      </c>
      <c r="C4" s="1" t="s">
        <v>405</v>
      </c>
      <c r="D4" s="357"/>
      <c r="E4" s="358" t="s">
        <v>1</v>
      </c>
      <c r="F4" s="358" t="s">
        <v>210</v>
      </c>
      <c r="G4" s="358" t="s">
        <v>529</v>
      </c>
      <c r="H4" s="358" t="s">
        <v>2</v>
      </c>
      <c r="I4" s="358" t="s">
        <v>925</v>
      </c>
      <c r="J4" s="359" t="s">
        <v>530</v>
      </c>
      <c r="K4" s="358" t="s">
        <v>86</v>
      </c>
      <c r="L4" s="358" t="s">
        <v>213</v>
      </c>
      <c r="M4" s="358" t="s">
        <v>212</v>
      </c>
      <c r="N4" s="358" t="s">
        <v>214</v>
      </c>
      <c r="O4" s="358" t="s">
        <v>215</v>
      </c>
      <c r="P4" s="358" t="s">
        <v>531</v>
      </c>
      <c r="Q4" s="358" t="s">
        <v>532</v>
      </c>
      <c r="R4" s="358" t="s">
        <v>348</v>
      </c>
      <c r="S4" s="358" t="s">
        <v>844</v>
      </c>
      <c r="T4" s="358" t="s">
        <v>4</v>
      </c>
      <c r="U4" s="358" t="s">
        <v>845</v>
      </c>
      <c r="V4" s="358" t="s">
        <v>846</v>
      </c>
      <c r="W4" s="358" t="s">
        <v>165</v>
      </c>
      <c r="X4" s="358" t="s">
        <v>5</v>
      </c>
      <c r="Y4" s="358" t="s">
        <v>6</v>
      </c>
      <c r="Z4" s="358" t="s">
        <v>216</v>
      </c>
      <c r="AA4" s="358" t="s">
        <v>7</v>
      </c>
      <c r="AB4" s="358" t="s">
        <v>847</v>
      </c>
      <c r="AC4" s="358" t="s">
        <v>534</v>
      </c>
      <c r="AD4" s="358" t="s">
        <v>535</v>
      </c>
      <c r="AE4" s="358" t="s">
        <v>8</v>
      </c>
      <c r="AF4" s="358" t="s">
        <v>9</v>
      </c>
      <c r="AG4" s="358" t="s">
        <v>848</v>
      </c>
      <c r="AH4" s="358" t="s">
        <v>536</v>
      </c>
      <c r="AI4" s="358" t="s">
        <v>10</v>
      </c>
      <c r="AJ4" s="358" t="s">
        <v>11</v>
      </c>
      <c r="AK4" s="358" t="s">
        <v>218</v>
      </c>
      <c r="AL4" s="358" t="s">
        <v>219</v>
      </c>
      <c r="AM4" s="358" t="s">
        <v>220</v>
      </c>
      <c r="AN4" s="358" t="s">
        <v>538</v>
      </c>
      <c r="AO4" s="358" t="s">
        <v>222</v>
      </c>
      <c r="AP4" s="358" t="s">
        <v>387</v>
      </c>
      <c r="AQ4" s="358" t="s">
        <v>12</v>
      </c>
      <c r="AR4" s="358" t="s">
        <v>388</v>
      </c>
      <c r="AS4" s="358" t="s">
        <v>849</v>
      </c>
      <c r="AT4" s="358" t="s">
        <v>223</v>
      </c>
      <c r="AU4" s="358" t="s">
        <v>850</v>
      </c>
      <c r="AV4" s="358" t="s">
        <v>13</v>
      </c>
      <c r="AW4" s="358" t="s">
        <v>851</v>
      </c>
      <c r="AX4" s="358" t="s">
        <v>174</v>
      </c>
      <c r="AY4" s="358" t="s">
        <v>852</v>
      </c>
      <c r="AZ4" s="358" t="s">
        <v>853</v>
      </c>
      <c r="BA4" s="358" t="s">
        <v>175</v>
      </c>
      <c r="BB4" s="358" t="s">
        <v>541</v>
      </c>
      <c r="BC4" s="358" t="s">
        <v>89</v>
      </c>
      <c r="BD4" s="360" t="s">
        <v>217</v>
      </c>
    </row>
    <row r="5" spans="1:56" x14ac:dyDescent="0.25">
      <c r="A5" t="s">
        <v>916</v>
      </c>
      <c r="B5" t="s">
        <v>880</v>
      </c>
      <c r="C5" t="s">
        <v>157</v>
      </c>
      <c r="D5" s="361">
        <v>1</v>
      </c>
      <c r="G5" s="4">
        <v>283</v>
      </c>
      <c r="H5" s="4">
        <v>49.709859999999999</v>
      </c>
      <c r="J5" s="4">
        <v>3.7312340000000002</v>
      </c>
      <c r="L5" s="4">
        <v>3.8361830000000001</v>
      </c>
      <c r="O5" s="4">
        <v>15.883380000000001</v>
      </c>
      <c r="P5" s="4">
        <v>108.91930000000001</v>
      </c>
      <c r="Q5" s="4">
        <v>30.223710000000001</v>
      </c>
      <c r="R5" s="4">
        <v>102.57980000000001</v>
      </c>
      <c r="S5" s="4">
        <v>0</v>
      </c>
      <c r="T5" s="4">
        <v>383.85419999999999</v>
      </c>
      <c r="W5" s="4">
        <v>27.643319999999999</v>
      </c>
      <c r="X5" s="4">
        <v>12.942130000000001</v>
      </c>
      <c r="Y5" s="4">
        <v>32.693809999999999</v>
      </c>
      <c r="Z5" s="4">
        <v>26.806740000000001</v>
      </c>
      <c r="AB5" s="4">
        <v>0</v>
      </c>
      <c r="AC5" s="4">
        <v>32.847169999999998</v>
      </c>
      <c r="AD5" s="4">
        <v>32.848039999999997</v>
      </c>
      <c r="AE5" s="4">
        <v>12.679080000000001</v>
      </c>
      <c r="AF5" s="4">
        <v>40.480550000000001</v>
      </c>
      <c r="AH5" s="4">
        <v>130.98840000000001</v>
      </c>
      <c r="AI5" s="4">
        <v>0</v>
      </c>
      <c r="AJ5" s="4">
        <v>132.10220000000001</v>
      </c>
      <c r="AK5" s="4">
        <v>32.404949999999999</v>
      </c>
      <c r="AL5" s="4">
        <v>52.542639999999999</v>
      </c>
      <c r="AM5" s="4">
        <v>9.2120470000000001</v>
      </c>
      <c r="AP5" s="4">
        <v>5.6389420000000001</v>
      </c>
      <c r="AQ5" s="4">
        <v>46.670459999999999</v>
      </c>
      <c r="AR5" s="4">
        <v>3.8275199999999998</v>
      </c>
      <c r="AS5" s="4">
        <v>5.5070589999999999</v>
      </c>
      <c r="AT5" s="4">
        <v>66.876999999999995</v>
      </c>
      <c r="AV5" s="4">
        <v>6.7020189999999999</v>
      </c>
      <c r="AW5" s="4">
        <v>2.6163639999999999</v>
      </c>
      <c r="AX5" s="4">
        <v>44.064709999999998</v>
      </c>
      <c r="AY5" s="4">
        <v>24.38043</v>
      </c>
      <c r="AZ5" s="4">
        <v>43.212760000000003</v>
      </c>
      <c r="BA5" s="4">
        <v>15.937799999999999</v>
      </c>
      <c r="BB5" s="4">
        <v>0.67402390000000001</v>
      </c>
      <c r="BC5" s="4">
        <v>106.41</v>
      </c>
      <c r="BD5" s="178"/>
    </row>
    <row r="6" spans="1:56" x14ac:dyDescent="0.25">
      <c r="A6" t="s">
        <v>916</v>
      </c>
      <c r="B6" t="s">
        <v>881</v>
      </c>
      <c r="C6" t="s">
        <v>157</v>
      </c>
      <c r="D6" s="361">
        <v>2</v>
      </c>
      <c r="G6" s="4">
        <v>283</v>
      </c>
      <c r="H6" s="4">
        <v>49.709859999999999</v>
      </c>
      <c r="J6" s="4">
        <v>3.7312340000000002</v>
      </c>
      <c r="L6" s="4">
        <v>3.8361830000000001</v>
      </c>
      <c r="O6" s="4">
        <v>15.883380000000001</v>
      </c>
      <c r="P6" s="4">
        <v>108.91930000000001</v>
      </c>
      <c r="Q6" s="4">
        <v>30.223710000000001</v>
      </c>
      <c r="R6" s="4">
        <v>102.57980000000001</v>
      </c>
      <c r="S6" s="4">
        <v>0</v>
      </c>
      <c r="T6" s="4">
        <v>383.85419999999999</v>
      </c>
      <c r="W6" s="4">
        <v>27.643319999999999</v>
      </c>
      <c r="X6" s="4">
        <v>12.942130000000001</v>
      </c>
      <c r="Y6" s="4">
        <v>32.693809999999999</v>
      </c>
      <c r="Z6" s="4">
        <v>26.806740000000001</v>
      </c>
      <c r="AB6" s="4">
        <v>0</v>
      </c>
      <c r="AC6" s="4">
        <v>32.847169999999998</v>
      </c>
      <c r="AD6" s="4">
        <v>32.848039999999997</v>
      </c>
      <c r="AE6" s="4">
        <v>12.679080000000001</v>
      </c>
      <c r="AF6" s="4">
        <v>40.480550000000001</v>
      </c>
      <c r="AH6" s="4">
        <v>130.98840000000001</v>
      </c>
      <c r="AI6" s="4">
        <v>0</v>
      </c>
      <c r="AJ6" s="4">
        <v>132.10220000000001</v>
      </c>
      <c r="AK6" s="4">
        <v>32.404949999999999</v>
      </c>
      <c r="AL6" s="4">
        <v>52.542639999999999</v>
      </c>
      <c r="AM6" s="4">
        <v>9.2120470000000001</v>
      </c>
      <c r="AP6" s="4">
        <v>5.6389420000000001</v>
      </c>
      <c r="AQ6" s="4">
        <v>46.670459999999999</v>
      </c>
      <c r="AR6" s="4">
        <v>3.8275199999999998</v>
      </c>
      <c r="AS6" s="4">
        <v>5.5070589999999999</v>
      </c>
      <c r="AT6" s="4">
        <v>66.876999999999995</v>
      </c>
      <c r="AV6" s="4">
        <v>6.7020189999999999</v>
      </c>
      <c r="AW6" s="4">
        <v>2.6163639999999999</v>
      </c>
      <c r="AX6" s="4">
        <v>44.064709999999998</v>
      </c>
      <c r="AY6" s="4">
        <v>24.38043</v>
      </c>
      <c r="AZ6" s="4">
        <v>43.212760000000003</v>
      </c>
      <c r="BA6" s="4">
        <v>15.937799999999999</v>
      </c>
      <c r="BB6" s="4">
        <v>0.67402390000000001</v>
      </c>
      <c r="BC6" s="4">
        <v>106.41</v>
      </c>
      <c r="BD6" s="178"/>
    </row>
    <row r="7" spans="1:56" x14ac:dyDescent="0.25">
      <c r="A7" t="s">
        <v>916</v>
      </c>
      <c r="B7" t="s">
        <v>883</v>
      </c>
      <c r="C7" t="s">
        <v>157</v>
      </c>
      <c r="D7" s="361">
        <v>3</v>
      </c>
      <c r="G7" s="4">
        <v>283</v>
      </c>
      <c r="H7" s="4">
        <v>49.709859999999999</v>
      </c>
      <c r="J7" s="4">
        <v>3.7312340000000002</v>
      </c>
      <c r="L7" s="4">
        <v>3.8361830000000001</v>
      </c>
      <c r="O7" s="4">
        <v>15.883380000000001</v>
      </c>
      <c r="P7" s="4">
        <v>108.91930000000001</v>
      </c>
      <c r="Q7" s="4">
        <v>30.223710000000001</v>
      </c>
      <c r="R7" s="4">
        <v>102.57980000000001</v>
      </c>
      <c r="S7" s="4">
        <v>0</v>
      </c>
      <c r="T7" s="4">
        <v>383.85419999999999</v>
      </c>
      <c r="W7" s="4">
        <v>27.643319999999999</v>
      </c>
      <c r="X7" s="4">
        <v>12.942130000000001</v>
      </c>
      <c r="Y7" s="4">
        <v>32.693809999999999</v>
      </c>
      <c r="Z7" s="4">
        <v>26.806740000000001</v>
      </c>
      <c r="AB7" s="4">
        <v>0</v>
      </c>
      <c r="AC7" s="4">
        <v>32.847169999999998</v>
      </c>
      <c r="AD7" s="4">
        <v>32.848039999999997</v>
      </c>
      <c r="AE7" s="4">
        <v>12.679080000000001</v>
      </c>
      <c r="AF7" s="4">
        <v>40.480550000000001</v>
      </c>
      <c r="AH7" s="4">
        <v>130.98840000000001</v>
      </c>
      <c r="AI7" s="4">
        <v>0</v>
      </c>
      <c r="AJ7" s="4">
        <v>132.10220000000001</v>
      </c>
      <c r="AK7" s="4">
        <v>32.404949999999999</v>
      </c>
      <c r="AL7" s="4">
        <v>52.542639999999999</v>
      </c>
      <c r="AM7" s="4">
        <v>9.2120470000000001</v>
      </c>
      <c r="AP7" s="4">
        <v>5.6389420000000001</v>
      </c>
      <c r="AQ7" s="4">
        <v>46.670459999999999</v>
      </c>
      <c r="AR7" s="4">
        <v>3.8275199999999998</v>
      </c>
      <c r="AS7" s="4">
        <v>5.5070589999999999</v>
      </c>
      <c r="AT7" s="4">
        <v>66.876999999999995</v>
      </c>
      <c r="AV7" s="4">
        <v>6.7020189999999999</v>
      </c>
      <c r="AW7" s="4">
        <v>2.6163639999999999</v>
      </c>
      <c r="AX7" s="4">
        <v>44.064709999999998</v>
      </c>
      <c r="AY7" s="4">
        <v>24.38043</v>
      </c>
      <c r="AZ7" s="4">
        <v>43.212760000000003</v>
      </c>
      <c r="BA7" s="4">
        <v>15.937799999999999</v>
      </c>
      <c r="BB7" s="4">
        <v>0.67402390000000001</v>
      </c>
      <c r="BC7" s="4">
        <v>106.41</v>
      </c>
      <c r="BD7" s="178"/>
    </row>
    <row r="8" spans="1:56" x14ac:dyDescent="0.25">
      <c r="A8" t="s">
        <v>916</v>
      </c>
      <c r="B8" t="s">
        <v>880</v>
      </c>
      <c r="C8" t="s">
        <v>153</v>
      </c>
      <c r="D8" s="361">
        <v>4</v>
      </c>
      <c r="G8" s="4">
        <v>283</v>
      </c>
      <c r="H8" s="4">
        <v>49.709859999999999</v>
      </c>
      <c r="J8" s="4">
        <v>3.7312340000000002</v>
      </c>
      <c r="L8" s="4">
        <v>3.8361830000000001</v>
      </c>
      <c r="O8" s="4">
        <v>15.883380000000001</v>
      </c>
      <c r="P8" s="4">
        <v>108.91930000000001</v>
      </c>
      <c r="Q8" s="4">
        <v>30.223710000000001</v>
      </c>
      <c r="R8" s="4">
        <v>102.57980000000001</v>
      </c>
      <c r="S8" s="4">
        <v>0</v>
      </c>
      <c r="T8" s="4">
        <v>383.85419999999999</v>
      </c>
      <c r="W8" s="4">
        <v>27.643319999999999</v>
      </c>
      <c r="X8" s="4">
        <v>12.942130000000001</v>
      </c>
      <c r="Y8" s="4">
        <v>32.693809999999999</v>
      </c>
      <c r="Z8" s="4">
        <v>26.806740000000001</v>
      </c>
      <c r="AB8" s="4">
        <v>0</v>
      </c>
      <c r="AC8" s="4">
        <v>32.847169999999998</v>
      </c>
      <c r="AD8" s="4">
        <v>32.848039999999997</v>
      </c>
      <c r="AE8" s="4">
        <v>12.679080000000001</v>
      </c>
      <c r="AF8" s="4">
        <v>40.480550000000001</v>
      </c>
      <c r="AH8" s="4">
        <v>130.98840000000001</v>
      </c>
      <c r="AI8" s="4">
        <v>0</v>
      </c>
      <c r="AJ8" s="4">
        <v>132.10220000000001</v>
      </c>
      <c r="AK8" s="4">
        <v>32.404949999999999</v>
      </c>
      <c r="AL8" s="4">
        <v>52.542639999999999</v>
      </c>
      <c r="AM8" s="4">
        <v>9.2120470000000001</v>
      </c>
      <c r="AP8" s="4">
        <v>5.6389420000000001</v>
      </c>
      <c r="AQ8" s="4">
        <v>46.670459999999999</v>
      </c>
      <c r="AR8" s="4">
        <v>3.8275199999999998</v>
      </c>
      <c r="AS8" s="4">
        <v>5.5070589999999999</v>
      </c>
      <c r="AT8" s="4">
        <v>66.876999999999995</v>
      </c>
      <c r="AV8" s="4">
        <v>6.7020189999999999</v>
      </c>
      <c r="AW8" s="4">
        <v>2.6163639999999999</v>
      </c>
      <c r="AX8" s="4">
        <v>44.064709999999998</v>
      </c>
      <c r="AY8" s="4">
        <v>24.38043</v>
      </c>
      <c r="AZ8" s="4">
        <v>43.212760000000003</v>
      </c>
      <c r="BA8" s="4">
        <v>15.937799999999999</v>
      </c>
      <c r="BB8" s="4">
        <v>0.67402390000000001</v>
      </c>
      <c r="BC8" s="4">
        <v>106.41</v>
      </c>
      <c r="BD8" s="178"/>
    </row>
    <row r="9" spans="1:56" x14ac:dyDescent="0.25">
      <c r="A9" t="s">
        <v>916</v>
      </c>
      <c r="B9" t="s">
        <v>881</v>
      </c>
      <c r="C9" t="s">
        <v>153</v>
      </c>
      <c r="D9" s="361">
        <v>5</v>
      </c>
      <c r="G9" s="4">
        <v>283</v>
      </c>
      <c r="H9" s="4">
        <v>49.709859999999999</v>
      </c>
      <c r="J9" s="4">
        <v>3.7312340000000002</v>
      </c>
      <c r="L9" s="4">
        <v>3.8361830000000001</v>
      </c>
      <c r="O9" s="4">
        <v>15.883380000000001</v>
      </c>
      <c r="P9" s="4">
        <v>108.91930000000001</v>
      </c>
      <c r="Q9" s="4">
        <v>30.223710000000001</v>
      </c>
      <c r="R9" s="4">
        <v>102.57980000000001</v>
      </c>
      <c r="S9" s="4">
        <v>0</v>
      </c>
      <c r="T9" s="4">
        <v>383.85419999999999</v>
      </c>
      <c r="W9" s="4">
        <v>27.643319999999999</v>
      </c>
      <c r="X9" s="4">
        <v>12.942130000000001</v>
      </c>
      <c r="Y9" s="4">
        <v>32.693809999999999</v>
      </c>
      <c r="Z9" s="4">
        <v>26.806740000000001</v>
      </c>
      <c r="AB9" s="4">
        <v>0</v>
      </c>
      <c r="AC9" s="4">
        <v>32.847169999999998</v>
      </c>
      <c r="AD9" s="4">
        <v>32.848039999999997</v>
      </c>
      <c r="AE9" s="4">
        <v>12.679080000000001</v>
      </c>
      <c r="AF9" s="4">
        <v>40.480550000000001</v>
      </c>
      <c r="AH9" s="4">
        <v>130.98840000000001</v>
      </c>
      <c r="AI9" s="4">
        <v>0</v>
      </c>
      <c r="AJ9" s="4">
        <v>132.10220000000001</v>
      </c>
      <c r="AK9" s="4">
        <v>32.404949999999999</v>
      </c>
      <c r="AL9" s="4">
        <v>52.542639999999999</v>
      </c>
      <c r="AM9" s="4">
        <v>9.2120470000000001</v>
      </c>
      <c r="AP9" s="4">
        <v>5.6389420000000001</v>
      </c>
      <c r="AQ9" s="4">
        <v>46.670459999999999</v>
      </c>
      <c r="AR9" s="4">
        <v>3.8275199999999998</v>
      </c>
      <c r="AS9" s="4">
        <v>5.5070589999999999</v>
      </c>
      <c r="AT9" s="4">
        <v>66.876999999999995</v>
      </c>
      <c r="AV9" s="4">
        <v>6.7020189999999999</v>
      </c>
      <c r="AW9" s="4">
        <v>2.6163639999999999</v>
      </c>
      <c r="AX9" s="4">
        <v>44.064709999999998</v>
      </c>
      <c r="AY9" s="4">
        <v>24.38043</v>
      </c>
      <c r="AZ9" s="4">
        <v>43.212760000000003</v>
      </c>
      <c r="BA9" s="4">
        <v>15.937799999999999</v>
      </c>
      <c r="BB9" s="4">
        <v>0.67402390000000001</v>
      </c>
      <c r="BC9" s="4">
        <v>106.41</v>
      </c>
      <c r="BD9" s="178"/>
    </row>
    <row r="10" spans="1:56" x14ac:dyDescent="0.25">
      <c r="A10" t="s">
        <v>916</v>
      </c>
      <c r="B10" t="s">
        <v>883</v>
      </c>
      <c r="C10" t="s">
        <v>153</v>
      </c>
      <c r="D10" s="361">
        <v>6</v>
      </c>
      <c r="G10" s="4">
        <v>283</v>
      </c>
      <c r="H10" s="4">
        <v>49.709859999999999</v>
      </c>
      <c r="J10" s="4">
        <v>3.7312340000000002</v>
      </c>
      <c r="L10" s="4">
        <v>3.8361830000000001</v>
      </c>
      <c r="O10" s="4">
        <v>15.883380000000001</v>
      </c>
      <c r="P10" s="4">
        <v>108.91930000000001</v>
      </c>
      <c r="Q10" s="4">
        <v>30.223710000000001</v>
      </c>
      <c r="R10" s="4">
        <v>102.57980000000001</v>
      </c>
      <c r="S10" s="4">
        <v>0</v>
      </c>
      <c r="T10" s="4">
        <v>383.85419999999999</v>
      </c>
      <c r="W10" s="4">
        <v>27.643319999999999</v>
      </c>
      <c r="X10" s="4">
        <v>12.942130000000001</v>
      </c>
      <c r="Y10" s="4">
        <v>32.693809999999999</v>
      </c>
      <c r="Z10" s="4">
        <v>26.806740000000001</v>
      </c>
      <c r="AB10" s="4">
        <v>0</v>
      </c>
      <c r="AC10" s="4">
        <v>32.847169999999998</v>
      </c>
      <c r="AD10" s="4">
        <v>32.848039999999997</v>
      </c>
      <c r="AE10" s="4">
        <v>12.679080000000001</v>
      </c>
      <c r="AF10" s="4">
        <v>40.480550000000001</v>
      </c>
      <c r="AH10" s="4">
        <v>130.98840000000001</v>
      </c>
      <c r="AI10" s="4">
        <v>0</v>
      </c>
      <c r="AJ10" s="4">
        <v>132.10220000000001</v>
      </c>
      <c r="AK10" s="4">
        <v>32.404949999999999</v>
      </c>
      <c r="AL10" s="4">
        <v>52.542639999999999</v>
      </c>
      <c r="AM10" s="4">
        <v>9.2120470000000001</v>
      </c>
      <c r="AP10" s="4">
        <v>5.6389420000000001</v>
      </c>
      <c r="AQ10" s="4">
        <v>46.670459999999999</v>
      </c>
      <c r="AR10" s="4">
        <v>3.8275199999999998</v>
      </c>
      <c r="AS10" s="4">
        <v>5.5070589999999999</v>
      </c>
      <c r="AT10" s="4">
        <v>66.876999999999995</v>
      </c>
      <c r="AV10" s="4">
        <v>6.7020189999999999</v>
      </c>
      <c r="AW10" s="4">
        <v>2.6163639999999999</v>
      </c>
      <c r="AX10" s="4">
        <v>44.064709999999998</v>
      </c>
      <c r="AY10" s="4">
        <v>24.38043</v>
      </c>
      <c r="AZ10" s="4">
        <v>43.212760000000003</v>
      </c>
      <c r="BA10" s="4">
        <v>15.937799999999999</v>
      </c>
      <c r="BB10" s="4">
        <v>0.67402390000000001</v>
      </c>
      <c r="BC10" s="4">
        <v>106.41</v>
      </c>
      <c r="BD10" s="178"/>
    </row>
    <row r="11" spans="1:56" x14ac:dyDescent="0.25">
      <c r="A11" t="s">
        <v>855</v>
      </c>
      <c r="B11" t="s">
        <v>878</v>
      </c>
      <c r="C11">
        <v>2224</v>
      </c>
      <c r="D11" s="361">
        <v>7</v>
      </c>
      <c r="E11" s="4">
        <v>27.349509999999999</v>
      </c>
      <c r="L11" s="4">
        <v>10.00515</v>
      </c>
      <c r="M11" s="4">
        <v>24.189330000000002</v>
      </c>
      <c r="O11" s="4">
        <v>11.41901</v>
      </c>
      <c r="S11" s="4">
        <v>9.89011</v>
      </c>
      <c r="W11" s="4">
        <v>24</v>
      </c>
      <c r="AA11" s="4">
        <v>39.885219999999997</v>
      </c>
      <c r="AE11" s="4">
        <v>16.10126</v>
      </c>
      <c r="AJ11" s="4">
        <v>40.4375</v>
      </c>
      <c r="AK11" s="4">
        <v>10.9368</v>
      </c>
      <c r="AM11" s="4">
        <v>7.0571429999999999</v>
      </c>
      <c r="AN11" s="4">
        <v>24.461939999999998</v>
      </c>
      <c r="AO11" s="4">
        <v>80.000020000000006</v>
      </c>
      <c r="AP11" s="4">
        <v>4.6337349999999997</v>
      </c>
      <c r="AQ11" s="4">
        <v>33.695770000000003</v>
      </c>
      <c r="AR11" s="4">
        <v>2.1410390000000001</v>
      </c>
      <c r="AS11" s="4">
        <v>2.0020419999999999</v>
      </c>
      <c r="AT11" s="4"/>
      <c r="AW11" s="4">
        <v>1.983333</v>
      </c>
      <c r="AX11" s="4">
        <v>13.753959999999999</v>
      </c>
      <c r="BA11" s="4">
        <v>4.5724770000000001</v>
      </c>
      <c r="BC11" s="4">
        <v>141.6</v>
      </c>
      <c r="BD11" s="178">
        <v>44.488889999999998</v>
      </c>
    </row>
    <row r="12" spans="1:56" x14ac:dyDescent="0.25">
      <c r="A12" t="s">
        <v>855</v>
      </c>
      <c r="B12" t="s">
        <v>879</v>
      </c>
      <c r="C12" t="s">
        <v>545</v>
      </c>
      <c r="D12" s="361">
        <v>8</v>
      </c>
      <c r="E12" s="4">
        <v>27.349509999999999</v>
      </c>
      <c r="L12" s="4">
        <v>10.00515</v>
      </c>
      <c r="M12" s="4">
        <v>24.189330000000002</v>
      </c>
      <c r="O12" s="4">
        <v>11.41901</v>
      </c>
      <c r="S12" s="4">
        <v>9.89011</v>
      </c>
      <c r="W12" s="4">
        <v>24</v>
      </c>
      <c r="AA12" s="4">
        <v>39.885219999999997</v>
      </c>
      <c r="AE12" s="4">
        <v>16.10126</v>
      </c>
      <c r="AJ12" s="4">
        <v>40.4375</v>
      </c>
      <c r="AK12" s="4">
        <v>10.9368</v>
      </c>
      <c r="AM12" s="4">
        <v>7.0571429999999999</v>
      </c>
      <c r="AN12" s="4">
        <v>24.461939999999998</v>
      </c>
      <c r="AO12" s="4">
        <v>80.000020000000006</v>
      </c>
      <c r="AP12" s="4">
        <v>4.6337349999999997</v>
      </c>
      <c r="AQ12" s="4">
        <v>33.695770000000003</v>
      </c>
      <c r="AR12" s="4">
        <v>2.1410390000000001</v>
      </c>
      <c r="AS12" s="4">
        <v>2.0020419999999999</v>
      </c>
      <c r="AT12" s="4"/>
      <c r="AW12" s="4">
        <v>1.983333</v>
      </c>
      <c r="AX12" s="4">
        <v>13.753959999999999</v>
      </c>
      <c r="BA12" s="4">
        <v>4.5724770000000001</v>
      </c>
      <c r="BC12" s="4">
        <v>141.6</v>
      </c>
      <c r="BD12" s="178">
        <v>44.488889999999998</v>
      </c>
    </row>
    <row r="13" spans="1:56" x14ac:dyDescent="0.25">
      <c r="A13" t="s">
        <v>855</v>
      </c>
      <c r="B13" t="s">
        <v>890</v>
      </c>
      <c r="C13" t="s">
        <v>545</v>
      </c>
      <c r="D13" s="361">
        <v>9</v>
      </c>
      <c r="E13" s="4">
        <v>27.349509999999999</v>
      </c>
      <c r="L13" s="4">
        <v>10.00515</v>
      </c>
      <c r="M13" s="4">
        <v>24.189330000000002</v>
      </c>
      <c r="O13" s="4">
        <v>11.41901</v>
      </c>
      <c r="S13" s="4">
        <v>9.89011</v>
      </c>
      <c r="W13" s="4">
        <v>24</v>
      </c>
      <c r="AA13" s="4">
        <v>39.885219999999997</v>
      </c>
      <c r="AE13" s="4">
        <v>16.10126</v>
      </c>
      <c r="AJ13" s="4">
        <v>40.4375</v>
      </c>
      <c r="AK13" s="4">
        <v>10.9368</v>
      </c>
      <c r="AM13" s="4">
        <v>7.0571429999999999</v>
      </c>
      <c r="AN13" s="4">
        <v>24.461939999999998</v>
      </c>
      <c r="AO13" s="4">
        <v>80.000020000000006</v>
      </c>
      <c r="AP13" s="4">
        <v>4.6337349999999997</v>
      </c>
      <c r="AQ13" s="4">
        <v>33.695770000000003</v>
      </c>
      <c r="AR13" s="4">
        <v>2.1410390000000001</v>
      </c>
      <c r="AS13" s="4">
        <v>2.0020419999999999</v>
      </c>
      <c r="AT13" s="4"/>
      <c r="AW13" s="4">
        <v>1.983333</v>
      </c>
      <c r="AX13" s="4">
        <v>13.753959999999999</v>
      </c>
      <c r="BA13" s="4">
        <v>4.5724770000000001</v>
      </c>
      <c r="BC13" s="4">
        <v>141.6</v>
      </c>
      <c r="BD13" s="178">
        <v>44.488889999999998</v>
      </c>
    </row>
    <row r="14" spans="1:56" x14ac:dyDescent="0.25">
      <c r="A14" t="s">
        <v>855</v>
      </c>
      <c r="B14" t="s">
        <v>908</v>
      </c>
      <c r="C14" t="s">
        <v>545</v>
      </c>
      <c r="D14" s="361">
        <v>10</v>
      </c>
      <c r="E14" s="4">
        <v>27.349509999999999</v>
      </c>
      <c r="L14" s="4">
        <v>10.00515</v>
      </c>
      <c r="M14" s="4">
        <v>24.189330000000002</v>
      </c>
      <c r="O14" s="4">
        <v>11.41901</v>
      </c>
      <c r="S14" s="4">
        <v>9.89011</v>
      </c>
      <c r="W14" s="4">
        <v>24</v>
      </c>
      <c r="AA14" s="4">
        <v>39.885219999999997</v>
      </c>
      <c r="AE14" s="4">
        <v>16.10126</v>
      </c>
      <c r="AJ14" s="4">
        <v>40.4375</v>
      </c>
      <c r="AK14" s="4">
        <v>10.9368</v>
      </c>
      <c r="AM14" s="4">
        <v>7.0571429999999999</v>
      </c>
      <c r="AN14" s="4">
        <v>24.461939999999998</v>
      </c>
      <c r="AO14" s="4">
        <v>80.000020000000006</v>
      </c>
      <c r="AP14" s="4">
        <v>4.6337349999999997</v>
      </c>
      <c r="AQ14" s="4">
        <v>33.695770000000003</v>
      </c>
      <c r="AR14" s="4">
        <v>2.1410390000000001</v>
      </c>
      <c r="AS14" s="4">
        <v>2.0020419999999999</v>
      </c>
      <c r="AT14" s="4"/>
      <c r="AW14" s="4">
        <v>1.983333</v>
      </c>
      <c r="AX14" s="4">
        <v>13.753959999999999</v>
      </c>
      <c r="BA14" s="4">
        <v>4.5724770000000001</v>
      </c>
      <c r="BC14" s="4">
        <v>141.6</v>
      </c>
      <c r="BD14" s="178">
        <v>44.488889999999998</v>
      </c>
    </row>
    <row r="15" spans="1:56" x14ac:dyDescent="0.25">
      <c r="A15" t="s">
        <v>855</v>
      </c>
      <c r="B15" t="s">
        <v>895</v>
      </c>
      <c r="C15">
        <v>3031</v>
      </c>
      <c r="D15" s="361">
        <v>11</v>
      </c>
      <c r="E15" s="4">
        <v>27.349509999999999</v>
      </c>
      <c r="L15" s="4">
        <v>10.00515</v>
      </c>
      <c r="M15" s="4">
        <v>24.189330000000002</v>
      </c>
      <c r="O15" s="4">
        <v>11.41901</v>
      </c>
      <c r="S15" s="4">
        <v>9.89011</v>
      </c>
      <c r="W15" s="4">
        <v>24</v>
      </c>
      <c r="AA15" s="4">
        <v>39.885219999999997</v>
      </c>
      <c r="AE15" s="4">
        <v>16.10126</v>
      </c>
      <c r="AJ15" s="4">
        <v>40.4375</v>
      </c>
      <c r="AK15" s="4">
        <v>10.9368</v>
      </c>
      <c r="AM15" s="4">
        <v>7.0571429999999999</v>
      </c>
      <c r="AN15" s="4">
        <v>24.461939999999998</v>
      </c>
      <c r="AO15" s="4">
        <v>80.000020000000006</v>
      </c>
      <c r="AP15" s="4">
        <v>4.6337349999999997</v>
      </c>
      <c r="AQ15" s="4">
        <v>33.695770000000003</v>
      </c>
      <c r="AR15" s="4">
        <v>2.1410390000000001</v>
      </c>
      <c r="AS15" s="4">
        <v>2.0020419999999999</v>
      </c>
      <c r="AT15" s="4"/>
      <c r="AW15" s="4">
        <v>1.983333</v>
      </c>
      <c r="AX15" s="4">
        <v>13.753959999999999</v>
      </c>
      <c r="BA15" s="4">
        <v>4.5724770000000001</v>
      </c>
      <c r="BC15" s="4">
        <v>141.6</v>
      </c>
      <c r="BD15" s="178">
        <v>44.488889999999998</v>
      </c>
    </row>
    <row r="16" spans="1:56" x14ac:dyDescent="0.25">
      <c r="A16" t="s">
        <v>855</v>
      </c>
      <c r="B16" t="s">
        <v>500</v>
      </c>
      <c r="C16" t="s">
        <v>153</v>
      </c>
      <c r="D16" s="361">
        <v>12</v>
      </c>
      <c r="G16" s="4">
        <v>283</v>
      </c>
      <c r="H16" s="4">
        <v>49.709859999999999</v>
      </c>
      <c r="J16" s="4">
        <v>3.7312340000000002</v>
      </c>
      <c r="L16" s="4">
        <v>3.8361830000000001</v>
      </c>
      <c r="O16" s="4">
        <v>15.883380000000001</v>
      </c>
      <c r="P16" s="4">
        <v>108.91930000000001</v>
      </c>
      <c r="Q16" s="4">
        <v>30.223710000000001</v>
      </c>
      <c r="R16" s="4">
        <v>102.57980000000001</v>
      </c>
      <c r="S16" s="4">
        <v>0</v>
      </c>
      <c r="T16" s="4">
        <v>383.85419999999999</v>
      </c>
      <c r="W16" s="4">
        <v>27.643319999999999</v>
      </c>
      <c r="X16" s="4">
        <v>12.942130000000001</v>
      </c>
      <c r="Y16" s="4">
        <v>32.693809999999999</v>
      </c>
      <c r="Z16" s="4">
        <v>26.806740000000001</v>
      </c>
      <c r="AB16" s="4">
        <v>0</v>
      </c>
      <c r="AC16" s="4">
        <v>32.847169999999998</v>
      </c>
      <c r="AD16" s="4">
        <v>32.848039999999997</v>
      </c>
      <c r="AE16" s="4">
        <v>12.679080000000001</v>
      </c>
      <c r="AF16" s="4">
        <v>40.480550000000001</v>
      </c>
      <c r="AH16" s="4">
        <v>130.98840000000001</v>
      </c>
      <c r="AI16" s="4">
        <v>0</v>
      </c>
      <c r="AJ16" s="4">
        <v>132.10220000000001</v>
      </c>
      <c r="AK16" s="4">
        <v>32.404949999999999</v>
      </c>
      <c r="AL16" s="4">
        <v>52.542639999999999</v>
      </c>
      <c r="AM16" s="4">
        <v>9.2120470000000001</v>
      </c>
      <c r="AP16" s="4">
        <v>5.6389420000000001</v>
      </c>
      <c r="AQ16" s="4">
        <v>46.670459999999999</v>
      </c>
      <c r="AR16" s="4">
        <v>3.8275199999999998</v>
      </c>
      <c r="AS16" s="4">
        <v>5.5070589999999999</v>
      </c>
      <c r="AT16" s="4">
        <v>66.876999999999995</v>
      </c>
      <c r="AV16" s="4">
        <v>6.7020189999999999</v>
      </c>
      <c r="AW16" s="4">
        <v>2.6163639999999999</v>
      </c>
      <c r="AX16" s="4">
        <v>44.064709999999998</v>
      </c>
      <c r="AY16" s="4">
        <v>24.38043</v>
      </c>
      <c r="AZ16" s="4">
        <v>43.212760000000003</v>
      </c>
      <c r="BA16" s="4">
        <v>15.937799999999999</v>
      </c>
      <c r="BB16" s="4">
        <v>0.67402390000000001</v>
      </c>
      <c r="BC16" s="4">
        <v>106.41</v>
      </c>
      <c r="BD16" s="178"/>
    </row>
    <row r="17" spans="1:56" x14ac:dyDescent="0.25">
      <c r="A17" t="s">
        <v>856</v>
      </c>
      <c r="B17" t="s">
        <v>880</v>
      </c>
      <c r="C17" t="s">
        <v>153</v>
      </c>
      <c r="D17" s="361">
        <v>13</v>
      </c>
      <c r="G17" s="4">
        <v>283</v>
      </c>
      <c r="H17" s="4">
        <v>49.709859999999999</v>
      </c>
      <c r="J17" s="4">
        <v>3.7312340000000002</v>
      </c>
      <c r="L17" s="4">
        <v>3.8361830000000001</v>
      </c>
      <c r="O17" s="4">
        <v>15.883380000000001</v>
      </c>
      <c r="P17" s="4">
        <v>108.91930000000001</v>
      </c>
      <c r="Q17" s="4">
        <v>30.223710000000001</v>
      </c>
      <c r="R17" s="4">
        <v>102.57980000000001</v>
      </c>
      <c r="S17" s="4">
        <v>0</v>
      </c>
      <c r="T17" s="4">
        <v>383.85419999999999</v>
      </c>
      <c r="W17" s="4">
        <v>27.643319999999999</v>
      </c>
      <c r="X17" s="4">
        <v>12.942130000000001</v>
      </c>
      <c r="Y17" s="4">
        <v>32.693809999999999</v>
      </c>
      <c r="Z17" s="4">
        <v>26.806740000000001</v>
      </c>
      <c r="AB17" s="4">
        <v>0</v>
      </c>
      <c r="AC17" s="4">
        <v>32.847169999999998</v>
      </c>
      <c r="AD17" s="4">
        <v>32.848039999999997</v>
      </c>
      <c r="AE17" s="4">
        <v>12.679080000000001</v>
      </c>
      <c r="AF17" s="4">
        <v>40.480550000000001</v>
      </c>
      <c r="AH17" s="4">
        <v>130.98840000000001</v>
      </c>
      <c r="AI17" s="4">
        <v>0</v>
      </c>
      <c r="AJ17" s="4">
        <v>132.10220000000001</v>
      </c>
      <c r="AK17" s="4">
        <v>32.404949999999999</v>
      </c>
      <c r="AL17" s="4">
        <v>52.542639999999999</v>
      </c>
      <c r="AM17" s="4">
        <v>9.2120470000000001</v>
      </c>
      <c r="AP17" s="4">
        <v>5.6389420000000001</v>
      </c>
      <c r="AQ17" s="4">
        <v>46.670459999999999</v>
      </c>
      <c r="AR17" s="4">
        <v>3.8275199999999998</v>
      </c>
      <c r="AS17" s="4">
        <v>5.5070589999999999</v>
      </c>
      <c r="AT17" s="4">
        <v>66.876999999999995</v>
      </c>
      <c r="AV17" s="4">
        <v>6.7020189999999999</v>
      </c>
      <c r="AW17" s="4">
        <v>2.6163639999999999</v>
      </c>
      <c r="AX17" s="4">
        <v>44.064709999999998</v>
      </c>
      <c r="AY17" s="4">
        <v>24.38043</v>
      </c>
      <c r="AZ17" s="4">
        <v>43.212760000000003</v>
      </c>
      <c r="BA17" s="4">
        <v>15.937799999999999</v>
      </c>
      <c r="BB17" s="4">
        <v>0.67402390000000001</v>
      </c>
      <c r="BC17" s="4">
        <v>106.41</v>
      </c>
      <c r="BD17" s="178"/>
    </row>
    <row r="18" spans="1:56" x14ac:dyDescent="0.25">
      <c r="A18" t="s">
        <v>856</v>
      </c>
      <c r="B18" t="s">
        <v>912</v>
      </c>
      <c r="C18" t="s">
        <v>153</v>
      </c>
      <c r="D18" s="361">
        <v>14</v>
      </c>
      <c r="G18" s="4">
        <v>283</v>
      </c>
      <c r="H18" s="4">
        <v>49.709859999999999</v>
      </c>
      <c r="J18" s="4">
        <v>3.7312340000000002</v>
      </c>
      <c r="L18" s="4">
        <v>3.8361830000000001</v>
      </c>
      <c r="O18" s="4">
        <v>15.883380000000001</v>
      </c>
      <c r="P18" s="4">
        <v>108.91930000000001</v>
      </c>
      <c r="Q18" s="4">
        <v>30.223710000000001</v>
      </c>
      <c r="R18" s="4">
        <v>102.57980000000001</v>
      </c>
      <c r="S18" s="4">
        <v>0</v>
      </c>
      <c r="T18" s="4">
        <v>383.85419999999999</v>
      </c>
      <c r="W18" s="4">
        <v>27.643319999999999</v>
      </c>
      <c r="X18" s="4">
        <v>12.942130000000001</v>
      </c>
      <c r="Y18" s="4">
        <v>32.693809999999999</v>
      </c>
      <c r="Z18" s="4">
        <v>26.806740000000001</v>
      </c>
      <c r="AB18" s="4">
        <v>0</v>
      </c>
      <c r="AC18" s="4">
        <v>32.847169999999998</v>
      </c>
      <c r="AD18" s="4">
        <v>32.848039999999997</v>
      </c>
      <c r="AE18" s="4">
        <v>12.679080000000001</v>
      </c>
      <c r="AF18" s="4">
        <v>40.480550000000001</v>
      </c>
      <c r="AH18" s="4">
        <v>130.98840000000001</v>
      </c>
      <c r="AI18" s="4">
        <v>0</v>
      </c>
      <c r="AJ18" s="4">
        <v>132.10220000000001</v>
      </c>
      <c r="AK18" s="4">
        <v>32.404949999999999</v>
      </c>
      <c r="AL18" s="4">
        <v>52.542639999999999</v>
      </c>
      <c r="AM18" s="4">
        <v>9.2120470000000001</v>
      </c>
      <c r="AP18" s="4">
        <v>5.6389420000000001</v>
      </c>
      <c r="AQ18" s="4">
        <v>46.670459999999999</v>
      </c>
      <c r="AR18" s="4">
        <v>3.8275199999999998</v>
      </c>
      <c r="AS18" s="4">
        <v>5.5070589999999999</v>
      </c>
      <c r="AT18" s="4">
        <v>66.876999999999995</v>
      </c>
      <c r="AV18" s="4">
        <v>6.7020189999999999</v>
      </c>
      <c r="AW18" s="4">
        <v>2.6163639999999999</v>
      </c>
      <c r="AX18" s="4">
        <v>44.064709999999998</v>
      </c>
      <c r="AY18" s="4">
        <v>24.38043</v>
      </c>
      <c r="AZ18" s="4">
        <v>43.212760000000003</v>
      </c>
      <c r="BA18" s="4">
        <v>15.937799999999999</v>
      </c>
      <c r="BB18" s="4">
        <v>0.67402390000000001</v>
      </c>
      <c r="BC18" s="4">
        <v>106.41</v>
      </c>
      <c r="BD18" s="178"/>
    </row>
    <row r="19" spans="1:56" x14ac:dyDescent="0.25">
      <c r="A19" t="s">
        <v>856</v>
      </c>
      <c r="B19" t="s">
        <v>881</v>
      </c>
      <c r="C19" t="s">
        <v>153</v>
      </c>
      <c r="D19" s="361">
        <v>15</v>
      </c>
      <c r="G19" s="4">
        <v>283</v>
      </c>
      <c r="H19" s="4">
        <v>49.709859999999999</v>
      </c>
      <c r="J19" s="4">
        <v>3.7312340000000002</v>
      </c>
      <c r="L19" s="4">
        <v>3.8361830000000001</v>
      </c>
      <c r="O19" s="4">
        <v>15.883380000000001</v>
      </c>
      <c r="P19" s="4">
        <v>108.91930000000001</v>
      </c>
      <c r="Q19" s="4">
        <v>30.223710000000001</v>
      </c>
      <c r="R19" s="4">
        <v>102.57980000000001</v>
      </c>
      <c r="S19" s="4">
        <v>0</v>
      </c>
      <c r="T19" s="4">
        <v>383.85419999999999</v>
      </c>
      <c r="W19" s="4">
        <v>27.643319999999999</v>
      </c>
      <c r="X19" s="4">
        <v>12.942130000000001</v>
      </c>
      <c r="Y19" s="4">
        <v>32.693809999999999</v>
      </c>
      <c r="Z19" s="4">
        <v>26.806740000000001</v>
      </c>
      <c r="AB19" s="4">
        <v>0</v>
      </c>
      <c r="AC19" s="4">
        <v>32.847169999999998</v>
      </c>
      <c r="AD19" s="4">
        <v>32.848039999999997</v>
      </c>
      <c r="AE19" s="4">
        <v>12.679080000000001</v>
      </c>
      <c r="AF19" s="4">
        <v>40.480550000000001</v>
      </c>
      <c r="AH19" s="4">
        <v>130.98840000000001</v>
      </c>
      <c r="AI19" s="4">
        <v>0</v>
      </c>
      <c r="AJ19" s="4">
        <v>132.10220000000001</v>
      </c>
      <c r="AK19" s="4">
        <v>32.404949999999999</v>
      </c>
      <c r="AL19" s="4">
        <v>52.542639999999999</v>
      </c>
      <c r="AM19" s="4">
        <v>9.2120470000000001</v>
      </c>
      <c r="AP19" s="4">
        <v>5.6389420000000001</v>
      </c>
      <c r="AQ19" s="4">
        <v>46.670459999999999</v>
      </c>
      <c r="AR19" s="4">
        <v>3.8275199999999998</v>
      </c>
      <c r="AS19" s="4">
        <v>5.5070589999999999</v>
      </c>
      <c r="AT19" s="4">
        <v>66.876999999999995</v>
      </c>
      <c r="AV19" s="4">
        <v>6.7020189999999999</v>
      </c>
      <c r="AW19" s="4">
        <v>2.6163639999999999</v>
      </c>
      <c r="AX19" s="4">
        <v>44.064709999999998</v>
      </c>
      <c r="AY19" s="4">
        <v>24.38043</v>
      </c>
      <c r="AZ19" s="4">
        <v>43.212760000000003</v>
      </c>
      <c r="BA19" s="4">
        <v>15.937799999999999</v>
      </c>
      <c r="BB19" s="4">
        <v>0.67402390000000001</v>
      </c>
      <c r="BC19" s="4">
        <v>106.41</v>
      </c>
      <c r="BD19" s="178"/>
    </row>
    <row r="20" spans="1:56" x14ac:dyDescent="0.25">
      <c r="A20" t="s">
        <v>856</v>
      </c>
      <c r="B20" t="s">
        <v>883</v>
      </c>
      <c r="C20" t="s">
        <v>153</v>
      </c>
      <c r="D20" s="361">
        <v>16</v>
      </c>
      <c r="G20" s="4">
        <v>283</v>
      </c>
      <c r="H20" s="4">
        <v>49.709859999999999</v>
      </c>
      <c r="J20" s="4">
        <v>3.7312340000000002</v>
      </c>
      <c r="L20" s="4">
        <v>3.8361830000000001</v>
      </c>
      <c r="O20" s="4">
        <v>15.883380000000001</v>
      </c>
      <c r="P20" s="4">
        <v>108.91930000000001</v>
      </c>
      <c r="Q20" s="4">
        <v>30.223710000000001</v>
      </c>
      <c r="R20" s="4">
        <v>102.57980000000001</v>
      </c>
      <c r="S20" s="4">
        <v>0</v>
      </c>
      <c r="T20" s="4">
        <v>383.85419999999999</v>
      </c>
      <c r="W20" s="4">
        <v>27.643319999999999</v>
      </c>
      <c r="X20" s="4">
        <v>12.942130000000001</v>
      </c>
      <c r="Y20" s="4">
        <v>32.693809999999999</v>
      </c>
      <c r="Z20" s="4">
        <v>26.806740000000001</v>
      </c>
      <c r="AB20" s="4">
        <v>0</v>
      </c>
      <c r="AC20" s="4">
        <v>32.847169999999998</v>
      </c>
      <c r="AD20" s="4">
        <v>32.848039999999997</v>
      </c>
      <c r="AE20" s="4">
        <v>12.679080000000001</v>
      </c>
      <c r="AF20" s="4">
        <v>40.480550000000001</v>
      </c>
      <c r="AH20" s="4">
        <v>130.98840000000001</v>
      </c>
      <c r="AI20" s="4">
        <v>0</v>
      </c>
      <c r="AJ20" s="4">
        <v>132.10220000000001</v>
      </c>
      <c r="AK20" s="4">
        <v>32.404949999999999</v>
      </c>
      <c r="AL20" s="4">
        <v>52.542639999999999</v>
      </c>
      <c r="AM20" s="4">
        <v>9.2120470000000001</v>
      </c>
      <c r="AP20" s="4">
        <v>5.6389420000000001</v>
      </c>
      <c r="AQ20" s="4">
        <v>46.670459999999999</v>
      </c>
      <c r="AR20" s="4">
        <v>3.8275199999999998</v>
      </c>
      <c r="AS20" s="4">
        <v>5.5070589999999999</v>
      </c>
      <c r="AT20" s="4">
        <v>66.876999999999995</v>
      </c>
      <c r="AV20" s="4">
        <v>6.7020189999999999</v>
      </c>
      <c r="AW20" s="4">
        <v>2.6163639999999999</v>
      </c>
      <c r="AX20" s="4">
        <v>44.064709999999998</v>
      </c>
      <c r="AY20" s="4">
        <v>24.38043</v>
      </c>
      <c r="AZ20" s="4">
        <v>43.212760000000003</v>
      </c>
      <c r="BA20" s="4">
        <v>15.937799999999999</v>
      </c>
      <c r="BB20" s="4">
        <v>0.67402390000000001</v>
      </c>
      <c r="BC20" s="4">
        <v>106.41</v>
      </c>
      <c r="BD20" s="178"/>
    </row>
    <row r="21" spans="1:56" x14ac:dyDescent="0.25">
      <c r="A21" t="s">
        <v>857</v>
      </c>
      <c r="B21" t="s">
        <v>879</v>
      </c>
      <c r="C21">
        <v>3031</v>
      </c>
      <c r="D21" s="361">
        <v>17</v>
      </c>
      <c r="E21" s="4">
        <v>27.349509999999999</v>
      </c>
      <c r="L21" s="4">
        <v>10.00515</v>
      </c>
      <c r="M21" s="4">
        <v>24.189330000000002</v>
      </c>
      <c r="O21" s="4">
        <v>11.41901</v>
      </c>
      <c r="S21" s="4">
        <v>9.89011</v>
      </c>
      <c r="W21" s="4">
        <v>24</v>
      </c>
      <c r="AA21" s="4">
        <v>39.885219999999997</v>
      </c>
      <c r="AE21" s="4">
        <v>16.10126</v>
      </c>
      <c r="AJ21" s="4">
        <v>40.4375</v>
      </c>
      <c r="AK21" s="4">
        <v>10.9368</v>
      </c>
      <c r="AM21" s="4">
        <v>7.0571429999999999</v>
      </c>
      <c r="AN21" s="4">
        <v>24.461939999999998</v>
      </c>
      <c r="AO21" s="4">
        <v>80.000020000000006</v>
      </c>
      <c r="AP21" s="4">
        <v>4.6337349999999997</v>
      </c>
      <c r="AQ21" s="4">
        <v>33.695770000000003</v>
      </c>
      <c r="AR21" s="4">
        <v>2.1410390000000001</v>
      </c>
      <c r="AS21" s="4">
        <v>2.0020419999999999</v>
      </c>
      <c r="AT21" s="4"/>
      <c r="AW21" s="4">
        <v>1.983333</v>
      </c>
      <c r="AX21" s="4">
        <v>13.753959999999999</v>
      </c>
      <c r="BA21" s="4">
        <v>4.5724770000000001</v>
      </c>
      <c r="BC21" s="4">
        <v>141.6</v>
      </c>
      <c r="BD21" s="178">
        <v>44.488889999999998</v>
      </c>
    </row>
    <row r="22" spans="1:56" x14ac:dyDescent="0.25">
      <c r="A22" t="s">
        <v>857</v>
      </c>
      <c r="B22" t="s">
        <v>899</v>
      </c>
      <c r="C22">
        <v>3031</v>
      </c>
      <c r="D22" s="361">
        <v>18</v>
      </c>
      <c r="E22" s="4">
        <v>27.349509999999999</v>
      </c>
      <c r="L22" s="4">
        <v>10.00515</v>
      </c>
      <c r="M22" s="4">
        <v>24.189330000000002</v>
      </c>
      <c r="O22" s="4">
        <v>11.41901</v>
      </c>
      <c r="S22" s="4">
        <v>9.89011</v>
      </c>
      <c r="W22" s="4">
        <v>24</v>
      </c>
      <c r="AA22" s="4">
        <v>39.885219999999997</v>
      </c>
      <c r="AE22" s="4">
        <v>16.10126</v>
      </c>
      <c r="AJ22" s="4">
        <v>40.4375</v>
      </c>
      <c r="AK22" s="4">
        <v>10.9368</v>
      </c>
      <c r="AM22" s="4">
        <v>7.0571429999999999</v>
      </c>
      <c r="AN22" s="4">
        <v>24.461939999999998</v>
      </c>
      <c r="AO22" s="4">
        <v>80.000020000000006</v>
      </c>
      <c r="AP22" s="4">
        <v>4.6337349999999997</v>
      </c>
      <c r="AQ22" s="4">
        <v>33.695770000000003</v>
      </c>
      <c r="AR22" s="4">
        <v>2.1410390000000001</v>
      </c>
      <c r="AS22" s="4">
        <v>2.0020419999999999</v>
      </c>
      <c r="AT22" s="4"/>
      <c r="AW22" s="4">
        <v>1.983333</v>
      </c>
      <c r="AX22" s="4">
        <v>13.753959999999999</v>
      </c>
      <c r="BA22" s="4">
        <v>4.5724770000000001</v>
      </c>
      <c r="BC22" s="4">
        <v>141.6</v>
      </c>
      <c r="BD22" s="178">
        <v>44.488889999999998</v>
      </c>
    </row>
    <row r="23" spans="1:56" x14ac:dyDescent="0.25">
      <c r="A23" t="s">
        <v>917</v>
      </c>
      <c r="B23" t="s">
        <v>880</v>
      </c>
      <c r="C23" t="s">
        <v>157</v>
      </c>
      <c r="D23" s="361">
        <v>19</v>
      </c>
      <c r="G23" s="4">
        <v>283</v>
      </c>
      <c r="H23" s="4">
        <v>49.709859999999999</v>
      </c>
      <c r="J23" s="4">
        <v>3.7312340000000002</v>
      </c>
      <c r="L23" s="4">
        <v>3.8361830000000001</v>
      </c>
      <c r="O23" s="4">
        <v>15.883380000000001</v>
      </c>
      <c r="P23" s="4">
        <v>108.91930000000001</v>
      </c>
      <c r="Q23" s="4">
        <v>30.223710000000001</v>
      </c>
      <c r="R23" s="4">
        <v>102.57980000000001</v>
      </c>
      <c r="S23" s="4">
        <v>0</v>
      </c>
      <c r="T23" s="4">
        <v>383.85419999999999</v>
      </c>
      <c r="W23" s="4">
        <v>27.643319999999999</v>
      </c>
      <c r="X23" s="4">
        <v>12.942130000000001</v>
      </c>
      <c r="Y23" s="4">
        <v>32.693809999999999</v>
      </c>
      <c r="Z23" s="4">
        <v>26.806740000000001</v>
      </c>
      <c r="AB23" s="4">
        <v>0</v>
      </c>
      <c r="AC23" s="4">
        <v>32.847169999999998</v>
      </c>
      <c r="AD23" s="4">
        <v>32.848039999999997</v>
      </c>
      <c r="AE23" s="4">
        <v>12.679080000000001</v>
      </c>
      <c r="AF23" s="4">
        <v>40.480550000000001</v>
      </c>
      <c r="AH23" s="4">
        <v>130.98840000000001</v>
      </c>
      <c r="AI23" s="4">
        <v>0</v>
      </c>
      <c r="AJ23" s="4">
        <v>132.10220000000001</v>
      </c>
      <c r="AK23" s="4">
        <v>32.404949999999999</v>
      </c>
      <c r="AL23" s="4">
        <v>52.542639999999999</v>
      </c>
      <c r="AM23" s="4">
        <v>9.2120470000000001</v>
      </c>
      <c r="AP23" s="4">
        <v>5.6389420000000001</v>
      </c>
      <c r="AQ23" s="4">
        <v>46.670459999999999</v>
      </c>
      <c r="AR23" s="4">
        <v>3.8275199999999998</v>
      </c>
      <c r="AS23" s="4">
        <v>5.5070589999999999</v>
      </c>
      <c r="AT23" s="4">
        <v>66.876999999999995</v>
      </c>
      <c r="AV23" s="4">
        <v>6.7020189999999999</v>
      </c>
      <c r="AW23" s="4">
        <v>2.6163639999999999</v>
      </c>
      <c r="AX23" s="4">
        <v>44.064709999999998</v>
      </c>
      <c r="AY23" s="4">
        <v>24.38043</v>
      </c>
      <c r="AZ23" s="4">
        <v>43.212760000000003</v>
      </c>
      <c r="BA23" s="4">
        <v>15.937799999999999</v>
      </c>
      <c r="BB23" s="4">
        <v>0.67402390000000001</v>
      </c>
      <c r="BC23" s="4">
        <v>106.41</v>
      </c>
      <c r="BD23" s="178"/>
    </row>
    <row r="24" spans="1:56" x14ac:dyDescent="0.25">
      <c r="A24" t="s">
        <v>917</v>
      </c>
      <c r="B24" t="s">
        <v>883</v>
      </c>
      <c r="C24" t="s">
        <v>157</v>
      </c>
      <c r="D24" s="361">
        <v>20</v>
      </c>
      <c r="G24" s="4">
        <v>283</v>
      </c>
      <c r="H24" s="4">
        <v>49.709859999999999</v>
      </c>
      <c r="J24" s="4">
        <v>3.7312340000000002</v>
      </c>
      <c r="L24" s="4">
        <v>3.8361830000000001</v>
      </c>
      <c r="O24" s="4">
        <v>15.883380000000001</v>
      </c>
      <c r="P24" s="4">
        <v>108.91930000000001</v>
      </c>
      <c r="Q24" s="4">
        <v>30.223710000000001</v>
      </c>
      <c r="R24" s="4">
        <v>102.57980000000001</v>
      </c>
      <c r="S24" s="4">
        <v>0</v>
      </c>
      <c r="T24" s="4">
        <v>383.85419999999999</v>
      </c>
      <c r="W24" s="4">
        <v>27.643319999999999</v>
      </c>
      <c r="X24" s="4">
        <v>12.942130000000001</v>
      </c>
      <c r="Y24" s="4">
        <v>32.693809999999999</v>
      </c>
      <c r="Z24" s="4">
        <v>26.806740000000001</v>
      </c>
      <c r="AB24" s="4">
        <v>0</v>
      </c>
      <c r="AC24" s="4">
        <v>32.847169999999998</v>
      </c>
      <c r="AD24" s="4">
        <v>32.848039999999997</v>
      </c>
      <c r="AE24" s="4">
        <v>12.679080000000001</v>
      </c>
      <c r="AF24" s="4">
        <v>40.480550000000001</v>
      </c>
      <c r="AH24" s="4">
        <v>130.98840000000001</v>
      </c>
      <c r="AI24" s="4">
        <v>0</v>
      </c>
      <c r="AJ24" s="4">
        <v>132.10220000000001</v>
      </c>
      <c r="AK24" s="4">
        <v>32.404949999999999</v>
      </c>
      <c r="AL24" s="4">
        <v>52.542639999999999</v>
      </c>
      <c r="AM24" s="4">
        <v>9.2120470000000001</v>
      </c>
      <c r="AP24" s="4">
        <v>5.6389420000000001</v>
      </c>
      <c r="AQ24" s="4">
        <v>46.670459999999999</v>
      </c>
      <c r="AR24" s="4">
        <v>3.8275199999999998</v>
      </c>
      <c r="AS24" s="4">
        <v>5.5070589999999999</v>
      </c>
      <c r="AT24" s="4">
        <v>66.876999999999995</v>
      </c>
      <c r="AV24" s="4">
        <v>6.7020189999999999</v>
      </c>
      <c r="AW24" s="4">
        <v>2.6163639999999999</v>
      </c>
      <c r="AX24" s="4">
        <v>44.064709999999998</v>
      </c>
      <c r="AY24" s="4">
        <v>24.38043</v>
      </c>
      <c r="AZ24" s="4">
        <v>43.212760000000003</v>
      </c>
      <c r="BA24" s="4">
        <v>15.937799999999999</v>
      </c>
      <c r="BB24" s="4">
        <v>0.67402390000000001</v>
      </c>
      <c r="BC24" s="4">
        <v>106.41</v>
      </c>
      <c r="BD24" s="178"/>
    </row>
    <row r="25" spans="1:56" x14ac:dyDescent="0.25">
      <c r="A25" t="s">
        <v>917</v>
      </c>
      <c r="B25" t="s">
        <v>878</v>
      </c>
      <c r="C25" t="s">
        <v>153</v>
      </c>
      <c r="D25" s="361">
        <v>21</v>
      </c>
      <c r="G25" s="4">
        <v>283</v>
      </c>
      <c r="H25" s="4">
        <v>49.709859999999999</v>
      </c>
      <c r="J25" s="4">
        <v>3.7312340000000002</v>
      </c>
      <c r="L25" s="4">
        <v>3.8361830000000001</v>
      </c>
      <c r="O25" s="4">
        <v>15.883380000000001</v>
      </c>
      <c r="P25" s="4">
        <v>108.91930000000001</v>
      </c>
      <c r="Q25" s="4">
        <v>30.223710000000001</v>
      </c>
      <c r="R25" s="4">
        <v>102.57980000000001</v>
      </c>
      <c r="S25" s="4">
        <v>0</v>
      </c>
      <c r="T25" s="4">
        <v>383.85419999999999</v>
      </c>
      <c r="W25" s="4">
        <v>27.643319999999999</v>
      </c>
      <c r="X25" s="4">
        <v>12.942130000000001</v>
      </c>
      <c r="Y25" s="4">
        <v>32.693809999999999</v>
      </c>
      <c r="Z25" s="4">
        <v>26.806740000000001</v>
      </c>
      <c r="AB25" s="4">
        <v>0</v>
      </c>
      <c r="AC25" s="4">
        <v>32.847169999999998</v>
      </c>
      <c r="AD25" s="4">
        <v>32.848039999999997</v>
      </c>
      <c r="AE25" s="4">
        <v>12.679080000000001</v>
      </c>
      <c r="AF25" s="4">
        <v>40.480550000000001</v>
      </c>
      <c r="AH25" s="4">
        <v>130.98840000000001</v>
      </c>
      <c r="AI25" s="4">
        <v>0</v>
      </c>
      <c r="AJ25" s="4">
        <v>132.10220000000001</v>
      </c>
      <c r="AK25" s="4">
        <v>32.404949999999999</v>
      </c>
      <c r="AL25" s="4">
        <v>52.542639999999999</v>
      </c>
      <c r="AM25" s="4">
        <v>9.2120470000000001</v>
      </c>
      <c r="AP25" s="4">
        <v>5.6389420000000001</v>
      </c>
      <c r="AQ25" s="4">
        <v>46.670459999999999</v>
      </c>
      <c r="AR25" s="4">
        <v>3.8275199999999998</v>
      </c>
      <c r="AS25" s="4">
        <v>5.5070589999999999</v>
      </c>
      <c r="AT25" s="4">
        <v>66.876999999999995</v>
      </c>
      <c r="AV25" s="4">
        <v>6.7020189999999999</v>
      </c>
      <c r="AW25" s="4">
        <v>2.6163639999999999</v>
      </c>
      <c r="AX25" s="4">
        <v>44.064709999999998</v>
      </c>
      <c r="AY25" s="4">
        <v>24.38043</v>
      </c>
      <c r="AZ25" s="4">
        <v>43.212760000000003</v>
      </c>
      <c r="BA25" s="4">
        <v>15.937799999999999</v>
      </c>
      <c r="BB25" s="4">
        <v>0.67402390000000001</v>
      </c>
      <c r="BC25" s="4">
        <v>106.41</v>
      </c>
      <c r="BD25" s="178"/>
    </row>
    <row r="26" spans="1:56" x14ac:dyDescent="0.25">
      <c r="A26" t="s">
        <v>917</v>
      </c>
      <c r="B26" t="s">
        <v>880</v>
      </c>
      <c r="C26" t="s">
        <v>153</v>
      </c>
      <c r="D26" s="361">
        <v>22</v>
      </c>
      <c r="G26" s="4">
        <v>283</v>
      </c>
      <c r="H26" s="4">
        <v>49.709859999999999</v>
      </c>
      <c r="J26" s="4">
        <v>3.7312340000000002</v>
      </c>
      <c r="L26" s="4">
        <v>3.8361830000000001</v>
      </c>
      <c r="O26" s="4">
        <v>15.883380000000001</v>
      </c>
      <c r="P26" s="4">
        <v>108.91930000000001</v>
      </c>
      <c r="Q26" s="4">
        <v>30.223710000000001</v>
      </c>
      <c r="R26" s="4">
        <v>102.57980000000001</v>
      </c>
      <c r="S26" s="4">
        <v>0</v>
      </c>
      <c r="T26" s="4">
        <v>383.85419999999999</v>
      </c>
      <c r="W26" s="4">
        <v>27.643319999999999</v>
      </c>
      <c r="X26" s="4">
        <v>12.942130000000001</v>
      </c>
      <c r="Y26" s="4">
        <v>32.693809999999999</v>
      </c>
      <c r="Z26" s="4">
        <v>26.806740000000001</v>
      </c>
      <c r="AB26" s="4">
        <v>0</v>
      </c>
      <c r="AC26" s="4">
        <v>32.847169999999998</v>
      </c>
      <c r="AD26" s="4">
        <v>32.848039999999997</v>
      </c>
      <c r="AE26" s="4">
        <v>12.679080000000001</v>
      </c>
      <c r="AF26" s="4">
        <v>40.480550000000001</v>
      </c>
      <c r="AH26" s="4">
        <v>130.98840000000001</v>
      </c>
      <c r="AI26" s="4">
        <v>0</v>
      </c>
      <c r="AJ26" s="4">
        <v>132.10220000000001</v>
      </c>
      <c r="AK26" s="4">
        <v>32.404949999999999</v>
      </c>
      <c r="AL26" s="4">
        <v>52.542639999999999</v>
      </c>
      <c r="AM26" s="4">
        <v>9.2120470000000001</v>
      </c>
      <c r="AP26" s="4">
        <v>5.6389420000000001</v>
      </c>
      <c r="AQ26" s="4">
        <v>46.670459999999999</v>
      </c>
      <c r="AR26" s="4">
        <v>3.8275199999999998</v>
      </c>
      <c r="AS26" s="4">
        <v>5.5070589999999999</v>
      </c>
      <c r="AT26" s="4">
        <v>66.876999999999995</v>
      </c>
      <c r="AV26" s="4">
        <v>6.7020189999999999</v>
      </c>
      <c r="AW26" s="4">
        <v>2.6163639999999999</v>
      </c>
      <c r="AX26" s="4">
        <v>44.064709999999998</v>
      </c>
      <c r="AY26" s="4">
        <v>24.38043</v>
      </c>
      <c r="AZ26" s="4">
        <v>43.212760000000003</v>
      </c>
      <c r="BA26" s="4">
        <v>15.937799999999999</v>
      </c>
      <c r="BB26" s="4">
        <v>0.67402390000000001</v>
      </c>
      <c r="BC26" s="4">
        <v>106.41</v>
      </c>
      <c r="BD26" s="178"/>
    </row>
    <row r="27" spans="1:56" x14ac:dyDescent="0.25">
      <c r="A27" t="s">
        <v>917</v>
      </c>
      <c r="B27" t="s">
        <v>881</v>
      </c>
      <c r="C27" t="s">
        <v>153</v>
      </c>
      <c r="D27" s="361">
        <v>23</v>
      </c>
      <c r="G27" s="4">
        <v>283</v>
      </c>
      <c r="H27" s="4">
        <v>49.709859999999999</v>
      </c>
      <c r="J27" s="4">
        <v>3.7312340000000002</v>
      </c>
      <c r="L27" s="4">
        <v>3.8361830000000001</v>
      </c>
      <c r="O27" s="4">
        <v>15.883380000000001</v>
      </c>
      <c r="P27" s="4">
        <v>108.91930000000001</v>
      </c>
      <c r="Q27" s="4">
        <v>30.223710000000001</v>
      </c>
      <c r="R27" s="4">
        <v>102.57980000000001</v>
      </c>
      <c r="S27" s="4">
        <v>0</v>
      </c>
      <c r="T27" s="4">
        <v>383.85419999999999</v>
      </c>
      <c r="W27" s="4">
        <v>27.643319999999999</v>
      </c>
      <c r="X27" s="4">
        <v>12.942130000000001</v>
      </c>
      <c r="Y27" s="4">
        <v>32.693809999999999</v>
      </c>
      <c r="Z27" s="4">
        <v>26.806740000000001</v>
      </c>
      <c r="AB27" s="4">
        <v>0</v>
      </c>
      <c r="AC27" s="4">
        <v>32.847169999999998</v>
      </c>
      <c r="AD27" s="4">
        <v>32.848039999999997</v>
      </c>
      <c r="AE27" s="4">
        <v>12.679080000000001</v>
      </c>
      <c r="AF27" s="4">
        <v>40.480550000000001</v>
      </c>
      <c r="AH27" s="4">
        <v>130.98840000000001</v>
      </c>
      <c r="AI27" s="4">
        <v>0</v>
      </c>
      <c r="AJ27" s="4">
        <v>132.10220000000001</v>
      </c>
      <c r="AK27" s="4">
        <v>32.404949999999999</v>
      </c>
      <c r="AL27" s="4">
        <v>52.542639999999999</v>
      </c>
      <c r="AM27" s="4">
        <v>9.2120470000000001</v>
      </c>
      <c r="AP27" s="4">
        <v>5.6389420000000001</v>
      </c>
      <c r="AQ27" s="4">
        <v>46.670459999999999</v>
      </c>
      <c r="AR27" s="4">
        <v>3.8275199999999998</v>
      </c>
      <c r="AS27" s="4">
        <v>5.5070589999999999</v>
      </c>
      <c r="AT27" s="4">
        <v>66.876999999999995</v>
      </c>
      <c r="AV27" s="4">
        <v>6.7020189999999999</v>
      </c>
      <c r="AW27" s="4">
        <v>2.6163639999999999</v>
      </c>
      <c r="AX27" s="4">
        <v>44.064709999999998</v>
      </c>
      <c r="AY27" s="4">
        <v>24.38043</v>
      </c>
      <c r="AZ27" s="4">
        <v>43.212760000000003</v>
      </c>
      <c r="BA27" s="4">
        <v>15.937799999999999</v>
      </c>
      <c r="BB27" s="4">
        <v>0.67402390000000001</v>
      </c>
      <c r="BC27" s="4">
        <v>106.41</v>
      </c>
      <c r="BD27" s="178"/>
    </row>
    <row r="28" spans="1:56" x14ac:dyDescent="0.25">
      <c r="A28" t="s">
        <v>917</v>
      </c>
      <c r="B28" t="s">
        <v>883</v>
      </c>
      <c r="C28" t="s">
        <v>153</v>
      </c>
      <c r="D28" s="361">
        <v>24</v>
      </c>
      <c r="G28" s="4">
        <v>283</v>
      </c>
      <c r="H28" s="4">
        <v>49.709859999999999</v>
      </c>
      <c r="J28" s="4">
        <v>3.7312340000000002</v>
      </c>
      <c r="L28" s="4">
        <v>3.8361830000000001</v>
      </c>
      <c r="O28" s="4">
        <v>15.883380000000001</v>
      </c>
      <c r="P28" s="4">
        <v>108.91930000000001</v>
      </c>
      <c r="Q28" s="4">
        <v>30.223710000000001</v>
      </c>
      <c r="R28" s="4">
        <v>102.57980000000001</v>
      </c>
      <c r="S28" s="4">
        <v>0</v>
      </c>
      <c r="T28" s="4">
        <v>383.85419999999999</v>
      </c>
      <c r="W28" s="4">
        <v>27.643319999999999</v>
      </c>
      <c r="X28" s="4">
        <v>12.942130000000001</v>
      </c>
      <c r="Y28" s="4">
        <v>32.693809999999999</v>
      </c>
      <c r="Z28" s="4">
        <v>26.806740000000001</v>
      </c>
      <c r="AB28" s="4">
        <v>0</v>
      </c>
      <c r="AC28" s="4">
        <v>32.847169999999998</v>
      </c>
      <c r="AD28" s="4">
        <v>32.848039999999997</v>
      </c>
      <c r="AE28" s="4">
        <v>12.679080000000001</v>
      </c>
      <c r="AF28" s="4">
        <v>40.480550000000001</v>
      </c>
      <c r="AH28" s="4">
        <v>130.98840000000001</v>
      </c>
      <c r="AI28" s="4">
        <v>0</v>
      </c>
      <c r="AJ28" s="4">
        <v>132.10220000000001</v>
      </c>
      <c r="AK28" s="4">
        <v>32.404949999999999</v>
      </c>
      <c r="AL28" s="4">
        <v>52.542639999999999</v>
      </c>
      <c r="AM28" s="4">
        <v>9.2120470000000001</v>
      </c>
      <c r="AP28" s="4">
        <v>5.6389420000000001</v>
      </c>
      <c r="AQ28" s="4">
        <v>46.670459999999999</v>
      </c>
      <c r="AR28" s="4">
        <v>3.8275199999999998</v>
      </c>
      <c r="AS28" s="4">
        <v>5.5070589999999999</v>
      </c>
      <c r="AT28" s="4">
        <v>66.876999999999995</v>
      </c>
      <c r="AV28" s="4">
        <v>6.7020189999999999</v>
      </c>
      <c r="AW28" s="4">
        <v>2.6163639999999999</v>
      </c>
      <c r="AX28" s="4">
        <v>44.064709999999998</v>
      </c>
      <c r="AY28" s="4">
        <v>24.38043</v>
      </c>
      <c r="AZ28" s="4">
        <v>43.212760000000003</v>
      </c>
      <c r="BA28" s="4">
        <v>15.937799999999999</v>
      </c>
      <c r="BB28" s="4">
        <v>0.67402390000000001</v>
      </c>
      <c r="BC28" s="4">
        <v>106.41</v>
      </c>
      <c r="BD28" s="178"/>
    </row>
    <row r="29" spans="1:56" x14ac:dyDescent="0.25">
      <c r="A29" t="s">
        <v>917</v>
      </c>
      <c r="B29" t="s">
        <v>884</v>
      </c>
      <c r="C29" t="s">
        <v>153</v>
      </c>
      <c r="D29" s="361">
        <v>25</v>
      </c>
      <c r="G29" s="4">
        <v>283</v>
      </c>
      <c r="H29" s="4">
        <v>49.709859999999999</v>
      </c>
      <c r="J29" s="4">
        <v>3.7312340000000002</v>
      </c>
      <c r="L29" s="4">
        <v>3.8361830000000001</v>
      </c>
      <c r="O29" s="4">
        <v>15.883380000000001</v>
      </c>
      <c r="P29" s="4">
        <v>108.91930000000001</v>
      </c>
      <c r="Q29" s="4">
        <v>30.223710000000001</v>
      </c>
      <c r="R29" s="4">
        <v>102.57980000000001</v>
      </c>
      <c r="S29" s="4">
        <v>0</v>
      </c>
      <c r="T29" s="4">
        <v>383.85419999999999</v>
      </c>
      <c r="W29" s="4">
        <v>27.643319999999999</v>
      </c>
      <c r="X29" s="4">
        <v>12.942130000000001</v>
      </c>
      <c r="Y29" s="4">
        <v>32.693809999999999</v>
      </c>
      <c r="Z29" s="4">
        <v>26.806740000000001</v>
      </c>
      <c r="AB29" s="4">
        <v>0</v>
      </c>
      <c r="AC29" s="4">
        <v>32.847169999999998</v>
      </c>
      <c r="AD29" s="4">
        <v>32.848039999999997</v>
      </c>
      <c r="AE29" s="4">
        <v>12.679080000000001</v>
      </c>
      <c r="AF29" s="4">
        <v>40.480550000000001</v>
      </c>
      <c r="AH29" s="4">
        <v>130.98840000000001</v>
      </c>
      <c r="AI29" s="4">
        <v>0</v>
      </c>
      <c r="AJ29" s="4">
        <v>132.10220000000001</v>
      </c>
      <c r="AK29" s="4">
        <v>32.404949999999999</v>
      </c>
      <c r="AL29" s="4">
        <v>52.542639999999999</v>
      </c>
      <c r="AM29" s="4">
        <v>9.2120470000000001</v>
      </c>
      <c r="AP29" s="4">
        <v>5.6389420000000001</v>
      </c>
      <c r="AQ29" s="4">
        <v>46.670459999999999</v>
      </c>
      <c r="AR29" s="4">
        <v>3.8275199999999998</v>
      </c>
      <c r="AS29" s="4">
        <v>5.5070589999999999</v>
      </c>
      <c r="AT29" s="4">
        <v>66.876999999999995</v>
      </c>
      <c r="AV29" s="4">
        <v>6.7020189999999999</v>
      </c>
      <c r="AW29" s="4">
        <v>2.6163639999999999</v>
      </c>
      <c r="AX29" s="4">
        <v>44.064709999999998</v>
      </c>
      <c r="AY29" s="4">
        <v>24.38043</v>
      </c>
      <c r="AZ29" s="4">
        <v>43.212760000000003</v>
      </c>
      <c r="BA29" s="4">
        <v>15.937799999999999</v>
      </c>
      <c r="BB29" s="4">
        <v>0.67402390000000001</v>
      </c>
      <c r="BC29" s="4">
        <v>106.41</v>
      </c>
      <c r="BD29" s="178"/>
    </row>
    <row r="30" spans="1:56" x14ac:dyDescent="0.25">
      <c r="A30" t="s">
        <v>917</v>
      </c>
      <c r="B30" t="s">
        <v>888</v>
      </c>
      <c r="C30" t="s">
        <v>153</v>
      </c>
      <c r="D30" s="361">
        <v>26</v>
      </c>
      <c r="G30" s="4">
        <v>283</v>
      </c>
      <c r="H30" s="4">
        <v>49.709859999999999</v>
      </c>
      <c r="J30" s="4">
        <v>3.7312340000000002</v>
      </c>
      <c r="L30" s="4">
        <v>3.8361830000000001</v>
      </c>
      <c r="O30" s="4">
        <v>15.883380000000001</v>
      </c>
      <c r="P30" s="4">
        <v>108.91930000000001</v>
      </c>
      <c r="Q30" s="4">
        <v>30.223710000000001</v>
      </c>
      <c r="R30" s="4">
        <v>102.57980000000001</v>
      </c>
      <c r="S30" s="4">
        <v>0</v>
      </c>
      <c r="T30" s="4">
        <v>383.85419999999999</v>
      </c>
      <c r="W30" s="4">
        <v>27.643319999999999</v>
      </c>
      <c r="X30" s="4">
        <v>12.942130000000001</v>
      </c>
      <c r="Y30" s="4">
        <v>32.693809999999999</v>
      </c>
      <c r="Z30" s="4">
        <v>26.806740000000001</v>
      </c>
      <c r="AB30" s="4">
        <v>0</v>
      </c>
      <c r="AC30" s="4">
        <v>32.847169999999998</v>
      </c>
      <c r="AD30" s="4">
        <v>32.848039999999997</v>
      </c>
      <c r="AE30" s="4">
        <v>12.679080000000001</v>
      </c>
      <c r="AF30" s="4">
        <v>40.480550000000001</v>
      </c>
      <c r="AH30" s="4">
        <v>130.98840000000001</v>
      </c>
      <c r="AI30" s="4">
        <v>0</v>
      </c>
      <c r="AJ30" s="4">
        <v>132.10220000000001</v>
      </c>
      <c r="AK30" s="4">
        <v>32.404949999999999</v>
      </c>
      <c r="AL30" s="4">
        <v>52.542639999999999</v>
      </c>
      <c r="AM30" s="4">
        <v>9.2120470000000001</v>
      </c>
      <c r="AP30" s="4">
        <v>5.6389420000000001</v>
      </c>
      <c r="AQ30" s="4">
        <v>46.670459999999999</v>
      </c>
      <c r="AR30" s="4">
        <v>3.8275199999999998</v>
      </c>
      <c r="AS30" s="4">
        <v>5.5070589999999999</v>
      </c>
      <c r="AT30" s="4">
        <v>66.876999999999995</v>
      </c>
      <c r="AV30" s="4">
        <v>6.7020189999999999</v>
      </c>
      <c r="AW30" s="4">
        <v>2.6163639999999999</v>
      </c>
      <c r="AX30" s="4">
        <v>44.064709999999998</v>
      </c>
      <c r="AY30" s="4">
        <v>24.38043</v>
      </c>
      <c r="AZ30" s="4">
        <v>43.212760000000003</v>
      </c>
      <c r="BA30" s="4">
        <v>15.937799999999999</v>
      </c>
      <c r="BB30" s="4">
        <v>0.67402390000000001</v>
      </c>
      <c r="BC30" s="4">
        <v>106.41</v>
      </c>
      <c r="BD30" s="178"/>
    </row>
    <row r="31" spans="1:56" x14ac:dyDescent="0.25">
      <c r="A31" t="s">
        <v>859</v>
      </c>
      <c r="B31" t="s">
        <v>885</v>
      </c>
      <c r="C31" t="s">
        <v>545</v>
      </c>
      <c r="D31" s="361">
        <v>27</v>
      </c>
      <c r="E31" s="4">
        <v>27.349509999999999</v>
      </c>
      <c r="L31" s="4">
        <v>10.00515</v>
      </c>
      <c r="M31" s="4">
        <v>24.189330000000002</v>
      </c>
      <c r="O31" s="4">
        <v>11.41901</v>
      </c>
      <c r="S31" s="4">
        <v>9.89011</v>
      </c>
      <c r="W31" s="4">
        <v>24</v>
      </c>
      <c r="AA31" s="4">
        <v>39.885219999999997</v>
      </c>
      <c r="AE31" s="4">
        <v>16.10126</v>
      </c>
      <c r="AJ31" s="4">
        <v>40.4375</v>
      </c>
      <c r="AK31" s="4">
        <v>10.9368</v>
      </c>
      <c r="AM31" s="4">
        <v>7.0571429999999999</v>
      </c>
      <c r="AN31" s="4">
        <v>24.461939999999998</v>
      </c>
      <c r="AO31" s="4">
        <v>80.000020000000006</v>
      </c>
      <c r="AP31" s="4">
        <v>4.6337349999999997</v>
      </c>
      <c r="AQ31" s="4">
        <v>33.695770000000003</v>
      </c>
      <c r="AR31" s="4">
        <v>2.1410390000000001</v>
      </c>
      <c r="AS31" s="4">
        <v>2.0020419999999999</v>
      </c>
      <c r="AT31" s="4"/>
      <c r="AW31" s="4">
        <v>1.983333</v>
      </c>
      <c r="AX31" s="4">
        <v>13.753959999999999</v>
      </c>
      <c r="BA31" s="4">
        <v>4.5724770000000001</v>
      </c>
      <c r="BC31" s="4">
        <v>141.6</v>
      </c>
      <c r="BD31" s="178">
        <v>44.488889999999998</v>
      </c>
    </row>
    <row r="32" spans="1:56" x14ac:dyDescent="0.25">
      <c r="A32" t="s">
        <v>859</v>
      </c>
      <c r="B32" t="s">
        <v>886</v>
      </c>
      <c r="C32" t="s">
        <v>545</v>
      </c>
      <c r="D32" s="361">
        <v>28</v>
      </c>
      <c r="E32" s="4">
        <v>27.349509999999999</v>
      </c>
      <c r="L32" s="4">
        <v>10.00515</v>
      </c>
      <c r="M32" s="4">
        <v>24.189330000000002</v>
      </c>
      <c r="O32" s="4">
        <v>11.41901</v>
      </c>
      <c r="S32" s="4">
        <v>9.89011</v>
      </c>
      <c r="W32" s="4">
        <v>24</v>
      </c>
      <c r="AA32" s="4">
        <v>39.885219999999997</v>
      </c>
      <c r="AE32" s="4">
        <v>16.10126</v>
      </c>
      <c r="AJ32" s="4">
        <v>40.4375</v>
      </c>
      <c r="AK32" s="4">
        <v>10.9368</v>
      </c>
      <c r="AM32" s="4">
        <v>7.0571429999999999</v>
      </c>
      <c r="AN32" s="4">
        <v>24.461939999999998</v>
      </c>
      <c r="AO32" s="4">
        <v>80.000020000000006</v>
      </c>
      <c r="AP32" s="4">
        <v>4.6337349999999997</v>
      </c>
      <c r="AQ32" s="4">
        <v>33.695770000000003</v>
      </c>
      <c r="AR32" s="4">
        <v>2.1410390000000001</v>
      </c>
      <c r="AS32" s="4">
        <v>2.0020419999999999</v>
      </c>
      <c r="AT32" s="4"/>
      <c r="AW32" s="4">
        <v>1.983333</v>
      </c>
      <c r="AX32" s="4">
        <v>13.753959999999999</v>
      </c>
      <c r="BA32" s="4">
        <v>4.5724770000000001</v>
      </c>
      <c r="BC32" s="4">
        <v>141.6</v>
      </c>
      <c r="BD32" s="178">
        <v>44.488889999999998</v>
      </c>
    </row>
    <row r="33" spans="1:56" x14ac:dyDescent="0.25">
      <c r="A33" t="s">
        <v>859</v>
      </c>
      <c r="B33" t="s">
        <v>891</v>
      </c>
      <c r="C33" t="s">
        <v>545</v>
      </c>
      <c r="D33" s="361">
        <v>29</v>
      </c>
      <c r="E33" s="4">
        <v>27.349509999999999</v>
      </c>
      <c r="L33" s="4">
        <v>10.00515</v>
      </c>
      <c r="M33" s="4">
        <v>24.189330000000002</v>
      </c>
      <c r="O33" s="4">
        <v>11.41901</v>
      </c>
      <c r="S33" s="4">
        <v>9.89011</v>
      </c>
      <c r="W33" s="4">
        <v>24</v>
      </c>
      <c r="AA33" s="4">
        <v>39.885219999999997</v>
      </c>
      <c r="AE33" s="4">
        <v>16.10126</v>
      </c>
      <c r="AJ33" s="4">
        <v>40.4375</v>
      </c>
      <c r="AK33" s="4">
        <v>10.9368</v>
      </c>
      <c r="AM33" s="4">
        <v>7.0571429999999999</v>
      </c>
      <c r="AN33" s="4">
        <v>24.461939999999998</v>
      </c>
      <c r="AO33" s="4">
        <v>80.000020000000006</v>
      </c>
      <c r="AP33" s="4">
        <v>4.6337349999999997</v>
      </c>
      <c r="AQ33" s="4">
        <v>33.695770000000003</v>
      </c>
      <c r="AR33" s="4">
        <v>2.1410390000000001</v>
      </c>
      <c r="AS33" s="4">
        <v>2.0020419999999999</v>
      </c>
      <c r="AT33" s="4"/>
      <c r="AW33" s="4">
        <v>1.983333</v>
      </c>
      <c r="AX33" s="4">
        <v>13.753959999999999</v>
      </c>
      <c r="BA33" s="4">
        <v>4.5724770000000001</v>
      </c>
      <c r="BC33" s="4">
        <v>141.6</v>
      </c>
      <c r="BD33" s="178">
        <v>44.488889999999998</v>
      </c>
    </row>
    <row r="34" spans="1:56" x14ac:dyDescent="0.25">
      <c r="A34" t="s">
        <v>859</v>
      </c>
      <c r="B34" t="s">
        <v>908</v>
      </c>
      <c r="C34" t="s">
        <v>545</v>
      </c>
      <c r="D34" s="361">
        <v>30</v>
      </c>
      <c r="E34" s="4">
        <v>27.349509999999999</v>
      </c>
      <c r="L34" s="4">
        <v>10.00515</v>
      </c>
      <c r="M34" s="4">
        <v>24.189330000000002</v>
      </c>
      <c r="O34" s="4">
        <v>11.41901</v>
      </c>
      <c r="S34" s="4">
        <v>9.89011</v>
      </c>
      <c r="W34" s="4">
        <v>24</v>
      </c>
      <c r="AA34" s="4">
        <v>39.885219999999997</v>
      </c>
      <c r="AE34" s="4">
        <v>16.10126</v>
      </c>
      <c r="AJ34" s="4">
        <v>40.4375</v>
      </c>
      <c r="AK34" s="4">
        <v>10.9368</v>
      </c>
      <c r="AM34" s="4">
        <v>7.0571429999999999</v>
      </c>
      <c r="AN34" s="4">
        <v>24.461939999999998</v>
      </c>
      <c r="AO34" s="4">
        <v>80.000020000000006</v>
      </c>
      <c r="AP34" s="4">
        <v>4.6337349999999997</v>
      </c>
      <c r="AQ34" s="4">
        <v>33.695770000000003</v>
      </c>
      <c r="AR34" s="4">
        <v>2.1410390000000001</v>
      </c>
      <c r="AS34" s="4">
        <v>2.0020419999999999</v>
      </c>
      <c r="AT34" s="4"/>
      <c r="AW34" s="4">
        <v>1.983333</v>
      </c>
      <c r="AX34" s="4">
        <v>13.753959999999999</v>
      </c>
      <c r="BA34" s="4">
        <v>4.5724770000000001</v>
      </c>
      <c r="BC34" s="4">
        <v>141.6</v>
      </c>
      <c r="BD34" s="178">
        <v>44.488889999999998</v>
      </c>
    </row>
    <row r="35" spans="1:56" x14ac:dyDescent="0.25">
      <c r="A35" t="s">
        <v>860</v>
      </c>
      <c r="B35" t="s">
        <v>880</v>
      </c>
      <c r="C35" t="s">
        <v>153</v>
      </c>
      <c r="D35" s="361">
        <v>31</v>
      </c>
      <c r="G35" s="4">
        <v>283</v>
      </c>
      <c r="H35" s="4">
        <v>49.709859999999999</v>
      </c>
      <c r="J35" s="4">
        <v>3.7312340000000002</v>
      </c>
      <c r="L35" s="4">
        <v>3.8361830000000001</v>
      </c>
      <c r="O35" s="4">
        <v>15.883380000000001</v>
      </c>
      <c r="P35" s="4">
        <v>108.91930000000001</v>
      </c>
      <c r="Q35" s="4">
        <v>30.223710000000001</v>
      </c>
      <c r="R35" s="4">
        <v>102.57980000000001</v>
      </c>
      <c r="S35" s="4">
        <v>0</v>
      </c>
      <c r="T35" s="4">
        <v>383.85419999999999</v>
      </c>
      <c r="W35" s="4">
        <v>27.643319999999999</v>
      </c>
      <c r="X35" s="4">
        <v>12.942130000000001</v>
      </c>
      <c r="Y35" s="4">
        <v>32.693809999999999</v>
      </c>
      <c r="Z35" s="4">
        <v>26.806740000000001</v>
      </c>
      <c r="AB35" s="4">
        <v>0</v>
      </c>
      <c r="AC35" s="4">
        <v>32.847169999999998</v>
      </c>
      <c r="AD35" s="4">
        <v>32.848039999999997</v>
      </c>
      <c r="AE35" s="4">
        <v>12.679080000000001</v>
      </c>
      <c r="AF35" s="4">
        <v>40.480550000000001</v>
      </c>
      <c r="AH35" s="4">
        <v>130.98840000000001</v>
      </c>
      <c r="AI35" s="4">
        <v>0</v>
      </c>
      <c r="AJ35" s="4">
        <v>132.10220000000001</v>
      </c>
      <c r="AK35" s="4">
        <v>32.404949999999999</v>
      </c>
      <c r="AL35" s="4">
        <v>52.542639999999999</v>
      </c>
      <c r="AM35" s="4">
        <v>9.2120470000000001</v>
      </c>
      <c r="AP35" s="4">
        <v>5.6389420000000001</v>
      </c>
      <c r="AQ35" s="4">
        <v>46.670459999999999</v>
      </c>
      <c r="AR35" s="4">
        <v>3.8275199999999998</v>
      </c>
      <c r="AS35" s="4">
        <v>5.5070589999999999</v>
      </c>
      <c r="AT35" s="4">
        <v>66.876999999999995</v>
      </c>
      <c r="AV35" s="4">
        <v>6.7020189999999999</v>
      </c>
      <c r="AW35" s="4">
        <v>2.6163639999999999</v>
      </c>
      <c r="AX35" s="4">
        <v>44.064709999999998</v>
      </c>
      <c r="AY35" s="4">
        <v>24.38043</v>
      </c>
      <c r="AZ35" s="4">
        <v>43.212760000000003</v>
      </c>
      <c r="BA35" s="4">
        <v>15.937799999999999</v>
      </c>
      <c r="BB35" s="4">
        <v>0.67402390000000001</v>
      </c>
      <c r="BC35" s="4">
        <v>106.41</v>
      </c>
      <c r="BD35" s="178"/>
    </row>
    <row r="36" spans="1:56" x14ac:dyDescent="0.25">
      <c r="A36" t="s">
        <v>860</v>
      </c>
      <c r="B36" t="s">
        <v>912</v>
      </c>
      <c r="C36" t="s">
        <v>153</v>
      </c>
      <c r="D36" s="361">
        <v>32</v>
      </c>
      <c r="G36" s="4">
        <v>283</v>
      </c>
      <c r="H36" s="4">
        <v>49.709859999999999</v>
      </c>
      <c r="J36" s="4">
        <v>3.7312340000000002</v>
      </c>
      <c r="L36" s="4">
        <v>3.8361830000000001</v>
      </c>
      <c r="O36" s="4">
        <v>15.883380000000001</v>
      </c>
      <c r="P36" s="4">
        <v>108.91930000000001</v>
      </c>
      <c r="Q36" s="4">
        <v>30.223710000000001</v>
      </c>
      <c r="R36" s="4">
        <v>102.57980000000001</v>
      </c>
      <c r="S36" s="4">
        <v>0</v>
      </c>
      <c r="T36" s="4">
        <v>383.85419999999999</v>
      </c>
      <c r="W36" s="4">
        <v>27.643319999999999</v>
      </c>
      <c r="X36" s="4">
        <v>12.942130000000001</v>
      </c>
      <c r="Y36" s="4">
        <v>32.693809999999999</v>
      </c>
      <c r="Z36" s="4">
        <v>26.806740000000001</v>
      </c>
      <c r="AB36" s="4">
        <v>0</v>
      </c>
      <c r="AC36" s="4">
        <v>32.847169999999998</v>
      </c>
      <c r="AD36" s="4">
        <v>32.848039999999997</v>
      </c>
      <c r="AE36" s="4">
        <v>12.679080000000001</v>
      </c>
      <c r="AF36" s="4">
        <v>40.480550000000001</v>
      </c>
      <c r="AH36" s="4">
        <v>130.98840000000001</v>
      </c>
      <c r="AI36" s="4">
        <v>0</v>
      </c>
      <c r="AJ36" s="4">
        <v>132.10220000000001</v>
      </c>
      <c r="AK36" s="4">
        <v>32.404949999999999</v>
      </c>
      <c r="AL36" s="4">
        <v>52.542639999999999</v>
      </c>
      <c r="AM36" s="4">
        <v>9.2120470000000001</v>
      </c>
      <c r="AP36" s="4">
        <v>5.6389420000000001</v>
      </c>
      <c r="AQ36" s="4">
        <v>46.670459999999999</v>
      </c>
      <c r="AR36" s="4">
        <v>3.8275199999999998</v>
      </c>
      <c r="AS36" s="4">
        <v>5.5070589999999999</v>
      </c>
      <c r="AT36" s="4">
        <v>66.876999999999995</v>
      </c>
      <c r="AV36" s="4">
        <v>6.7020189999999999</v>
      </c>
      <c r="AW36" s="4">
        <v>2.6163639999999999</v>
      </c>
      <c r="AX36" s="4">
        <v>44.064709999999998</v>
      </c>
      <c r="AY36" s="4">
        <v>24.38043</v>
      </c>
      <c r="AZ36" s="4">
        <v>43.212760000000003</v>
      </c>
      <c r="BA36" s="4">
        <v>15.937799999999999</v>
      </c>
      <c r="BB36" s="4">
        <v>0.67402390000000001</v>
      </c>
      <c r="BC36" s="4">
        <v>106.41</v>
      </c>
      <c r="BD36" s="178"/>
    </row>
    <row r="37" spans="1:56" x14ac:dyDescent="0.25">
      <c r="A37" t="s">
        <v>860</v>
      </c>
      <c r="B37" t="s">
        <v>881</v>
      </c>
      <c r="C37" t="s">
        <v>153</v>
      </c>
      <c r="D37" s="361">
        <v>33</v>
      </c>
      <c r="G37" s="4">
        <v>283</v>
      </c>
      <c r="H37" s="4">
        <v>49.709859999999999</v>
      </c>
      <c r="J37" s="4">
        <v>3.7312340000000002</v>
      </c>
      <c r="L37" s="4">
        <v>3.8361830000000001</v>
      </c>
      <c r="O37" s="4">
        <v>15.883380000000001</v>
      </c>
      <c r="P37" s="4">
        <v>108.91930000000001</v>
      </c>
      <c r="Q37" s="4">
        <v>30.223710000000001</v>
      </c>
      <c r="R37" s="4">
        <v>102.57980000000001</v>
      </c>
      <c r="S37" s="4">
        <v>0</v>
      </c>
      <c r="T37" s="4">
        <v>383.85419999999999</v>
      </c>
      <c r="W37" s="4">
        <v>27.643319999999999</v>
      </c>
      <c r="X37" s="4">
        <v>12.942130000000001</v>
      </c>
      <c r="Y37" s="4">
        <v>32.693809999999999</v>
      </c>
      <c r="Z37" s="4">
        <v>26.806740000000001</v>
      </c>
      <c r="AB37" s="4">
        <v>0</v>
      </c>
      <c r="AC37" s="4">
        <v>32.847169999999998</v>
      </c>
      <c r="AD37" s="4">
        <v>32.848039999999997</v>
      </c>
      <c r="AE37" s="4">
        <v>12.679080000000001</v>
      </c>
      <c r="AF37" s="4">
        <v>40.480550000000001</v>
      </c>
      <c r="AH37" s="4">
        <v>130.98840000000001</v>
      </c>
      <c r="AI37" s="4">
        <v>0</v>
      </c>
      <c r="AJ37" s="4">
        <v>132.10220000000001</v>
      </c>
      <c r="AK37" s="4">
        <v>32.404949999999999</v>
      </c>
      <c r="AL37" s="4">
        <v>52.542639999999999</v>
      </c>
      <c r="AM37" s="4">
        <v>9.2120470000000001</v>
      </c>
      <c r="AP37" s="4">
        <v>5.6389420000000001</v>
      </c>
      <c r="AQ37" s="4">
        <v>46.670459999999999</v>
      </c>
      <c r="AR37" s="4">
        <v>3.8275199999999998</v>
      </c>
      <c r="AS37" s="4">
        <v>5.5070589999999999</v>
      </c>
      <c r="AT37" s="4">
        <v>66.876999999999995</v>
      </c>
      <c r="AV37" s="4">
        <v>6.7020189999999999</v>
      </c>
      <c r="AW37" s="4">
        <v>2.6163639999999999</v>
      </c>
      <c r="AX37" s="4">
        <v>44.064709999999998</v>
      </c>
      <c r="AY37" s="4">
        <v>24.38043</v>
      </c>
      <c r="AZ37" s="4">
        <v>43.212760000000003</v>
      </c>
      <c r="BA37" s="4">
        <v>15.937799999999999</v>
      </c>
      <c r="BB37" s="4">
        <v>0.67402390000000001</v>
      </c>
      <c r="BC37" s="4">
        <v>106.41</v>
      </c>
      <c r="BD37" s="178"/>
    </row>
    <row r="38" spans="1:56" x14ac:dyDescent="0.25">
      <c r="A38" t="s">
        <v>860</v>
      </c>
      <c r="B38" t="s">
        <v>883</v>
      </c>
      <c r="C38" t="s">
        <v>153</v>
      </c>
      <c r="D38" s="361">
        <v>34</v>
      </c>
      <c r="G38" s="4">
        <v>283</v>
      </c>
      <c r="H38" s="4">
        <v>49.709859999999999</v>
      </c>
      <c r="J38" s="4">
        <v>3.7312340000000002</v>
      </c>
      <c r="L38" s="4">
        <v>3.8361830000000001</v>
      </c>
      <c r="O38" s="4">
        <v>15.883380000000001</v>
      </c>
      <c r="P38" s="4">
        <v>108.91930000000001</v>
      </c>
      <c r="Q38" s="4">
        <v>30.223710000000001</v>
      </c>
      <c r="R38" s="4">
        <v>102.57980000000001</v>
      </c>
      <c r="S38" s="4">
        <v>0</v>
      </c>
      <c r="T38" s="4">
        <v>383.85419999999999</v>
      </c>
      <c r="W38" s="4">
        <v>27.643319999999999</v>
      </c>
      <c r="X38" s="4">
        <v>12.942130000000001</v>
      </c>
      <c r="Y38" s="4">
        <v>32.693809999999999</v>
      </c>
      <c r="Z38" s="4">
        <v>26.806740000000001</v>
      </c>
      <c r="AB38" s="4">
        <v>0</v>
      </c>
      <c r="AC38" s="4">
        <v>32.847169999999998</v>
      </c>
      <c r="AD38" s="4">
        <v>32.848039999999997</v>
      </c>
      <c r="AE38" s="4">
        <v>12.679080000000001</v>
      </c>
      <c r="AF38" s="4">
        <v>40.480550000000001</v>
      </c>
      <c r="AH38" s="4">
        <v>130.98840000000001</v>
      </c>
      <c r="AI38" s="4">
        <v>0</v>
      </c>
      <c r="AJ38" s="4">
        <v>132.10220000000001</v>
      </c>
      <c r="AK38" s="4">
        <v>32.404949999999999</v>
      </c>
      <c r="AL38" s="4">
        <v>52.542639999999999</v>
      </c>
      <c r="AM38" s="4">
        <v>9.2120470000000001</v>
      </c>
      <c r="AP38" s="4">
        <v>5.6389420000000001</v>
      </c>
      <c r="AQ38" s="4">
        <v>46.670459999999999</v>
      </c>
      <c r="AR38" s="4">
        <v>3.8275199999999998</v>
      </c>
      <c r="AS38" s="4">
        <v>5.5070589999999999</v>
      </c>
      <c r="AT38" s="4">
        <v>66.876999999999995</v>
      </c>
      <c r="AV38" s="4">
        <v>6.7020189999999999</v>
      </c>
      <c r="AW38" s="4">
        <v>2.6163639999999999</v>
      </c>
      <c r="AX38" s="4">
        <v>44.064709999999998</v>
      </c>
      <c r="AY38" s="4">
        <v>24.38043</v>
      </c>
      <c r="AZ38" s="4">
        <v>43.212760000000003</v>
      </c>
      <c r="BA38" s="4">
        <v>15.937799999999999</v>
      </c>
      <c r="BB38" s="4">
        <v>0.67402390000000001</v>
      </c>
      <c r="BC38" s="4">
        <v>106.41</v>
      </c>
      <c r="BD38" s="178"/>
    </row>
    <row r="39" spans="1:56" x14ac:dyDescent="0.25">
      <c r="A39" t="s">
        <v>860</v>
      </c>
      <c r="B39" t="s">
        <v>884</v>
      </c>
      <c r="C39" t="s">
        <v>153</v>
      </c>
      <c r="D39" s="361">
        <v>35</v>
      </c>
      <c r="G39" s="4">
        <v>283</v>
      </c>
      <c r="H39" s="4">
        <v>49.709859999999999</v>
      </c>
      <c r="J39" s="4">
        <v>3.7312340000000002</v>
      </c>
      <c r="L39" s="4">
        <v>3.8361830000000001</v>
      </c>
      <c r="O39" s="4">
        <v>15.883380000000001</v>
      </c>
      <c r="P39" s="4">
        <v>108.91930000000001</v>
      </c>
      <c r="Q39" s="4">
        <v>30.223710000000001</v>
      </c>
      <c r="R39" s="4">
        <v>102.57980000000001</v>
      </c>
      <c r="S39" s="4">
        <v>0</v>
      </c>
      <c r="T39" s="4">
        <v>383.85419999999999</v>
      </c>
      <c r="W39" s="4">
        <v>27.643319999999999</v>
      </c>
      <c r="X39" s="4">
        <v>12.942130000000001</v>
      </c>
      <c r="Y39" s="4">
        <v>32.693809999999999</v>
      </c>
      <c r="Z39" s="4">
        <v>26.806740000000001</v>
      </c>
      <c r="AB39" s="4">
        <v>0</v>
      </c>
      <c r="AC39" s="4">
        <v>32.847169999999998</v>
      </c>
      <c r="AD39" s="4">
        <v>32.848039999999997</v>
      </c>
      <c r="AE39" s="4">
        <v>12.679080000000001</v>
      </c>
      <c r="AF39" s="4">
        <v>40.480550000000001</v>
      </c>
      <c r="AH39" s="4">
        <v>130.98840000000001</v>
      </c>
      <c r="AI39" s="4">
        <v>0</v>
      </c>
      <c r="AJ39" s="4">
        <v>132.10220000000001</v>
      </c>
      <c r="AK39" s="4">
        <v>32.404949999999999</v>
      </c>
      <c r="AL39" s="4">
        <v>52.542639999999999</v>
      </c>
      <c r="AM39" s="4">
        <v>9.2120470000000001</v>
      </c>
      <c r="AP39" s="4">
        <v>5.6389420000000001</v>
      </c>
      <c r="AQ39" s="4">
        <v>46.670459999999999</v>
      </c>
      <c r="AR39" s="4">
        <v>3.8275199999999998</v>
      </c>
      <c r="AS39" s="4">
        <v>5.5070589999999999</v>
      </c>
      <c r="AT39" s="4">
        <v>66.876999999999995</v>
      </c>
      <c r="AV39" s="4">
        <v>6.7020189999999999</v>
      </c>
      <c r="AW39" s="4">
        <v>2.6163639999999999</v>
      </c>
      <c r="AX39" s="4">
        <v>44.064709999999998</v>
      </c>
      <c r="AY39" s="4">
        <v>24.38043</v>
      </c>
      <c r="AZ39" s="4">
        <v>43.212760000000003</v>
      </c>
      <c r="BA39" s="4">
        <v>15.937799999999999</v>
      </c>
      <c r="BB39" s="4">
        <v>0.67402390000000001</v>
      </c>
      <c r="BC39" s="4">
        <v>106.41</v>
      </c>
      <c r="BD39" s="178"/>
    </row>
    <row r="40" spans="1:56" x14ac:dyDescent="0.25">
      <c r="A40" t="s">
        <v>526</v>
      </c>
      <c r="B40" t="s">
        <v>898</v>
      </c>
      <c r="C40">
        <v>3031</v>
      </c>
      <c r="D40" s="361">
        <v>36</v>
      </c>
      <c r="E40" s="4">
        <v>27.349509999999999</v>
      </c>
      <c r="L40" s="4">
        <v>10.00515</v>
      </c>
      <c r="M40" s="4">
        <v>24.189330000000002</v>
      </c>
      <c r="O40" s="4">
        <v>11.41901</v>
      </c>
      <c r="S40" s="4">
        <v>9.89011</v>
      </c>
      <c r="W40" s="4">
        <v>24</v>
      </c>
      <c r="AA40" s="4">
        <v>39.885219999999997</v>
      </c>
      <c r="AE40" s="4">
        <v>16.10126</v>
      </c>
      <c r="AJ40" s="4">
        <v>40.4375</v>
      </c>
      <c r="AK40" s="4">
        <v>10.9368</v>
      </c>
      <c r="AM40" s="4">
        <v>7.0571429999999999</v>
      </c>
      <c r="AN40" s="4">
        <v>24.461939999999998</v>
      </c>
      <c r="AO40" s="4">
        <v>80.000020000000006</v>
      </c>
      <c r="AP40" s="4">
        <v>4.6337349999999997</v>
      </c>
      <c r="AQ40" s="4">
        <v>33.695770000000003</v>
      </c>
      <c r="AR40" s="4">
        <v>2.1410390000000001</v>
      </c>
      <c r="AS40" s="4">
        <v>2.0020419999999999</v>
      </c>
      <c r="AT40" s="4"/>
      <c r="AW40" s="4">
        <v>1.983333</v>
      </c>
      <c r="AX40" s="4">
        <v>13.753959999999999</v>
      </c>
      <c r="BA40" s="4">
        <v>4.5724770000000001</v>
      </c>
      <c r="BC40" s="4">
        <v>141.6</v>
      </c>
      <c r="BD40" s="178">
        <v>44.488889999999998</v>
      </c>
    </row>
    <row r="41" spans="1:56" x14ac:dyDescent="0.25">
      <c r="A41" t="s">
        <v>526</v>
      </c>
      <c r="B41" t="s">
        <v>899</v>
      </c>
      <c r="C41">
        <v>3031</v>
      </c>
      <c r="D41" s="361">
        <v>37</v>
      </c>
      <c r="E41" s="4">
        <v>27.349509999999999</v>
      </c>
      <c r="L41" s="4">
        <v>10.00515</v>
      </c>
      <c r="M41" s="4">
        <v>24.189330000000002</v>
      </c>
      <c r="O41" s="4">
        <v>11.41901</v>
      </c>
      <c r="S41" s="4">
        <v>9.89011</v>
      </c>
      <c r="W41" s="4">
        <v>24</v>
      </c>
      <c r="AA41" s="4">
        <v>39.885219999999997</v>
      </c>
      <c r="AE41" s="4">
        <v>16.10126</v>
      </c>
      <c r="AJ41" s="4">
        <v>40.4375</v>
      </c>
      <c r="AK41" s="4">
        <v>10.9368</v>
      </c>
      <c r="AM41" s="4">
        <v>7.0571429999999999</v>
      </c>
      <c r="AN41" s="4">
        <v>24.461939999999998</v>
      </c>
      <c r="AO41" s="4">
        <v>80.000020000000006</v>
      </c>
      <c r="AP41" s="4">
        <v>4.6337349999999997</v>
      </c>
      <c r="AQ41" s="4">
        <v>33.695770000000003</v>
      </c>
      <c r="AR41" s="4">
        <v>2.1410390000000001</v>
      </c>
      <c r="AS41" s="4">
        <v>2.0020419999999999</v>
      </c>
      <c r="AT41" s="4"/>
      <c r="AW41" s="4">
        <v>1.983333</v>
      </c>
      <c r="AX41" s="4">
        <v>13.753959999999999</v>
      </c>
      <c r="BA41" s="4">
        <v>4.5724770000000001</v>
      </c>
      <c r="BC41" s="4">
        <v>141.6</v>
      </c>
      <c r="BD41" s="178">
        <v>44.488889999999998</v>
      </c>
    </row>
    <row r="42" spans="1:56" x14ac:dyDescent="0.25">
      <c r="A42" t="s">
        <v>526</v>
      </c>
      <c r="B42" t="s">
        <v>905</v>
      </c>
      <c r="C42">
        <v>3031</v>
      </c>
      <c r="D42" s="361">
        <v>38</v>
      </c>
      <c r="E42" s="4">
        <v>27.349509999999999</v>
      </c>
      <c r="L42" s="4">
        <v>10.00515</v>
      </c>
      <c r="M42" s="4">
        <v>24.189330000000002</v>
      </c>
      <c r="O42" s="4">
        <v>11.41901</v>
      </c>
      <c r="S42" s="4">
        <v>9.89011</v>
      </c>
      <c r="W42" s="4">
        <v>24</v>
      </c>
      <c r="AA42" s="4">
        <v>39.885219999999997</v>
      </c>
      <c r="AE42" s="4">
        <v>16.10126</v>
      </c>
      <c r="AJ42" s="4">
        <v>40.4375</v>
      </c>
      <c r="AK42" s="4">
        <v>10.9368</v>
      </c>
      <c r="AM42" s="4">
        <v>7.0571429999999999</v>
      </c>
      <c r="AN42" s="4">
        <v>24.461939999999998</v>
      </c>
      <c r="AO42" s="4">
        <v>80.000020000000006</v>
      </c>
      <c r="AP42" s="4">
        <v>4.6337349999999997</v>
      </c>
      <c r="AQ42" s="4">
        <v>33.695770000000003</v>
      </c>
      <c r="AR42" s="4">
        <v>2.1410390000000001</v>
      </c>
      <c r="AS42" s="4">
        <v>2.0020419999999999</v>
      </c>
      <c r="AT42" s="4"/>
      <c r="AW42" s="4">
        <v>1.983333</v>
      </c>
      <c r="AX42" s="4">
        <v>13.753959999999999</v>
      </c>
      <c r="BA42" s="4">
        <v>4.5724770000000001</v>
      </c>
      <c r="BC42" s="4">
        <v>141.6</v>
      </c>
      <c r="BD42" s="178">
        <v>44.488889999999998</v>
      </c>
    </row>
    <row r="43" spans="1:56" x14ac:dyDescent="0.25">
      <c r="A43" t="s">
        <v>918</v>
      </c>
      <c r="B43" t="s">
        <v>880</v>
      </c>
      <c r="C43" t="s">
        <v>157</v>
      </c>
      <c r="D43" s="361">
        <v>39</v>
      </c>
      <c r="G43" s="4">
        <v>283</v>
      </c>
      <c r="H43" s="4">
        <v>49.709859999999999</v>
      </c>
      <c r="J43" s="4">
        <v>3.7312340000000002</v>
      </c>
      <c r="L43" s="4">
        <v>3.8361830000000001</v>
      </c>
      <c r="O43" s="4">
        <v>15.883380000000001</v>
      </c>
      <c r="P43" s="4">
        <v>108.91930000000001</v>
      </c>
      <c r="Q43" s="4">
        <v>30.223710000000001</v>
      </c>
      <c r="R43" s="4">
        <v>102.57980000000001</v>
      </c>
      <c r="S43" s="4">
        <v>0</v>
      </c>
      <c r="T43" s="4">
        <v>383.85419999999999</v>
      </c>
      <c r="W43" s="4">
        <v>27.643319999999999</v>
      </c>
      <c r="X43" s="4">
        <v>12.942130000000001</v>
      </c>
      <c r="Y43" s="4">
        <v>32.693809999999999</v>
      </c>
      <c r="Z43" s="4">
        <v>26.806740000000001</v>
      </c>
      <c r="AB43" s="4">
        <v>0</v>
      </c>
      <c r="AC43" s="4">
        <v>32.847169999999998</v>
      </c>
      <c r="AD43" s="4">
        <v>32.848039999999997</v>
      </c>
      <c r="AE43" s="4">
        <v>12.679080000000001</v>
      </c>
      <c r="AF43" s="4">
        <v>40.480550000000001</v>
      </c>
      <c r="AH43" s="4">
        <v>130.98840000000001</v>
      </c>
      <c r="AI43" s="4">
        <v>0</v>
      </c>
      <c r="AJ43" s="4">
        <v>132.10220000000001</v>
      </c>
      <c r="AK43" s="4">
        <v>32.404949999999999</v>
      </c>
      <c r="AL43" s="4">
        <v>52.542639999999999</v>
      </c>
      <c r="AM43" s="4">
        <v>9.2120470000000001</v>
      </c>
      <c r="AP43" s="4">
        <v>5.6389420000000001</v>
      </c>
      <c r="AQ43" s="4">
        <v>46.670459999999999</v>
      </c>
      <c r="AR43" s="4">
        <v>3.8275199999999998</v>
      </c>
      <c r="AS43" s="4">
        <v>5.5070589999999999</v>
      </c>
      <c r="AT43" s="4">
        <v>66.876999999999995</v>
      </c>
      <c r="AV43" s="4">
        <v>6.7020189999999999</v>
      </c>
      <c r="AW43" s="4">
        <v>2.6163639999999999</v>
      </c>
      <c r="AX43" s="4">
        <v>44.064709999999998</v>
      </c>
      <c r="AY43" s="4">
        <v>24.38043</v>
      </c>
      <c r="AZ43" s="4">
        <v>43.212760000000003</v>
      </c>
      <c r="BA43" s="4">
        <v>15.937799999999999</v>
      </c>
      <c r="BB43" s="4">
        <v>0.67402390000000001</v>
      </c>
      <c r="BC43" s="4">
        <v>106.41</v>
      </c>
      <c r="BD43" s="178"/>
    </row>
    <row r="44" spans="1:56" x14ac:dyDescent="0.25">
      <c r="A44" t="s">
        <v>918</v>
      </c>
      <c r="B44" t="s">
        <v>883</v>
      </c>
      <c r="C44" t="s">
        <v>157</v>
      </c>
      <c r="D44" s="361">
        <v>40</v>
      </c>
      <c r="G44" s="4">
        <v>283</v>
      </c>
      <c r="H44" s="4">
        <v>49.709859999999999</v>
      </c>
      <c r="J44" s="4">
        <v>3.7312340000000002</v>
      </c>
      <c r="L44" s="4">
        <v>3.8361830000000001</v>
      </c>
      <c r="O44" s="4">
        <v>15.883380000000001</v>
      </c>
      <c r="P44" s="4">
        <v>108.91930000000001</v>
      </c>
      <c r="Q44" s="4">
        <v>30.223710000000001</v>
      </c>
      <c r="R44" s="4">
        <v>102.57980000000001</v>
      </c>
      <c r="S44" s="4">
        <v>0</v>
      </c>
      <c r="T44" s="4">
        <v>383.85419999999999</v>
      </c>
      <c r="W44" s="4">
        <v>27.643319999999999</v>
      </c>
      <c r="X44" s="4">
        <v>12.942130000000001</v>
      </c>
      <c r="Y44" s="4">
        <v>32.693809999999999</v>
      </c>
      <c r="Z44" s="4">
        <v>26.806740000000001</v>
      </c>
      <c r="AB44" s="4">
        <v>0</v>
      </c>
      <c r="AC44" s="4">
        <v>32.847169999999998</v>
      </c>
      <c r="AD44" s="4">
        <v>32.848039999999997</v>
      </c>
      <c r="AE44" s="4">
        <v>12.679080000000001</v>
      </c>
      <c r="AF44" s="4">
        <v>40.480550000000001</v>
      </c>
      <c r="AH44" s="4">
        <v>130.98840000000001</v>
      </c>
      <c r="AI44" s="4">
        <v>0</v>
      </c>
      <c r="AJ44" s="4">
        <v>132.10220000000001</v>
      </c>
      <c r="AK44" s="4">
        <v>32.404949999999999</v>
      </c>
      <c r="AL44" s="4">
        <v>52.542639999999999</v>
      </c>
      <c r="AM44" s="4">
        <v>9.2120470000000001</v>
      </c>
      <c r="AP44" s="4">
        <v>5.6389420000000001</v>
      </c>
      <c r="AQ44" s="4">
        <v>46.670459999999999</v>
      </c>
      <c r="AR44" s="4">
        <v>3.8275199999999998</v>
      </c>
      <c r="AS44" s="4">
        <v>5.5070589999999999</v>
      </c>
      <c r="AT44" s="4">
        <v>66.876999999999995</v>
      </c>
      <c r="AV44" s="4">
        <v>6.7020189999999999</v>
      </c>
      <c r="AW44" s="4">
        <v>2.6163639999999999</v>
      </c>
      <c r="AX44" s="4">
        <v>44.064709999999998</v>
      </c>
      <c r="AY44" s="4">
        <v>24.38043</v>
      </c>
      <c r="AZ44" s="4">
        <v>43.212760000000003</v>
      </c>
      <c r="BA44" s="4">
        <v>15.937799999999999</v>
      </c>
      <c r="BB44" s="4">
        <v>0.67402390000000001</v>
      </c>
      <c r="BC44" s="4">
        <v>106.41</v>
      </c>
      <c r="BD44" s="178"/>
    </row>
    <row r="45" spans="1:56" x14ac:dyDescent="0.25">
      <c r="A45" t="s">
        <v>918</v>
      </c>
      <c r="B45" t="s">
        <v>880</v>
      </c>
      <c r="C45" t="s">
        <v>153</v>
      </c>
      <c r="D45" s="361">
        <v>41</v>
      </c>
      <c r="G45" s="4">
        <v>283</v>
      </c>
      <c r="H45" s="4">
        <v>49.709859999999999</v>
      </c>
      <c r="J45" s="4">
        <v>3.7312340000000002</v>
      </c>
      <c r="L45" s="4">
        <v>3.8361830000000001</v>
      </c>
      <c r="O45" s="4">
        <v>15.883380000000001</v>
      </c>
      <c r="P45" s="4">
        <v>108.91930000000001</v>
      </c>
      <c r="Q45" s="4">
        <v>30.223710000000001</v>
      </c>
      <c r="R45" s="4">
        <v>102.57980000000001</v>
      </c>
      <c r="S45" s="4">
        <v>0</v>
      </c>
      <c r="T45" s="4">
        <v>383.85419999999999</v>
      </c>
      <c r="W45" s="4">
        <v>27.643319999999999</v>
      </c>
      <c r="X45" s="4">
        <v>12.942130000000001</v>
      </c>
      <c r="Y45" s="4">
        <v>32.693809999999999</v>
      </c>
      <c r="Z45" s="4">
        <v>26.806740000000001</v>
      </c>
      <c r="AB45" s="4">
        <v>0</v>
      </c>
      <c r="AC45" s="4">
        <v>32.847169999999998</v>
      </c>
      <c r="AD45" s="4">
        <v>32.848039999999997</v>
      </c>
      <c r="AE45" s="4">
        <v>12.679080000000001</v>
      </c>
      <c r="AF45" s="4">
        <v>40.480550000000001</v>
      </c>
      <c r="AH45" s="4">
        <v>130.98840000000001</v>
      </c>
      <c r="AI45" s="4">
        <v>0</v>
      </c>
      <c r="AJ45" s="4">
        <v>132.10220000000001</v>
      </c>
      <c r="AK45" s="4">
        <v>32.404949999999999</v>
      </c>
      <c r="AL45" s="4">
        <v>52.542639999999999</v>
      </c>
      <c r="AM45" s="4">
        <v>9.2120470000000001</v>
      </c>
      <c r="AP45" s="4">
        <v>5.6389420000000001</v>
      </c>
      <c r="AQ45" s="4">
        <v>46.670459999999999</v>
      </c>
      <c r="AR45" s="4">
        <v>3.8275199999999998</v>
      </c>
      <c r="AS45" s="4">
        <v>5.5070589999999999</v>
      </c>
      <c r="AT45" s="4">
        <v>66.876999999999995</v>
      </c>
      <c r="AV45" s="4">
        <v>6.7020189999999999</v>
      </c>
      <c r="AW45" s="4">
        <v>2.6163639999999999</v>
      </c>
      <c r="AX45" s="4">
        <v>44.064709999999998</v>
      </c>
      <c r="AY45" s="4">
        <v>24.38043</v>
      </c>
      <c r="AZ45" s="4">
        <v>43.212760000000003</v>
      </c>
      <c r="BA45" s="4">
        <v>15.937799999999999</v>
      </c>
      <c r="BB45" s="4">
        <v>0.67402390000000001</v>
      </c>
      <c r="BC45" s="4">
        <v>106.41</v>
      </c>
      <c r="BD45" s="178"/>
    </row>
    <row r="46" spans="1:56" x14ac:dyDescent="0.25">
      <c r="A46" t="s">
        <v>918</v>
      </c>
      <c r="B46" t="s">
        <v>881</v>
      </c>
      <c r="C46" t="s">
        <v>153</v>
      </c>
      <c r="D46" s="361">
        <v>42</v>
      </c>
      <c r="G46" s="4">
        <v>283</v>
      </c>
      <c r="H46" s="4">
        <v>49.709859999999999</v>
      </c>
      <c r="J46" s="4">
        <v>3.7312340000000002</v>
      </c>
      <c r="L46" s="4">
        <v>3.8361830000000001</v>
      </c>
      <c r="O46" s="4">
        <v>15.883380000000001</v>
      </c>
      <c r="P46" s="4">
        <v>108.91930000000001</v>
      </c>
      <c r="Q46" s="4">
        <v>30.223710000000001</v>
      </c>
      <c r="R46" s="4">
        <v>102.57980000000001</v>
      </c>
      <c r="S46" s="4">
        <v>0</v>
      </c>
      <c r="T46" s="4">
        <v>383.85419999999999</v>
      </c>
      <c r="W46" s="4">
        <v>27.643319999999999</v>
      </c>
      <c r="X46" s="4">
        <v>12.942130000000001</v>
      </c>
      <c r="Y46" s="4">
        <v>32.693809999999999</v>
      </c>
      <c r="Z46" s="4">
        <v>26.806740000000001</v>
      </c>
      <c r="AB46" s="4">
        <v>0</v>
      </c>
      <c r="AC46" s="4">
        <v>32.847169999999998</v>
      </c>
      <c r="AD46" s="4">
        <v>32.848039999999997</v>
      </c>
      <c r="AE46" s="4">
        <v>12.679080000000001</v>
      </c>
      <c r="AF46" s="4">
        <v>40.480550000000001</v>
      </c>
      <c r="AH46" s="4">
        <v>130.98840000000001</v>
      </c>
      <c r="AI46" s="4">
        <v>0</v>
      </c>
      <c r="AJ46" s="4">
        <v>132.10220000000001</v>
      </c>
      <c r="AK46" s="4">
        <v>32.404949999999999</v>
      </c>
      <c r="AL46" s="4">
        <v>52.542639999999999</v>
      </c>
      <c r="AM46" s="4">
        <v>9.2120470000000001</v>
      </c>
      <c r="AP46" s="4">
        <v>5.6389420000000001</v>
      </c>
      <c r="AQ46" s="4">
        <v>46.670459999999999</v>
      </c>
      <c r="AR46" s="4">
        <v>3.8275199999999998</v>
      </c>
      <c r="AS46" s="4">
        <v>5.5070589999999999</v>
      </c>
      <c r="AT46" s="4">
        <v>66.876999999999995</v>
      </c>
      <c r="AV46" s="4">
        <v>6.7020189999999999</v>
      </c>
      <c r="AW46" s="4">
        <v>2.6163639999999999</v>
      </c>
      <c r="AX46" s="4">
        <v>44.064709999999998</v>
      </c>
      <c r="AY46" s="4">
        <v>24.38043</v>
      </c>
      <c r="AZ46" s="4">
        <v>43.212760000000003</v>
      </c>
      <c r="BA46" s="4">
        <v>15.937799999999999</v>
      </c>
      <c r="BB46" s="4">
        <v>0.67402390000000001</v>
      </c>
      <c r="BC46" s="4">
        <v>106.41</v>
      </c>
      <c r="BD46" s="178"/>
    </row>
    <row r="47" spans="1:56" x14ac:dyDescent="0.25">
      <c r="A47" t="s">
        <v>918</v>
      </c>
      <c r="B47" t="s">
        <v>883</v>
      </c>
      <c r="C47" t="s">
        <v>153</v>
      </c>
      <c r="D47" s="361">
        <v>43</v>
      </c>
      <c r="G47" s="4">
        <v>283</v>
      </c>
      <c r="H47" s="4">
        <v>49.709859999999999</v>
      </c>
      <c r="J47" s="4">
        <v>3.7312340000000002</v>
      </c>
      <c r="L47" s="4">
        <v>3.8361830000000001</v>
      </c>
      <c r="O47" s="4">
        <v>15.883380000000001</v>
      </c>
      <c r="P47" s="4">
        <v>108.91930000000001</v>
      </c>
      <c r="Q47" s="4">
        <v>30.223710000000001</v>
      </c>
      <c r="R47" s="4">
        <v>102.57980000000001</v>
      </c>
      <c r="S47" s="4">
        <v>0</v>
      </c>
      <c r="T47" s="4">
        <v>383.85419999999999</v>
      </c>
      <c r="W47" s="4">
        <v>27.643319999999999</v>
      </c>
      <c r="X47" s="4">
        <v>12.942130000000001</v>
      </c>
      <c r="Y47" s="4">
        <v>32.693809999999999</v>
      </c>
      <c r="Z47" s="4">
        <v>26.806740000000001</v>
      </c>
      <c r="AB47" s="4">
        <v>0</v>
      </c>
      <c r="AC47" s="4">
        <v>32.847169999999998</v>
      </c>
      <c r="AD47" s="4">
        <v>32.848039999999997</v>
      </c>
      <c r="AE47" s="4">
        <v>12.679080000000001</v>
      </c>
      <c r="AF47" s="4">
        <v>40.480550000000001</v>
      </c>
      <c r="AH47" s="4">
        <v>130.98840000000001</v>
      </c>
      <c r="AI47" s="4">
        <v>0</v>
      </c>
      <c r="AJ47" s="4">
        <v>132.10220000000001</v>
      </c>
      <c r="AK47" s="4">
        <v>32.404949999999999</v>
      </c>
      <c r="AL47" s="4">
        <v>52.542639999999999</v>
      </c>
      <c r="AM47" s="4">
        <v>9.2120470000000001</v>
      </c>
      <c r="AP47" s="4">
        <v>5.6389420000000001</v>
      </c>
      <c r="AQ47" s="4">
        <v>46.670459999999999</v>
      </c>
      <c r="AR47" s="4">
        <v>3.8275199999999998</v>
      </c>
      <c r="AS47" s="4">
        <v>5.5070589999999999</v>
      </c>
      <c r="AT47" s="4">
        <v>66.876999999999995</v>
      </c>
      <c r="AV47" s="4">
        <v>6.7020189999999999</v>
      </c>
      <c r="AW47" s="4">
        <v>2.6163639999999999</v>
      </c>
      <c r="AX47" s="4">
        <v>44.064709999999998</v>
      </c>
      <c r="AY47" s="4">
        <v>24.38043</v>
      </c>
      <c r="AZ47" s="4">
        <v>43.212760000000003</v>
      </c>
      <c r="BA47" s="4">
        <v>15.937799999999999</v>
      </c>
      <c r="BB47" s="4">
        <v>0.67402390000000001</v>
      </c>
      <c r="BC47" s="4">
        <v>106.41</v>
      </c>
      <c r="BD47" s="178"/>
    </row>
    <row r="48" spans="1:56" x14ac:dyDescent="0.25">
      <c r="A48" t="s">
        <v>862</v>
      </c>
      <c r="B48" t="s">
        <v>883</v>
      </c>
      <c r="C48" t="s">
        <v>157</v>
      </c>
      <c r="D48" s="361">
        <v>44</v>
      </c>
      <c r="G48" s="4">
        <v>283</v>
      </c>
      <c r="H48" s="4">
        <v>49.709859999999999</v>
      </c>
      <c r="J48" s="4">
        <v>3.7312340000000002</v>
      </c>
      <c r="L48" s="4">
        <v>3.8361830000000001</v>
      </c>
      <c r="O48" s="4">
        <v>15.883380000000001</v>
      </c>
      <c r="P48" s="4">
        <v>108.91930000000001</v>
      </c>
      <c r="Q48" s="4">
        <v>30.223710000000001</v>
      </c>
      <c r="R48" s="4">
        <v>102.57980000000001</v>
      </c>
      <c r="S48" s="4">
        <v>0</v>
      </c>
      <c r="T48" s="4">
        <v>383.85419999999999</v>
      </c>
      <c r="W48" s="4">
        <v>27.643319999999999</v>
      </c>
      <c r="X48" s="4">
        <v>12.942130000000001</v>
      </c>
      <c r="Y48" s="4">
        <v>32.693809999999999</v>
      </c>
      <c r="Z48" s="4">
        <v>26.806740000000001</v>
      </c>
      <c r="AB48" s="4">
        <v>0</v>
      </c>
      <c r="AC48" s="4">
        <v>32.847169999999998</v>
      </c>
      <c r="AD48" s="4">
        <v>32.848039999999997</v>
      </c>
      <c r="AE48" s="4">
        <v>12.679080000000001</v>
      </c>
      <c r="AF48" s="4">
        <v>40.480550000000001</v>
      </c>
      <c r="AH48" s="4">
        <v>130.98840000000001</v>
      </c>
      <c r="AI48" s="4">
        <v>0</v>
      </c>
      <c r="AJ48" s="4">
        <v>132.10220000000001</v>
      </c>
      <c r="AK48" s="4">
        <v>32.404949999999999</v>
      </c>
      <c r="AL48" s="4">
        <v>52.542639999999999</v>
      </c>
      <c r="AM48" s="4">
        <v>9.2120470000000001</v>
      </c>
      <c r="AP48" s="4">
        <v>5.6389420000000001</v>
      </c>
      <c r="AQ48" s="4">
        <v>46.670459999999999</v>
      </c>
      <c r="AR48" s="4">
        <v>3.8275199999999998</v>
      </c>
      <c r="AS48" s="4">
        <v>5.5070589999999999</v>
      </c>
      <c r="AT48" s="4">
        <v>66.876999999999995</v>
      </c>
      <c r="AV48" s="4">
        <v>6.7020189999999999</v>
      </c>
      <c r="AW48" s="4">
        <v>2.6163639999999999</v>
      </c>
      <c r="AX48" s="4">
        <v>44.064709999999998</v>
      </c>
      <c r="AY48" s="4">
        <v>24.38043</v>
      </c>
      <c r="AZ48" s="4">
        <v>43.212760000000003</v>
      </c>
      <c r="BA48" s="4">
        <v>15.937799999999999</v>
      </c>
      <c r="BB48" s="4">
        <v>0.67402390000000001</v>
      </c>
      <c r="BC48" s="4">
        <v>106.41</v>
      </c>
      <c r="BD48" s="178"/>
    </row>
    <row r="49" spans="1:56" x14ac:dyDescent="0.25">
      <c r="A49" t="s">
        <v>862</v>
      </c>
      <c r="B49" t="s">
        <v>884</v>
      </c>
      <c r="C49" t="s">
        <v>157</v>
      </c>
      <c r="D49" s="361">
        <v>45</v>
      </c>
      <c r="G49" s="4">
        <v>283</v>
      </c>
      <c r="H49" s="4">
        <v>49.709859999999999</v>
      </c>
      <c r="J49" s="4">
        <v>3.7312340000000002</v>
      </c>
      <c r="L49" s="4">
        <v>3.8361830000000001</v>
      </c>
      <c r="O49" s="4">
        <v>15.883380000000001</v>
      </c>
      <c r="P49" s="4">
        <v>108.91930000000001</v>
      </c>
      <c r="Q49" s="4">
        <v>30.223710000000001</v>
      </c>
      <c r="R49" s="4">
        <v>102.57980000000001</v>
      </c>
      <c r="S49" s="4">
        <v>0</v>
      </c>
      <c r="T49" s="4">
        <v>383.85419999999999</v>
      </c>
      <c r="W49" s="4">
        <v>27.643319999999999</v>
      </c>
      <c r="X49" s="4">
        <v>12.942130000000001</v>
      </c>
      <c r="Y49" s="4">
        <v>32.693809999999999</v>
      </c>
      <c r="Z49" s="4">
        <v>26.806740000000001</v>
      </c>
      <c r="AB49" s="4">
        <v>0</v>
      </c>
      <c r="AC49" s="4">
        <v>32.847169999999998</v>
      </c>
      <c r="AD49" s="4">
        <v>32.848039999999997</v>
      </c>
      <c r="AE49" s="4">
        <v>12.679080000000001</v>
      </c>
      <c r="AF49" s="4">
        <v>40.480550000000001</v>
      </c>
      <c r="AH49" s="4">
        <v>130.98840000000001</v>
      </c>
      <c r="AI49" s="4">
        <v>0</v>
      </c>
      <c r="AJ49" s="4">
        <v>132.10220000000001</v>
      </c>
      <c r="AK49" s="4">
        <v>32.404949999999999</v>
      </c>
      <c r="AL49" s="4">
        <v>52.542639999999999</v>
      </c>
      <c r="AM49" s="4">
        <v>9.2120470000000001</v>
      </c>
      <c r="AP49" s="4">
        <v>5.6389420000000001</v>
      </c>
      <c r="AQ49" s="4">
        <v>46.670459999999999</v>
      </c>
      <c r="AR49" s="4">
        <v>3.8275199999999998</v>
      </c>
      <c r="AS49" s="4">
        <v>5.5070589999999999</v>
      </c>
      <c r="AT49" s="4">
        <v>66.876999999999995</v>
      </c>
      <c r="AV49" s="4">
        <v>6.7020189999999999</v>
      </c>
      <c r="AW49" s="4">
        <v>2.6163639999999999</v>
      </c>
      <c r="AX49" s="4">
        <v>44.064709999999998</v>
      </c>
      <c r="AY49" s="4">
        <v>24.38043</v>
      </c>
      <c r="AZ49" s="4">
        <v>43.212760000000003</v>
      </c>
      <c r="BA49" s="4">
        <v>15.937799999999999</v>
      </c>
      <c r="BB49" s="4">
        <v>0.67402390000000001</v>
      </c>
      <c r="BC49" s="4">
        <v>106.41</v>
      </c>
      <c r="BD49" s="178"/>
    </row>
    <row r="50" spans="1:56" x14ac:dyDescent="0.25">
      <c r="A50" t="s">
        <v>862</v>
      </c>
      <c r="B50" t="s">
        <v>884</v>
      </c>
      <c r="C50" t="s">
        <v>155</v>
      </c>
      <c r="D50" s="361">
        <v>46</v>
      </c>
      <c r="G50" s="4">
        <v>283</v>
      </c>
      <c r="H50" s="4">
        <v>49.709859999999999</v>
      </c>
      <c r="J50" s="4">
        <v>3.7312340000000002</v>
      </c>
      <c r="L50" s="4">
        <v>3.8361830000000001</v>
      </c>
      <c r="O50" s="4">
        <v>15.883380000000001</v>
      </c>
      <c r="P50" s="4">
        <v>108.91930000000001</v>
      </c>
      <c r="Q50" s="4">
        <v>30.223710000000001</v>
      </c>
      <c r="R50" s="4">
        <v>102.57980000000001</v>
      </c>
      <c r="S50" s="4">
        <v>0</v>
      </c>
      <c r="T50" s="4">
        <v>383.85419999999999</v>
      </c>
      <c r="W50" s="4">
        <v>27.643319999999999</v>
      </c>
      <c r="X50" s="4">
        <v>12.942130000000001</v>
      </c>
      <c r="Y50" s="4">
        <v>32.693809999999999</v>
      </c>
      <c r="Z50" s="4">
        <v>26.806740000000001</v>
      </c>
      <c r="AB50" s="4">
        <v>0</v>
      </c>
      <c r="AC50" s="4">
        <v>32.847169999999998</v>
      </c>
      <c r="AD50" s="4">
        <v>32.848039999999997</v>
      </c>
      <c r="AE50" s="4">
        <v>12.679080000000001</v>
      </c>
      <c r="AF50" s="4">
        <v>40.480550000000001</v>
      </c>
      <c r="AH50" s="4">
        <v>130.98840000000001</v>
      </c>
      <c r="AI50" s="4">
        <v>0</v>
      </c>
      <c r="AJ50" s="4">
        <v>132.10220000000001</v>
      </c>
      <c r="AK50" s="4">
        <v>32.404949999999999</v>
      </c>
      <c r="AL50" s="4">
        <v>52.542639999999999</v>
      </c>
      <c r="AM50" s="4">
        <v>9.2120470000000001</v>
      </c>
      <c r="AP50" s="4">
        <v>5.6389420000000001</v>
      </c>
      <c r="AQ50" s="4">
        <v>46.670459999999999</v>
      </c>
      <c r="AR50" s="4">
        <v>3.8275199999999998</v>
      </c>
      <c r="AS50" s="4">
        <v>5.5070589999999999</v>
      </c>
      <c r="AT50" s="4">
        <v>66.876999999999995</v>
      </c>
      <c r="AV50" s="4">
        <v>6.7020189999999999</v>
      </c>
      <c r="AW50" s="4">
        <v>2.6163639999999999</v>
      </c>
      <c r="AX50" s="4">
        <v>44.064709999999998</v>
      </c>
      <c r="AY50" s="4">
        <v>24.38043</v>
      </c>
      <c r="AZ50" s="4">
        <v>43.212760000000003</v>
      </c>
      <c r="BA50" s="4">
        <v>15.937799999999999</v>
      </c>
      <c r="BB50" s="4">
        <v>0.67402390000000001</v>
      </c>
      <c r="BC50" s="4">
        <v>106.41</v>
      </c>
      <c r="BD50" s="178"/>
    </row>
    <row r="51" spans="1:56" x14ac:dyDescent="0.25">
      <c r="A51" t="s">
        <v>862</v>
      </c>
      <c r="B51" t="s">
        <v>517</v>
      </c>
      <c r="C51" t="s">
        <v>155</v>
      </c>
      <c r="D51" s="361">
        <v>47</v>
      </c>
      <c r="G51" s="4">
        <v>283</v>
      </c>
      <c r="H51" s="4">
        <v>49.709859999999999</v>
      </c>
      <c r="J51" s="4">
        <v>3.7312340000000002</v>
      </c>
      <c r="L51" s="4">
        <v>3.8361830000000001</v>
      </c>
      <c r="O51" s="4">
        <v>15.883380000000001</v>
      </c>
      <c r="P51" s="4">
        <v>108.91930000000001</v>
      </c>
      <c r="Q51" s="4">
        <v>30.223710000000001</v>
      </c>
      <c r="R51" s="4">
        <v>102.57980000000001</v>
      </c>
      <c r="S51" s="4">
        <v>0</v>
      </c>
      <c r="T51" s="4">
        <v>383.85419999999999</v>
      </c>
      <c r="W51" s="4">
        <v>27.643319999999999</v>
      </c>
      <c r="X51" s="4">
        <v>12.942130000000001</v>
      </c>
      <c r="Y51" s="4">
        <v>32.693809999999999</v>
      </c>
      <c r="Z51" s="4">
        <v>26.806740000000001</v>
      </c>
      <c r="AB51" s="4">
        <v>0</v>
      </c>
      <c r="AC51" s="4">
        <v>32.847169999999998</v>
      </c>
      <c r="AD51" s="4">
        <v>32.848039999999997</v>
      </c>
      <c r="AE51" s="4">
        <v>12.679080000000001</v>
      </c>
      <c r="AF51" s="4">
        <v>40.480550000000001</v>
      </c>
      <c r="AH51" s="4">
        <v>130.98840000000001</v>
      </c>
      <c r="AI51" s="4">
        <v>0</v>
      </c>
      <c r="AJ51" s="4">
        <v>132.10220000000001</v>
      </c>
      <c r="AK51" s="4">
        <v>32.404949999999999</v>
      </c>
      <c r="AL51" s="4">
        <v>52.542639999999999</v>
      </c>
      <c r="AM51" s="4">
        <v>9.2120470000000001</v>
      </c>
      <c r="AP51" s="4">
        <v>5.6389420000000001</v>
      </c>
      <c r="AQ51" s="4">
        <v>46.670459999999999</v>
      </c>
      <c r="AR51" s="4">
        <v>3.8275199999999998</v>
      </c>
      <c r="AS51" s="4">
        <v>5.5070589999999999</v>
      </c>
      <c r="AT51" s="4">
        <v>66.876999999999995</v>
      </c>
      <c r="AV51" s="4">
        <v>6.7020189999999999</v>
      </c>
      <c r="AW51" s="4">
        <v>2.6163639999999999</v>
      </c>
      <c r="AX51" s="4">
        <v>44.064709999999998</v>
      </c>
      <c r="AY51" s="4">
        <v>24.38043</v>
      </c>
      <c r="AZ51" s="4">
        <v>43.212760000000003</v>
      </c>
      <c r="BA51" s="4">
        <v>15.937799999999999</v>
      </c>
      <c r="BB51" s="4">
        <v>0.67402390000000001</v>
      </c>
      <c r="BC51" s="4">
        <v>106.41</v>
      </c>
      <c r="BD51" s="178"/>
    </row>
    <row r="52" spans="1:56" x14ac:dyDescent="0.25">
      <c r="A52" t="s">
        <v>862</v>
      </c>
      <c r="B52" t="s">
        <v>878</v>
      </c>
      <c r="C52" t="s">
        <v>153</v>
      </c>
      <c r="D52" s="361">
        <v>48</v>
      </c>
      <c r="G52" s="4">
        <v>283</v>
      </c>
      <c r="H52" s="4">
        <v>49.709859999999999</v>
      </c>
      <c r="J52" s="4">
        <v>3.7312340000000002</v>
      </c>
      <c r="L52" s="4">
        <v>3.8361830000000001</v>
      </c>
      <c r="O52" s="4">
        <v>15.883380000000001</v>
      </c>
      <c r="P52" s="4">
        <v>108.91930000000001</v>
      </c>
      <c r="Q52" s="4">
        <v>30.223710000000001</v>
      </c>
      <c r="R52" s="4">
        <v>102.57980000000001</v>
      </c>
      <c r="S52" s="4">
        <v>0</v>
      </c>
      <c r="T52" s="4">
        <v>383.85419999999999</v>
      </c>
      <c r="W52" s="4">
        <v>27.643319999999999</v>
      </c>
      <c r="X52" s="4">
        <v>12.942130000000001</v>
      </c>
      <c r="Y52" s="4">
        <v>32.693809999999999</v>
      </c>
      <c r="Z52" s="4">
        <v>26.806740000000001</v>
      </c>
      <c r="AB52" s="4">
        <v>0</v>
      </c>
      <c r="AC52" s="4">
        <v>32.847169999999998</v>
      </c>
      <c r="AD52" s="4">
        <v>32.848039999999997</v>
      </c>
      <c r="AE52" s="4">
        <v>12.679080000000001</v>
      </c>
      <c r="AF52" s="4">
        <v>40.480550000000001</v>
      </c>
      <c r="AH52" s="4">
        <v>130.98840000000001</v>
      </c>
      <c r="AI52" s="4">
        <v>0</v>
      </c>
      <c r="AJ52" s="4">
        <v>132.10220000000001</v>
      </c>
      <c r="AK52" s="4">
        <v>32.404949999999999</v>
      </c>
      <c r="AL52" s="4">
        <v>52.542639999999999</v>
      </c>
      <c r="AM52" s="4">
        <v>9.2120470000000001</v>
      </c>
      <c r="AP52" s="4">
        <v>5.6389420000000001</v>
      </c>
      <c r="AQ52" s="4">
        <v>46.670459999999999</v>
      </c>
      <c r="AR52" s="4">
        <v>3.8275199999999998</v>
      </c>
      <c r="AS52" s="4">
        <v>5.5070589999999999</v>
      </c>
      <c r="AT52" s="4">
        <v>66.876999999999995</v>
      </c>
      <c r="AV52" s="4">
        <v>6.7020189999999999</v>
      </c>
      <c r="AW52" s="4">
        <v>2.6163639999999999</v>
      </c>
      <c r="AX52" s="4">
        <v>44.064709999999998</v>
      </c>
      <c r="AY52" s="4">
        <v>24.38043</v>
      </c>
      <c r="AZ52" s="4">
        <v>43.212760000000003</v>
      </c>
      <c r="BA52" s="4">
        <v>15.937799999999999</v>
      </c>
      <c r="BB52" s="4">
        <v>0.67402390000000001</v>
      </c>
      <c r="BC52" s="4">
        <v>106.41</v>
      </c>
      <c r="BD52" s="178"/>
    </row>
    <row r="53" spans="1:56" x14ac:dyDescent="0.25">
      <c r="A53" t="s">
        <v>862</v>
      </c>
      <c r="B53" t="s">
        <v>883</v>
      </c>
      <c r="C53" t="s">
        <v>153</v>
      </c>
      <c r="D53" s="361">
        <v>49</v>
      </c>
      <c r="G53" s="4">
        <v>283</v>
      </c>
      <c r="H53" s="4">
        <v>49.709859999999999</v>
      </c>
      <c r="J53" s="4">
        <v>3.7312340000000002</v>
      </c>
      <c r="L53" s="4">
        <v>3.8361830000000001</v>
      </c>
      <c r="O53" s="4">
        <v>15.883380000000001</v>
      </c>
      <c r="P53" s="4">
        <v>108.91930000000001</v>
      </c>
      <c r="Q53" s="4">
        <v>30.223710000000001</v>
      </c>
      <c r="R53" s="4">
        <v>102.57980000000001</v>
      </c>
      <c r="S53" s="4">
        <v>0</v>
      </c>
      <c r="T53" s="4">
        <v>383.85419999999999</v>
      </c>
      <c r="W53" s="4">
        <v>27.643319999999999</v>
      </c>
      <c r="X53" s="4">
        <v>12.942130000000001</v>
      </c>
      <c r="Y53" s="4">
        <v>32.693809999999999</v>
      </c>
      <c r="Z53" s="4">
        <v>26.806740000000001</v>
      </c>
      <c r="AB53" s="4">
        <v>0</v>
      </c>
      <c r="AC53" s="4">
        <v>32.847169999999998</v>
      </c>
      <c r="AD53" s="4">
        <v>32.848039999999997</v>
      </c>
      <c r="AE53" s="4">
        <v>12.679080000000001</v>
      </c>
      <c r="AF53" s="4">
        <v>40.480550000000001</v>
      </c>
      <c r="AH53" s="4">
        <v>130.98840000000001</v>
      </c>
      <c r="AI53" s="4">
        <v>0</v>
      </c>
      <c r="AJ53" s="4">
        <v>132.10220000000001</v>
      </c>
      <c r="AK53" s="4">
        <v>32.404949999999999</v>
      </c>
      <c r="AL53" s="4">
        <v>52.542639999999999</v>
      </c>
      <c r="AM53" s="4">
        <v>9.2120470000000001</v>
      </c>
      <c r="AP53" s="4">
        <v>5.6389420000000001</v>
      </c>
      <c r="AQ53" s="4">
        <v>46.670459999999999</v>
      </c>
      <c r="AR53" s="4">
        <v>3.8275199999999998</v>
      </c>
      <c r="AS53" s="4">
        <v>5.5070589999999999</v>
      </c>
      <c r="AT53" s="4">
        <v>66.876999999999995</v>
      </c>
      <c r="AV53" s="4">
        <v>6.7020189999999999</v>
      </c>
      <c r="AW53" s="4">
        <v>2.6163639999999999</v>
      </c>
      <c r="AX53" s="4">
        <v>44.064709999999998</v>
      </c>
      <c r="AY53" s="4">
        <v>24.38043</v>
      </c>
      <c r="AZ53" s="4">
        <v>43.212760000000003</v>
      </c>
      <c r="BA53" s="4">
        <v>15.937799999999999</v>
      </c>
      <c r="BB53" s="4">
        <v>0.67402390000000001</v>
      </c>
      <c r="BC53" s="4">
        <v>106.41</v>
      </c>
      <c r="BD53" s="178"/>
    </row>
    <row r="54" spans="1:56" x14ac:dyDescent="0.25">
      <c r="A54" t="s">
        <v>862</v>
      </c>
      <c r="B54" t="s">
        <v>884</v>
      </c>
      <c r="C54" t="s">
        <v>153</v>
      </c>
      <c r="D54" s="361">
        <v>50</v>
      </c>
      <c r="G54" s="4">
        <v>283</v>
      </c>
      <c r="H54" s="4">
        <v>49.709859999999999</v>
      </c>
      <c r="J54" s="4">
        <v>3.7312340000000002</v>
      </c>
      <c r="L54" s="4">
        <v>3.8361830000000001</v>
      </c>
      <c r="O54" s="4">
        <v>15.883380000000001</v>
      </c>
      <c r="P54" s="4">
        <v>108.91930000000001</v>
      </c>
      <c r="Q54" s="4">
        <v>30.223710000000001</v>
      </c>
      <c r="R54" s="4">
        <v>102.57980000000001</v>
      </c>
      <c r="S54" s="4">
        <v>0</v>
      </c>
      <c r="T54" s="4">
        <v>383.85419999999999</v>
      </c>
      <c r="W54" s="4">
        <v>27.643319999999999</v>
      </c>
      <c r="X54" s="4">
        <v>12.942130000000001</v>
      </c>
      <c r="Y54" s="4">
        <v>32.693809999999999</v>
      </c>
      <c r="Z54" s="4">
        <v>26.806740000000001</v>
      </c>
      <c r="AB54" s="4">
        <v>0</v>
      </c>
      <c r="AC54" s="4">
        <v>32.847169999999998</v>
      </c>
      <c r="AD54" s="4">
        <v>32.848039999999997</v>
      </c>
      <c r="AE54" s="4">
        <v>12.679080000000001</v>
      </c>
      <c r="AF54" s="4">
        <v>40.480550000000001</v>
      </c>
      <c r="AH54" s="4">
        <v>130.98840000000001</v>
      </c>
      <c r="AI54" s="4">
        <v>0</v>
      </c>
      <c r="AJ54" s="4">
        <v>132.10220000000001</v>
      </c>
      <c r="AK54" s="4">
        <v>32.404949999999999</v>
      </c>
      <c r="AL54" s="4">
        <v>52.542639999999999</v>
      </c>
      <c r="AM54" s="4">
        <v>9.2120470000000001</v>
      </c>
      <c r="AP54" s="4">
        <v>5.6389420000000001</v>
      </c>
      <c r="AQ54" s="4">
        <v>46.670459999999999</v>
      </c>
      <c r="AR54" s="4">
        <v>3.8275199999999998</v>
      </c>
      <c r="AS54" s="4">
        <v>5.5070589999999999</v>
      </c>
      <c r="AT54" s="4">
        <v>66.876999999999995</v>
      </c>
      <c r="AV54" s="4">
        <v>6.7020189999999999</v>
      </c>
      <c r="AW54" s="4">
        <v>2.6163639999999999</v>
      </c>
      <c r="AX54" s="4">
        <v>44.064709999999998</v>
      </c>
      <c r="AY54" s="4">
        <v>24.38043</v>
      </c>
      <c r="AZ54" s="4">
        <v>43.212760000000003</v>
      </c>
      <c r="BA54" s="4">
        <v>15.937799999999999</v>
      </c>
      <c r="BB54" s="4">
        <v>0.67402390000000001</v>
      </c>
      <c r="BC54" s="4">
        <v>106.41</v>
      </c>
      <c r="BD54" s="178"/>
    </row>
    <row r="55" spans="1:56" x14ac:dyDescent="0.25">
      <c r="A55" t="s">
        <v>862</v>
      </c>
      <c r="B55" t="s">
        <v>517</v>
      </c>
      <c r="C55" t="s">
        <v>153</v>
      </c>
      <c r="D55" s="361">
        <v>51</v>
      </c>
      <c r="G55" s="4">
        <v>283</v>
      </c>
      <c r="H55" s="4">
        <v>49.709859999999999</v>
      </c>
      <c r="J55" s="4">
        <v>3.7312340000000002</v>
      </c>
      <c r="L55" s="4">
        <v>3.8361830000000001</v>
      </c>
      <c r="O55" s="4">
        <v>15.883380000000001</v>
      </c>
      <c r="P55" s="4">
        <v>108.91930000000001</v>
      </c>
      <c r="Q55" s="4">
        <v>30.223710000000001</v>
      </c>
      <c r="R55" s="4">
        <v>102.57980000000001</v>
      </c>
      <c r="S55" s="4">
        <v>0</v>
      </c>
      <c r="T55" s="4">
        <v>383.85419999999999</v>
      </c>
      <c r="W55" s="4">
        <v>27.643319999999999</v>
      </c>
      <c r="X55" s="4">
        <v>12.942130000000001</v>
      </c>
      <c r="Y55" s="4">
        <v>32.693809999999999</v>
      </c>
      <c r="Z55" s="4">
        <v>26.806740000000001</v>
      </c>
      <c r="AB55" s="4">
        <v>0</v>
      </c>
      <c r="AC55" s="4">
        <v>32.847169999999998</v>
      </c>
      <c r="AD55" s="4">
        <v>32.848039999999997</v>
      </c>
      <c r="AE55" s="4">
        <v>12.679080000000001</v>
      </c>
      <c r="AF55" s="4">
        <v>40.480550000000001</v>
      </c>
      <c r="AH55" s="4">
        <v>130.98840000000001</v>
      </c>
      <c r="AI55" s="4">
        <v>0</v>
      </c>
      <c r="AJ55" s="4">
        <v>132.10220000000001</v>
      </c>
      <c r="AK55" s="4">
        <v>32.404949999999999</v>
      </c>
      <c r="AL55" s="4">
        <v>52.542639999999999</v>
      </c>
      <c r="AM55" s="4">
        <v>9.2120470000000001</v>
      </c>
      <c r="AP55" s="4">
        <v>5.6389420000000001</v>
      </c>
      <c r="AQ55" s="4">
        <v>46.670459999999999</v>
      </c>
      <c r="AR55" s="4">
        <v>3.8275199999999998</v>
      </c>
      <c r="AS55" s="4">
        <v>5.5070589999999999</v>
      </c>
      <c r="AT55" s="4">
        <v>66.876999999999995</v>
      </c>
      <c r="AV55" s="4">
        <v>6.7020189999999999</v>
      </c>
      <c r="AW55" s="4">
        <v>2.6163639999999999</v>
      </c>
      <c r="AX55" s="4">
        <v>44.064709999999998</v>
      </c>
      <c r="AY55" s="4">
        <v>24.38043</v>
      </c>
      <c r="AZ55" s="4">
        <v>43.212760000000003</v>
      </c>
      <c r="BA55" s="4">
        <v>15.937799999999999</v>
      </c>
      <c r="BB55" s="4">
        <v>0.67402390000000001</v>
      </c>
      <c r="BC55" s="4">
        <v>106.41</v>
      </c>
      <c r="BD55" s="178"/>
    </row>
    <row r="56" spans="1:56" x14ac:dyDescent="0.25">
      <c r="A56" t="s">
        <v>863</v>
      </c>
      <c r="B56" t="s">
        <v>878</v>
      </c>
      <c r="C56" t="s">
        <v>155</v>
      </c>
      <c r="D56" s="361">
        <v>52</v>
      </c>
      <c r="G56" s="4">
        <v>283</v>
      </c>
      <c r="H56" s="4">
        <v>49.709859999999999</v>
      </c>
      <c r="J56" s="4">
        <v>3.7312340000000002</v>
      </c>
      <c r="L56" s="4">
        <v>3.8361830000000001</v>
      </c>
      <c r="O56" s="4">
        <v>15.883380000000001</v>
      </c>
      <c r="P56" s="4">
        <v>108.91930000000001</v>
      </c>
      <c r="Q56" s="4">
        <v>30.223710000000001</v>
      </c>
      <c r="R56" s="4">
        <v>102.57980000000001</v>
      </c>
      <c r="S56" s="4">
        <v>0</v>
      </c>
      <c r="T56" s="4">
        <v>383.85419999999999</v>
      </c>
      <c r="W56" s="4">
        <v>27.643319999999999</v>
      </c>
      <c r="X56" s="4">
        <v>12.942130000000001</v>
      </c>
      <c r="Y56" s="4">
        <v>32.693809999999999</v>
      </c>
      <c r="Z56" s="4">
        <v>26.806740000000001</v>
      </c>
      <c r="AB56" s="4">
        <v>0</v>
      </c>
      <c r="AC56" s="4">
        <v>32.847169999999998</v>
      </c>
      <c r="AD56" s="4">
        <v>32.848039999999997</v>
      </c>
      <c r="AE56" s="4">
        <v>12.679080000000001</v>
      </c>
      <c r="AF56" s="4">
        <v>40.480550000000001</v>
      </c>
      <c r="AH56" s="4">
        <v>130.98840000000001</v>
      </c>
      <c r="AI56" s="4">
        <v>0</v>
      </c>
      <c r="AJ56" s="4">
        <v>132.10220000000001</v>
      </c>
      <c r="AK56" s="4">
        <v>32.404949999999999</v>
      </c>
      <c r="AL56" s="4">
        <v>52.542639999999999</v>
      </c>
      <c r="AM56" s="4">
        <v>9.2120470000000001</v>
      </c>
      <c r="AP56" s="4">
        <v>5.6389420000000001</v>
      </c>
      <c r="AQ56" s="4">
        <v>46.670459999999999</v>
      </c>
      <c r="AR56" s="4">
        <v>3.8275199999999998</v>
      </c>
      <c r="AS56" s="4">
        <v>5.5070589999999999</v>
      </c>
      <c r="AT56" s="4">
        <v>66.876999999999995</v>
      </c>
      <c r="AV56" s="4">
        <v>6.7020189999999999</v>
      </c>
      <c r="AW56" s="4">
        <v>2.6163639999999999</v>
      </c>
      <c r="AX56" s="4">
        <v>44.064709999999998</v>
      </c>
      <c r="AY56" s="4">
        <v>24.38043</v>
      </c>
      <c r="AZ56" s="4">
        <v>43.212760000000003</v>
      </c>
      <c r="BA56" s="4">
        <v>15.937799999999999</v>
      </c>
      <c r="BB56" s="4">
        <v>0.67402390000000001</v>
      </c>
      <c r="BC56" s="4">
        <v>106.41</v>
      </c>
      <c r="BD56" s="178"/>
    </row>
    <row r="57" spans="1:56" x14ac:dyDescent="0.25">
      <c r="A57" t="s">
        <v>863</v>
      </c>
      <c r="B57" t="s">
        <v>913</v>
      </c>
      <c r="C57" t="s">
        <v>155</v>
      </c>
      <c r="D57" s="361">
        <v>53</v>
      </c>
      <c r="G57" s="4">
        <v>283</v>
      </c>
      <c r="H57" s="4">
        <v>49.709859999999999</v>
      </c>
      <c r="J57" s="4">
        <v>3.7312340000000002</v>
      </c>
      <c r="L57" s="4">
        <v>3.8361830000000001</v>
      </c>
      <c r="O57" s="4">
        <v>15.883380000000001</v>
      </c>
      <c r="P57" s="4">
        <v>108.91930000000001</v>
      </c>
      <c r="Q57" s="4">
        <v>30.223710000000001</v>
      </c>
      <c r="R57" s="4">
        <v>102.57980000000001</v>
      </c>
      <c r="S57" s="4">
        <v>0</v>
      </c>
      <c r="T57" s="4">
        <v>383.85419999999999</v>
      </c>
      <c r="W57" s="4">
        <v>27.643319999999999</v>
      </c>
      <c r="X57" s="4">
        <v>12.942130000000001</v>
      </c>
      <c r="Y57" s="4">
        <v>32.693809999999999</v>
      </c>
      <c r="Z57" s="4">
        <v>26.806740000000001</v>
      </c>
      <c r="AB57" s="4">
        <v>0</v>
      </c>
      <c r="AC57" s="4">
        <v>32.847169999999998</v>
      </c>
      <c r="AD57" s="4">
        <v>32.848039999999997</v>
      </c>
      <c r="AE57" s="4">
        <v>12.679080000000001</v>
      </c>
      <c r="AF57" s="4">
        <v>40.480550000000001</v>
      </c>
      <c r="AH57" s="4">
        <v>130.98840000000001</v>
      </c>
      <c r="AI57" s="4">
        <v>0</v>
      </c>
      <c r="AJ57" s="4">
        <v>132.10220000000001</v>
      </c>
      <c r="AK57" s="4">
        <v>32.404949999999999</v>
      </c>
      <c r="AL57" s="4">
        <v>52.542639999999999</v>
      </c>
      <c r="AM57" s="4">
        <v>9.2120470000000001</v>
      </c>
      <c r="AP57" s="4">
        <v>5.6389420000000001</v>
      </c>
      <c r="AQ57" s="4">
        <v>46.670459999999999</v>
      </c>
      <c r="AR57" s="4">
        <v>3.8275199999999998</v>
      </c>
      <c r="AS57" s="4">
        <v>5.5070589999999999</v>
      </c>
      <c r="AT57" s="4">
        <v>66.876999999999995</v>
      </c>
      <c r="AV57" s="4">
        <v>6.7020189999999999</v>
      </c>
      <c r="AW57" s="4">
        <v>2.6163639999999999</v>
      </c>
      <c r="AX57" s="4">
        <v>44.064709999999998</v>
      </c>
      <c r="AY57" s="4">
        <v>24.38043</v>
      </c>
      <c r="AZ57" s="4">
        <v>43.212760000000003</v>
      </c>
      <c r="BA57" s="4">
        <v>15.937799999999999</v>
      </c>
      <c r="BB57" s="4">
        <v>0.67402390000000001</v>
      </c>
      <c r="BC57" s="4">
        <v>106.41</v>
      </c>
      <c r="BD57" s="178"/>
    </row>
    <row r="58" spans="1:56" x14ac:dyDescent="0.25">
      <c r="A58" t="s">
        <v>863</v>
      </c>
      <c r="B58" t="s">
        <v>884</v>
      </c>
      <c r="C58" t="s">
        <v>155</v>
      </c>
      <c r="D58" s="361">
        <v>54</v>
      </c>
      <c r="G58" s="4">
        <v>283</v>
      </c>
      <c r="H58" s="4">
        <v>49.709859999999999</v>
      </c>
      <c r="J58" s="4">
        <v>3.7312340000000002</v>
      </c>
      <c r="L58" s="4">
        <v>3.8361830000000001</v>
      </c>
      <c r="O58" s="4">
        <v>15.883380000000001</v>
      </c>
      <c r="P58" s="4">
        <v>108.91930000000001</v>
      </c>
      <c r="Q58" s="4">
        <v>30.223710000000001</v>
      </c>
      <c r="R58" s="4">
        <v>102.57980000000001</v>
      </c>
      <c r="S58" s="4">
        <v>0</v>
      </c>
      <c r="T58" s="4">
        <v>383.85419999999999</v>
      </c>
      <c r="W58" s="4">
        <v>27.643319999999999</v>
      </c>
      <c r="X58" s="4">
        <v>12.942130000000001</v>
      </c>
      <c r="Y58" s="4">
        <v>32.693809999999999</v>
      </c>
      <c r="Z58" s="4">
        <v>26.806740000000001</v>
      </c>
      <c r="AB58" s="4">
        <v>0</v>
      </c>
      <c r="AC58" s="4">
        <v>32.847169999999998</v>
      </c>
      <c r="AD58" s="4">
        <v>32.848039999999997</v>
      </c>
      <c r="AE58" s="4">
        <v>12.679080000000001</v>
      </c>
      <c r="AF58" s="4">
        <v>40.480550000000001</v>
      </c>
      <c r="AH58" s="4">
        <v>130.98840000000001</v>
      </c>
      <c r="AI58" s="4">
        <v>0</v>
      </c>
      <c r="AJ58" s="4">
        <v>132.10220000000001</v>
      </c>
      <c r="AK58" s="4">
        <v>32.404949999999999</v>
      </c>
      <c r="AL58" s="4">
        <v>52.542639999999999</v>
      </c>
      <c r="AM58" s="4">
        <v>9.2120470000000001</v>
      </c>
      <c r="AP58" s="4">
        <v>5.6389420000000001</v>
      </c>
      <c r="AQ58" s="4">
        <v>46.670459999999999</v>
      </c>
      <c r="AR58" s="4">
        <v>3.8275199999999998</v>
      </c>
      <c r="AS58" s="4">
        <v>5.5070589999999999</v>
      </c>
      <c r="AT58" s="4">
        <v>66.876999999999995</v>
      </c>
      <c r="AV58" s="4">
        <v>6.7020189999999999</v>
      </c>
      <c r="AW58" s="4">
        <v>2.6163639999999999</v>
      </c>
      <c r="AX58" s="4">
        <v>44.064709999999998</v>
      </c>
      <c r="AY58" s="4">
        <v>24.38043</v>
      </c>
      <c r="AZ58" s="4">
        <v>43.212760000000003</v>
      </c>
      <c r="BA58" s="4">
        <v>15.937799999999999</v>
      </c>
      <c r="BB58" s="4">
        <v>0.67402390000000001</v>
      </c>
      <c r="BC58" s="4">
        <v>106.41</v>
      </c>
      <c r="BD58" s="178"/>
    </row>
    <row r="59" spans="1:56" x14ac:dyDescent="0.25">
      <c r="A59" t="s">
        <v>863</v>
      </c>
      <c r="B59" t="s">
        <v>878</v>
      </c>
      <c r="C59" t="s">
        <v>153</v>
      </c>
      <c r="D59" s="361">
        <v>55</v>
      </c>
      <c r="G59" s="4">
        <v>283</v>
      </c>
      <c r="H59" s="4">
        <v>49.709859999999999</v>
      </c>
      <c r="J59" s="4">
        <v>3.7312340000000002</v>
      </c>
      <c r="L59" s="4">
        <v>3.8361830000000001</v>
      </c>
      <c r="O59" s="4">
        <v>15.883380000000001</v>
      </c>
      <c r="P59" s="4">
        <v>108.91930000000001</v>
      </c>
      <c r="Q59" s="4">
        <v>30.223710000000001</v>
      </c>
      <c r="R59" s="4">
        <v>102.57980000000001</v>
      </c>
      <c r="S59" s="4">
        <v>0</v>
      </c>
      <c r="T59" s="4">
        <v>383.85419999999999</v>
      </c>
      <c r="W59" s="4">
        <v>27.643319999999999</v>
      </c>
      <c r="X59" s="4">
        <v>12.942130000000001</v>
      </c>
      <c r="Y59" s="4">
        <v>32.693809999999999</v>
      </c>
      <c r="Z59" s="4">
        <v>26.806740000000001</v>
      </c>
      <c r="AB59" s="4">
        <v>0</v>
      </c>
      <c r="AC59" s="4">
        <v>32.847169999999998</v>
      </c>
      <c r="AD59" s="4">
        <v>32.848039999999997</v>
      </c>
      <c r="AE59" s="4">
        <v>12.679080000000001</v>
      </c>
      <c r="AF59" s="4">
        <v>40.480550000000001</v>
      </c>
      <c r="AH59" s="4">
        <v>130.98840000000001</v>
      </c>
      <c r="AI59" s="4">
        <v>0</v>
      </c>
      <c r="AJ59" s="4">
        <v>132.10220000000001</v>
      </c>
      <c r="AK59" s="4">
        <v>32.404949999999999</v>
      </c>
      <c r="AL59" s="4">
        <v>52.542639999999999</v>
      </c>
      <c r="AM59" s="4">
        <v>9.2120470000000001</v>
      </c>
      <c r="AP59" s="4">
        <v>5.6389420000000001</v>
      </c>
      <c r="AQ59" s="4">
        <v>46.670459999999999</v>
      </c>
      <c r="AR59" s="4">
        <v>3.8275199999999998</v>
      </c>
      <c r="AS59" s="4">
        <v>5.5070589999999999</v>
      </c>
      <c r="AT59" s="4">
        <v>66.876999999999995</v>
      </c>
      <c r="AV59" s="4">
        <v>6.7020189999999999</v>
      </c>
      <c r="AW59" s="4">
        <v>2.6163639999999999</v>
      </c>
      <c r="AX59" s="4">
        <v>44.064709999999998</v>
      </c>
      <c r="AY59" s="4">
        <v>24.38043</v>
      </c>
      <c r="AZ59" s="4">
        <v>43.212760000000003</v>
      </c>
      <c r="BA59" s="4">
        <v>15.937799999999999</v>
      </c>
      <c r="BB59" s="4">
        <v>0.67402390000000001</v>
      </c>
      <c r="BC59" s="4">
        <v>106.41</v>
      </c>
      <c r="BD59" s="178"/>
    </row>
    <row r="60" spans="1:56" x14ac:dyDescent="0.25">
      <c r="A60" t="s">
        <v>863</v>
      </c>
      <c r="B60" t="s">
        <v>880</v>
      </c>
      <c r="C60" t="s">
        <v>153</v>
      </c>
      <c r="D60" s="361">
        <v>56</v>
      </c>
      <c r="G60" s="4">
        <v>283</v>
      </c>
      <c r="H60" s="4">
        <v>49.709859999999999</v>
      </c>
      <c r="J60" s="4">
        <v>3.7312340000000002</v>
      </c>
      <c r="L60" s="4">
        <v>3.8361830000000001</v>
      </c>
      <c r="O60" s="4">
        <v>15.883380000000001</v>
      </c>
      <c r="P60" s="4">
        <v>108.91930000000001</v>
      </c>
      <c r="Q60" s="4">
        <v>30.223710000000001</v>
      </c>
      <c r="R60" s="4">
        <v>102.57980000000001</v>
      </c>
      <c r="S60" s="4">
        <v>0</v>
      </c>
      <c r="T60" s="4">
        <v>383.85419999999999</v>
      </c>
      <c r="W60" s="4">
        <v>27.643319999999999</v>
      </c>
      <c r="X60" s="4">
        <v>12.942130000000001</v>
      </c>
      <c r="Y60" s="4">
        <v>32.693809999999999</v>
      </c>
      <c r="Z60" s="4">
        <v>26.806740000000001</v>
      </c>
      <c r="AB60" s="4">
        <v>0</v>
      </c>
      <c r="AC60" s="4">
        <v>32.847169999999998</v>
      </c>
      <c r="AD60" s="4">
        <v>32.848039999999997</v>
      </c>
      <c r="AE60" s="4">
        <v>12.679080000000001</v>
      </c>
      <c r="AF60" s="4">
        <v>40.480550000000001</v>
      </c>
      <c r="AH60" s="4">
        <v>130.98840000000001</v>
      </c>
      <c r="AI60" s="4">
        <v>0</v>
      </c>
      <c r="AJ60" s="4">
        <v>132.10220000000001</v>
      </c>
      <c r="AK60" s="4">
        <v>32.404949999999999</v>
      </c>
      <c r="AL60" s="4">
        <v>52.542639999999999</v>
      </c>
      <c r="AM60" s="4">
        <v>9.2120470000000001</v>
      </c>
      <c r="AP60" s="4">
        <v>5.6389420000000001</v>
      </c>
      <c r="AQ60" s="4">
        <v>46.670459999999999</v>
      </c>
      <c r="AR60" s="4">
        <v>3.8275199999999998</v>
      </c>
      <c r="AS60" s="4">
        <v>5.5070589999999999</v>
      </c>
      <c r="AT60" s="4">
        <v>66.876999999999995</v>
      </c>
      <c r="AV60" s="4">
        <v>6.7020189999999999</v>
      </c>
      <c r="AW60" s="4">
        <v>2.6163639999999999</v>
      </c>
      <c r="AX60" s="4">
        <v>44.064709999999998</v>
      </c>
      <c r="AY60" s="4">
        <v>24.38043</v>
      </c>
      <c r="AZ60" s="4">
        <v>43.212760000000003</v>
      </c>
      <c r="BA60" s="4">
        <v>15.937799999999999</v>
      </c>
      <c r="BB60" s="4">
        <v>0.67402390000000001</v>
      </c>
      <c r="BC60" s="4">
        <v>106.41</v>
      </c>
      <c r="BD60" s="178"/>
    </row>
    <row r="61" spans="1:56" x14ac:dyDescent="0.25">
      <c r="A61" t="s">
        <v>863</v>
      </c>
      <c r="B61" t="s">
        <v>912</v>
      </c>
      <c r="C61" t="s">
        <v>153</v>
      </c>
      <c r="D61" s="361">
        <v>57</v>
      </c>
      <c r="G61" s="4">
        <v>283</v>
      </c>
      <c r="H61" s="4">
        <v>49.709859999999999</v>
      </c>
      <c r="J61" s="4">
        <v>3.7312340000000002</v>
      </c>
      <c r="L61" s="4">
        <v>3.8361830000000001</v>
      </c>
      <c r="O61" s="4">
        <v>15.883380000000001</v>
      </c>
      <c r="P61" s="4">
        <v>108.91930000000001</v>
      </c>
      <c r="Q61" s="4">
        <v>30.223710000000001</v>
      </c>
      <c r="R61" s="4">
        <v>102.57980000000001</v>
      </c>
      <c r="S61" s="4">
        <v>0</v>
      </c>
      <c r="T61" s="4">
        <v>383.85419999999999</v>
      </c>
      <c r="W61" s="4">
        <v>27.643319999999999</v>
      </c>
      <c r="X61" s="4">
        <v>12.942130000000001</v>
      </c>
      <c r="Y61" s="4">
        <v>32.693809999999999</v>
      </c>
      <c r="Z61" s="4">
        <v>26.806740000000001</v>
      </c>
      <c r="AB61" s="4">
        <v>0</v>
      </c>
      <c r="AC61" s="4">
        <v>32.847169999999998</v>
      </c>
      <c r="AD61" s="4">
        <v>32.848039999999997</v>
      </c>
      <c r="AE61" s="4">
        <v>12.679080000000001</v>
      </c>
      <c r="AF61" s="4">
        <v>40.480550000000001</v>
      </c>
      <c r="AH61" s="4">
        <v>130.98840000000001</v>
      </c>
      <c r="AI61" s="4">
        <v>0</v>
      </c>
      <c r="AJ61" s="4">
        <v>132.10220000000001</v>
      </c>
      <c r="AK61" s="4">
        <v>32.404949999999999</v>
      </c>
      <c r="AL61" s="4">
        <v>52.542639999999999</v>
      </c>
      <c r="AM61" s="4">
        <v>9.2120470000000001</v>
      </c>
      <c r="AP61" s="4">
        <v>5.6389420000000001</v>
      </c>
      <c r="AQ61" s="4">
        <v>46.670459999999999</v>
      </c>
      <c r="AR61" s="4">
        <v>3.8275199999999998</v>
      </c>
      <c r="AS61" s="4">
        <v>5.5070589999999999</v>
      </c>
      <c r="AT61" s="4">
        <v>66.876999999999995</v>
      </c>
      <c r="AV61" s="4">
        <v>6.7020189999999999</v>
      </c>
      <c r="AW61" s="4">
        <v>2.6163639999999999</v>
      </c>
      <c r="AX61" s="4">
        <v>44.064709999999998</v>
      </c>
      <c r="AY61" s="4">
        <v>24.38043</v>
      </c>
      <c r="AZ61" s="4">
        <v>43.212760000000003</v>
      </c>
      <c r="BA61" s="4">
        <v>15.937799999999999</v>
      </c>
      <c r="BB61" s="4">
        <v>0.67402390000000001</v>
      </c>
      <c r="BC61" s="4">
        <v>106.41</v>
      </c>
      <c r="BD61" s="178"/>
    </row>
    <row r="62" spans="1:56" x14ac:dyDescent="0.25">
      <c r="A62" t="s">
        <v>863</v>
      </c>
      <c r="B62" t="s">
        <v>913</v>
      </c>
      <c r="C62" t="s">
        <v>153</v>
      </c>
      <c r="D62" s="361">
        <v>58</v>
      </c>
      <c r="G62" s="4">
        <v>283</v>
      </c>
      <c r="H62" s="4">
        <v>49.709859999999999</v>
      </c>
      <c r="J62" s="4">
        <v>3.7312340000000002</v>
      </c>
      <c r="L62" s="4">
        <v>3.8361830000000001</v>
      </c>
      <c r="O62" s="4">
        <v>15.883380000000001</v>
      </c>
      <c r="P62" s="4">
        <v>108.91930000000001</v>
      </c>
      <c r="Q62" s="4">
        <v>30.223710000000001</v>
      </c>
      <c r="R62" s="4">
        <v>102.57980000000001</v>
      </c>
      <c r="S62" s="4">
        <v>0</v>
      </c>
      <c r="T62" s="4">
        <v>383.85419999999999</v>
      </c>
      <c r="W62" s="4">
        <v>27.643319999999999</v>
      </c>
      <c r="X62" s="4">
        <v>12.942130000000001</v>
      </c>
      <c r="Y62" s="4">
        <v>32.693809999999999</v>
      </c>
      <c r="Z62" s="4">
        <v>26.806740000000001</v>
      </c>
      <c r="AB62" s="4">
        <v>0</v>
      </c>
      <c r="AC62" s="4">
        <v>32.847169999999998</v>
      </c>
      <c r="AD62" s="4">
        <v>32.848039999999997</v>
      </c>
      <c r="AE62" s="4">
        <v>12.679080000000001</v>
      </c>
      <c r="AF62" s="4">
        <v>40.480550000000001</v>
      </c>
      <c r="AH62" s="4">
        <v>130.98840000000001</v>
      </c>
      <c r="AI62" s="4">
        <v>0</v>
      </c>
      <c r="AJ62" s="4">
        <v>132.10220000000001</v>
      </c>
      <c r="AK62" s="4">
        <v>32.404949999999999</v>
      </c>
      <c r="AL62" s="4">
        <v>52.542639999999999</v>
      </c>
      <c r="AM62" s="4">
        <v>9.2120470000000001</v>
      </c>
      <c r="AP62" s="4">
        <v>5.6389420000000001</v>
      </c>
      <c r="AQ62" s="4">
        <v>46.670459999999999</v>
      </c>
      <c r="AR62" s="4">
        <v>3.8275199999999998</v>
      </c>
      <c r="AS62" s="4">
        <v>5.5070589999999999</v>
      </c>
      <c r="AT62" s="4">
        <v>66.876999999999995</v>
      </c>
      <c r="AV62" s="4">
        <v>6.7020189999999999</v>
      </c>
      <c r="AW62" s="4">
        <v>2.6163639999999999</v>
      </c>
      <c r="AX62" s="4">
        <v>44.064709999999998</v>
      </c>
      <c r="AY62" s="4">
        <v>24.38043</v>
      </c>
      <c r="AZ62" s="4">
        <v>43.212760000000003</v>
      </c>
      <c r="BA62" s="4">
        <v>15.937799999999999</v>
      </c>
      <c r="BB62" s="4">
        <v>0.67402390000000001</v>
      </c>
      <c r="BC62" s="4">
        <v>106.41</v>
      </c>
      <c r="BD62" s="178"/>
    </row>
    <row r="63" spans="1:56" x14ac:dyDescent="0.25">
      <c r="A63" t="s">
        <v>863</v>
      </c>
      <c r="B63" t="s">
        <v>881</v>
      </c>
      <c r="C63" t="s">
        <v>153</v>
      </c>
      <c r="D63" s="361">
        <v>59</v>
      </c>
      <c r="G63" s="4">
        <v>283</v>
      </c>
      <c r="H63" s="4">
        <v>49.709859999999999</v>
      </c>
      <c r="J63" s="4">
        <v>3.7312340000000002</v>
      </c>
      <c r="L63" s="4">
        <v>3.8361830000000001</v>
      </c>
      <c r="O63" s="4">
        <v>15.883380000000001</v>
      </c>
      <c r="P63" s="4">
        <v>108.91930000000001</v>
      </c>
      <c r="Q63" s="4">
        <v>30.223710000000001</v>
      </c>
      <c r="R63" s="4">
        <v>102.57980000000001</v>
      </c>
      <c r="S63" s="4">
        <v>0</v>
      </c>
      <c r="T63" s="4">
        <v>383.85419999999999</v>
      </c>
      <c r="W63" s="4">
        <v>27.643319999999999</v>
      </c>
      <c r="X63" s="4">
        <v>12.942130000000001</v>
      </c>
      <c r="Y63" s="4">
        <v>32.693809999999999</v>
      </c>
      <c r="Z63" s="4">
        <v>26.806740000000001</v>
      </c>
      <c r="AB63" s="4">
        <v>0</v>
      </c>
      <c r="AC63" s="4">
        <v>32.847169999999998</v>
      </c>
      <c r="AD63" s="4">
        <v>32.848039999999997</v>
      </c>
      <c r="AE63" s="4">
        <v>12.679080000000001</v>
      </c>
      <c r="AF63" s="4">
        <v>40.480550000000001</v>
      </c>
      <c r="AH63" s="4">
        <v>130.98840000000001</v>
      </c>
      <c r="AI63" s="4">
        <v>0</v>
      </c>
      <c r="AJ63" s="4">
        <v>132.10220000000001</v>
      </c>
      <c r="AK63" s="4">
        <v>32.404949999999999</v>
      </c>
      <c r="AL63" s="4">
        <v>52.542639999999999</v>
      </c>
      <c r="AM63" s="4">
        <v>9.2120470000000001</v>
      </c>
      <c r="AP63" s="4">
        <v>5.6389420000000001</v>
      </c>
      <c r="AQ63" s="4">
        <v>46.670459999999999</v>
      </c>
      <c r="AR63" s="4">
        <v>3.8275199999999998</v>
      </c>
      <c r="AS63" s="4">
        <v>5.5070589999999999</v>
      </c>
      <c r="AT63" s="4">
        <v>66.876999999999995</v>
      </c>
      <c r="AV63" s="4">
        <v>6.7020189999999999</v>
      </c>
      <c r="AW63" s="4">
        <v>2.6163639999999999</v>
      </c>
      <c r="AX63" s="4">
        <v>44.064709999999998</v>
      </c>
      <c r="AY63" s="4">
        <v>24.38043</v>
      </c>
      <c r="AZ63" s="4">
        <v>43.212760000000003</v>
      </c>
      <c r="BA63" s="4">
        <v>15.937799999999999</v>
      </c>
      <c r="BB63" s="4">
        <v>0.67402390000000001</v>
      </c>
      <c r="BC63" s="4">
        <v>106.41</v>
      </c>
      <c r="BD63" s="178"/>
    </row>
    <row r="64" spans="1:56" x14ac:dyDescent="0.25">
      <c r="A64" t="s">
        <v>863</v>
      </c>
      <c r="B64" t="s">
        <v>883</v>
      </c>
      <c r="C64" t="s">
        <v>153</v>
      </c>
      <c r="D64" s="361">
        <v>60</v>
      </c>
      <c r="G64" s="4">
        <v>283</v>
      </c>
      <c r="H64" s="4">
        <v>49.709859999999999</v>
      </c>
      <c r="J64" s="4">
        <v>3.7312340000000002</v>
      </c>
      <c r="L64" s="4">
        <v>3.8361830000000001</v>
      </c>
      <c r="O64" s="4">
        <v>15.883380000000001</v>
      </c>
      <c r="P64" s="4">
        <v>108.91930000000001</v>
      </c>
      <c r="Q64" s="4">
        <v>30.223710000000001</v>
      </c>
      <c r="R64" s="4">
        <v>102.57980000000001</v>
      </c>
      <c r="S64" s="4">
        <v>0</v>
      </c>
      <c r="T64" s="4">
        <v>383.85419999999999</v>
      </c>
      <c r="W64" s="4">
        <v>27.643319999999999</v>
      </c>
      <c r="X64" s="4">
        <v>12.942130000000001</v>
      </c>
      <c r="Y64" s="4">
        <v>32.693809999999999</v>
      </c>
      <c r="Z64" s="4">
        <v>26.806740000000001</v>
      </c>
      <c r="AB64" s="4">
        <v>0</v>
      </c>
      <c r="AC64" s="4">
        <v>32.847169999999998</v>
      </c>
      <c r="AD64" s="4">
        <v>32.848039999999997</v>
      </c>
      <c r="AE64" s="4">
        <v>12.679080000000001</v>
      </c>
      <c r="AF64" s="4">
        <v>40.480550000000001</v>
      </c>
      <c r="AH64" s="4">
        <v>130.98840000000001</v>
      </c>
      <c r="AI64" s="4">
        <v>0</v>
      </c>
      <c r="AJ64" s="4">
        <v>132.10220000000001</v>
      </c>
      <c r="AK64" s="4">
        <v>32.404949999999999</v>
      </c>
      <c r="AL64" s="4">
        <v>52.542639999999999</v>
      </c>
      <c r="AM64" s="4">
        <v>9.2120470000000001</v>
      </c>
      <c r="AP64" s="4">
        <v>5.6389420000000001</v>
      </c>
      <c r="AQ64" s="4">
        <v>46.670459999999999</v>
      </c>
      <c r="AR64" s="4">
        <v>3.8275199999999998</v>
      </c>
      <c r="AS64" s="4">
        <v>5.5070589999999999</v>
      </c>
      <c r="AT64" s="4">
        <v>66.876999999999995</v>
      </c>
      <c r="AV64" s="4">
        <v>6.7020189999999999</v>
      </c>
      <c r="AW64" s="4">
        <v>2.6163639999999999</v>
      </c>
      <c r="AX64" s="4">
        <v>44.064709999999998</v>
      </c>
      <c r="AY64" s="4">
        <v>24.38043</v>
      </c>
      <c r="AZ64" s="4">
        <v>43.212760000000003</v>
      </c>
      <c r="BA64" s="4">
        <v>15.937799999999999</v>
      </c>
      <c r="BB64" s="4">
        <v>0.67402390000000001</v>
      </c>
      <c r="BC64" s="4">
        <v>106.41</v>
      </c>
      <c r="BD64" s="178"/>
    </row>
    <row r="65" spans="1:56" x14ac:dyDescent="0.25">
      <c r="A65" t="s">
        <v>863</v>
      </c>
      <c r="B65" t="s">
        <v>884</v>
      </c>
      <c r="C65" t="s">
        <v>153</v>
      </c>
      <c r="D65" s="361">
        <v>61</v>
      </c>
      <c r="G65" s="4">
        <v>283</v>
      </c>
      <c r="H65" s="4">
        <v>49.709859999999999</v>
      </c>
      <c r="J65" s="4">
        <v>3.7312340000000002</v>
      </c>
      <c r="L65" s="4">
        <v>3.8361830000000001</v>
      </c>
      <c r="O65" s="4">
        <v>15.883380000000001</v>
      </c>
      <c r="P65" s="4">
        <v>108.91930000000001</v>
      </c>
      <c r="Q65" s="4">
        <v>30.223710000000001</v>
      </c>
      <c r="R65" s="4">
        <v>102.57980000000001</v>
      </c>
      <c r="S65" s="4">
        <v>0</v>
      </c>
      <c r="T65" s="4">
        <v>383.85419999999999</v>
      </c>
      <c r="W65" s="4">
        <v>27.643319999999999</v>
      </c>
      <c r="X65" s="4">
        <v>12.942130000000001</v>
      </c>
      <c r="Y65" s="4">
        <v>32.693809999999999</v>
      </c>
      <c r="Z65" s="4">
        <v>26.806740000000001</v>
      </c>
      <c r="AB65" s="4">
        <v>0</v>
      </c>
      <c r="AC65" s="4">
        <v>32.847169999999998</v>
      </c>
      <c r="AD65" s="4">
        <v>32.848039999999997</v>
      </c>
      <c r="AE65" s="4">
        <v>12.679080000000001</v>
      </c>
      <c r="AF65" s="4">
        <v>40.480550000000001</v>
      </c>
      <c r="AH65" s="4">
        <v>130.98840000000001</v>
      </c>
      <c r="AI65" s="4">
        <v>0</v>
      </c>
      <c r="AJ65" s="4">
        <v>132.10220000000001</v>
      </c>
      <c r="AK65" s="4">
        <v>32.404949999999999</v>
      </c>
      <c r="AL65" s="4">
        <v>52.542639999999999</v>
      </c>
      <c r="AM65" s="4">
        <v>9.2120470000000001</v>
      </c>
      <c r="AP65" s="4">
        <v>5.6389420000000001</v>
      </c>
      <c r="AQ65" s="4">
        <v>46.670459999999999</v>
      </c>
      <c r="AR65" s="4">
        <v>3.8275199999999998</v>
      </c>
      <c r="AS65" s="4">
        <v>5.5070589999999999</v>
      </c>
      <c r="AT65" s="4">
        <v>66.876999999999995</v>
      </c>
      <c r="AV65" s="4">
        <v>6.7020189999999999</v>
      </c>
      <c r="AW65" s="4">
        <v>2.6163639999999999</v>
      </c>
      <c r="AX65" s="4">
        <v>44.064709999999998</v>
      </c>
      <c r="AY65" s="4">
        <v>24.38043</v>
      </c>
      <c r="AZ65" s="4">
        <v>43.212760000000003</v>
      </c>
      <c r="BA65" s="4">
        <v>15.937799999999999</v>
      </c>
      <c r="BB65" s="4">
        <v>0.67402390000000001</v>
      </c>
      <c r="BC65" s="4">
        <v>106.41</v>
      </c>
      <c r="BD65" s="178"/>
    </row>
    <row r="66" spans="1:56" x14ac:dyDescent="0.25">
      <c r="A66" t="s">
        <v>528</v>
      </c>
      <c r="B66" t="s">
        <v>914</v>
      </c>
      <c r="C66">
        <v>2224</v>
      </c>
      <c r="D66" s="361">
        <v>62</v>
      </c>
      <c r="E66" s="4">
        <v>27.349509999999999</v>
      </c>
      <c r="L66" s="4">
        <v>10.00515</v>
      </c>
      <c r="M66" s="4">
        <v>24.189330000000002</v>
      </c>
      <c r="O66" s="4">
        <v>11.41901</v>
      </c>
      <c r="S66" s="4">
        <v>9.89011</v>
      </c>
      <c r="W66" s="4">
        <v>24</v>
      </c>
      <c r="AA66" s="4">
        <v>39.885219999999997</v>
      </c>
      <c r="AE66" s="4">
        <v>16.10126</v>
      </c>
      <c r="AJ66" s="4">
        <v>40.4375</v>
      </c>
      <c r="AK66" s="4">
        <v>10.9368</v>
      </c>
      <c r="AM66" s="4">
        <v>7.0571429999999999</v>
      </c>
      <c r="AN66" s="4">
        <v>24.461939999999998</v>
      </c>
      <c r="AO66" s="4">
        <v>80.000020000000006</v>
      </c>
      <c r="AP66" s="4">
        <v>4.6337349999999997</v>
      </c>
      <c r="AQ66" s="4">
        <v>33.695770000000003</v>
      </c>
      <c r="AR66" s="4">
        <v>2.1410390000000001</v>
      </c>
      <c r="AS66" s="4">
        <v>2.0020419999999999</v>
      </c>
      <c r="AT66" s="4"/>
      <c r="AW66" s="4">
        <v>1.983333</v>
      </c>
      <c r="AX66" s="4">
        <v>13.753959999999999</v>
      </c>
      <c r="BA66" s="4">
        <v>4.5724770000000001</v>
      </c>
      <c r="BC66" s="4">
        <v>141.6</v>
      </c>
      <c r="BD66" s="178">
        <v>44.488889999999998</v>
      </c>
    </row>
    <row r="67" spans="1:56" x14ac:dyDescent="0.25">
      <c r="A67" t="s">
        <v>528</v>
      </c>
      <c r="B67" t="s">
        <v>885</v>
      </c>
      <c r="C67" t="s">
        <v>545</v>
      </c>
      <c r="D67" s="361">
        <v>63</v>
      </c>
      <c r="E67" s="4">
        <v>27.349509999999999</v>
      </c>
      <c r="L67" s="4">
        <v>10.00515</v>
      </c>
      <c r="M67" s="4">
        <v>24.189330000000002</v>
      </c>
      <c r="O67" s="4">
        <v>11.41901</v>
      </c>
      <c r="S67" s="4">
        <v>9.89011</v>
      </c>
      <c r="W67" s="4">
        <v>24</v>
      </c>
      <c r="AA67" s="4">
        <v>39.885219999999997</v>
      </c>
      <c r="AE67" s="4">
        <v>16.10126</v>
      </c>
      <c r="AJ67" s="4">
        <v>40.4375</v>
      </c>
      <c r="AK67" s="4">
        <v>10.9368</v>
      </c>
      <c r="AM67" s="4">
        <v>7.0571429999999999</v>
      </c>
      <c r="AN67" s="4">
        <v>24.461939999999998</v>
      </c>
      <c r="AO67" s="4">
        <v>80.000020000000006</v>
      </c>
      <c r="AP67" s="4">
        <v>4.6337349999999997</v>
      </c>
      <c r="AQ67" s="4">
        <v>33.695770000000003</v>
      </c>
      <c r="AR67" s="4">
        <v>2.1410390000000001</v>
      </c>
      <c r="AS67" s="4">
        <v>2.0020419999999999</v>
      </c>
      <c r="AT67" s="4"/>
      <c r="AW67" s="4">
        <v>1.983333</v>
      </c>
      <c r="AX67" s="4">
        <v>13.753959999999999</v>
      </c>
      <c r="BA67" s="4">
        <v>4.5724770000000001</v>
      </c>
      <c r="BC67" s="4">
        <v>141.6</v>
      </c>
      <c r="BD67" s="178">
        <v>44.488889999999998</v>
      </c>
    </row>
    <row r="68" spans="1:56" x14ac:dyDescent="0.25">
      <c r="A68" t="s">
        <v>528</v>
      </c>
      <c r="B68" t="s">
        <v>914</v>
      </c>
      <c r="C68" t="s">
        <v>545</v>
      </c>
      <c r="D68" s="361">
        <v>64</v>
      </c>
      <c r="E68" s="4">
        <v>27.349509999999999</v>
      </c>
      <c r="L68" s="4">
        <v>10.00515</v>
      </c>
      <c r="M68" s="4">
        <v>24.189330000000002</v>
      </c>
      <c r="O68" s="4">
        <v>11.41901</v>
      </c>
      <c r="S68" s="4">
        <v>9.89011</v>
      </c>
      <c r="W68" s="4">
        <v>24</v>
      </c>
      <c r="AA68" s="4">
        <v>39.885219999999997</v>
      </c>
      <c r="AE68" s="4">
        <v>16.10126</v>
      </c>
      <c r="AJ68" s="4">
        <v>40.4375</v>
      </c>
      <c r="AK68" s="4">
        <v>10.9368</v>
      </c>
      <c r="AM68" s="4">
        <v>7.0571429999999999</v>
      </c>
      <c r="AN68" s="4">
        <v>24.461939999999998</v>
      </c>
      <c r="AO68" s="4">
        <v>80.000020000000006</v>
      </c>
      <c r="AP68" s="4">
        <v>4.6337349999999997</v>
      </c>
      <c r="AQ68" s="4">
        <v>33.695770000000003</v>
      </c>
      <c r="AR68" s="4">
        <v>2.1410390000000001</v>
      </c>
      <c r="AS68" s="4">
        <v>2.0020419999999999</v>
      </c>
      <c r="AT68" s="4"/>
      <c r="AW68" s="4">
        <v>1.983333</v>
      </c>
      <c r="AX68" s="4">
        <v>13.753959999999999</v>
      </c>
      <c r="BA68" s="4">
        <v>4.5724770000000001</v>
      </c>
      <c r="BC68" s="4">
        <v>141.6</v>
      </c>
      <c r="BD68" s="178">
        <v>44.488889999999998</v>
      </c>
    </row>
    <row r="69" spans="1:56" x14ac:dyDescent="0.25">
      <c r="A69" t="s">
        <v>864</v>
      </c>
      <c r="B69" t="s">
        <v>914</v>
      </c>
      <c r="C69">
        <v>2224</v>
      </c>
      <c r="D69" s="361">
        <v>65</v>
      </c>
      <c r="E69" s="4">
        <v>27.349509999999999</v>
      </c>
      <c r="L69" s="4">
        <v>10.00515</v>
      </c>
      <c r="M69" s="4">
        <v>24.189330000000002</v>
      </c>
      <c r="O69" s="4">
        <v>11.41901</v>
      </c>
      <c r="S69" s="4">
        <v>9.89011</v>
      </c>
      <c r="W69" s="4">
        <v>24</v>
      </c>
      <c r="AA69" s="4">
        <v>39.885219999999997</v>
      </c>
      <c r="AE69" s="4">
        <v>16.10126</v>
      </c>
      <c r="AJ69" s="4">
        <v>40.4375</v>
      </c>
      <c r="AK69" s="4">
        <v>10.9368</v>
      </c>
      <c r="AM69" s="4">
        <v>7.0571429999999999</v>
      </c>
      <c r="AN69" s="4">
        <v>24.461939999999998</v>
      </c>
      <c r="AO69" s="4">
        <v>80.000020000000006</v>
      </c>
      <c r="AP69" s="4">
        <v>4.6337349999999997</v>
      </c>
      <c r="AQ69" s="4">
        <v>33.695770000000003</v>
      </c>
      <c r="AR69" s="4">
        <v>2.1410390000000001</v>
      </c>
      <c r="AS69" s="4">
        <v>2.0020419999999999</v>
      </c>
      <c r="AT69" s="4"/>
      <c r="AW69" s="4">
        <v>1.983333</v>
      </c>
      <c r="AX69" s="4">
        <v>13.753959999999999</v>
      </c>
      <c r="BA69" s="4">
        <v>4.5724770000000001</v>
      </c>
      <c r="BC69" s="4">
        <v>141.6</v>
      </c>
      <c r="BD69" s="178">
        <v>44.488889999999998</v>
      </c>
    </row>
    <row r="70" spans="1:56" x14ac:dyDescent="0.25">
      <c r="A70" t="s">
        <v>864</v>
      </c>
      <c r="B70" t="s">
        <v>914</v>
      </c>
      <c r="C70" t="s">
        <v>545</v>
      </c>
      <c r="D70" s="361">
        <v>66</v>
      </c>
      <c r="E70" s="4">
        <v>27.349509999999999</v>
      </c>
      <c r="L70" s="4">
        <v>10.00515</v>
      </c>
      <c r="M70" s="4">
        <v>24.189330000000002</v>
      </c>
      <c r="O70" s="4">
        <v>11.41901</v>
      </c>
      <c r="S70" s="4">
        <v>9.89011</v>
      </c>
      <c r="W70" s="4">
        <v>24</v>
      </c>
      <c r="AA70" s="4">
        <v>39.885219999999997</v>
      </c>
      <c r="AE70" s="4">
        <v>16.10126</v>
      </c>
      <c r="AJ70" s="4">
        <v>40.4375</v>
      </c>
      <c r="AK70" s="4">
        <v>10.9368</v>
      </c>
      <c r="AM70" s="4">
        <v>7.0571429999999999</v>
      </c>
      <c r="AN70" s="4">
        <v>24.461939999999998</v>
      </c>
      <c r="AO70" s="4">
        <v>80.000020000000006</v>
      </c>
      <c r="AP70" s="4">
        <v>4.6337349999999997</v>
      </c>
      <c r="AQ70" s="4">
        <v>33.695770000000003</v>
      </c>
      <c r="AR70" s="4">
        <v>2.1410390000000001</v>
      </c>
      <c r="AS70" s="4">
        <v>2.0020419999999999</v>
      </c>
      <c r="AT70" s="4"/>
      <c r="AW70" s="4">
        <v>1.983333</v>
      </c>
      <c r="AX70" s="4">
        <v>13.753959999999999</v>
      </c>
      <c r="BA70" s="4">
        <v>4.5724770000000001</v>
      </c>
      <c r="BC70" s="4">
        <v>141.6</v>
      </c>
      <c r="BD70" s="178">
        <v>44.488889999999998</v>
      </c>
    </row>
    <row r="71" spans="1:56" x14ac:dyDescent="0.25">
      <c r="A71" t="s">
        <v>864</v>
      </c>
      <c r="B71" t="s">
        <v>883</v>
      </c>
      <c r="C71" t="s">
        <v>157</v>
      </c>
      <c r="D71" s="361">
        <v>67</v>
      </c>
      <c r="G71" s="4">
        <v>283</v>
      </c>
      <c r="H71" s="4">
        <v>49.709859999999999</v>
      </c>
      <c r="J71" s="4">
        <v>3.7312340000000002</v>
      </c>
      <c r="L71" s="4">
        <v>3.8361830000000001</v>
      </c>
      <c r="O71" s="4">
        <v>15.883380000000001</v>
      </c>
      <c r="P71" s="4">
        <v>108.91930000000001</v>
      </c>
      <c r="Q71" s="4">
        <v>30.223710000000001</v>
      </c>
      <c r="R71" s="4">
        <v>102.57980000000001</v>
      </c>
      <c r="S71" s="4">
        <v>0</v>
      </c>
      <c r="T71" s="4">
        <v>383.85419999999999</v>
      </c>
      <c r="W71" s="4">
        <v>27.643319999999999</v>
      </c>
      <c r="X71" s="4">
        <v>12.942130000000001</v>
      </c>
      <c r="Y71" s="4">
        <v>32.693809999999999</v>
      </c>
      <c r="Z71" s="4">
        <v>26.806740000000001</v>
      </c>
      <c r="AB71" s="4">
        <v>0</v>
      </c>
      <c r="AC71" s="4">
        <v>32.847169999999998</v>
      </c>
      <c r="AD71" s="4">
        <v>32.848039999999997</v>
      </c>
      <c r="AE71" s="4">
        <v>12.679080000000001</v>
      </c>
      <c r="AF71" s="4">
        <v>40.480550000000001</v>
      </c>
      <c r="AH71" s="4">
        <v>130.98840000000001</v>
      </c>
      <c r="AI71" s="4">
        <v>0</v>
      </c>
      <c r="AJ71" s="4">
        <v>132.10220000000001</v>
      </c>
      <c r="AK71" s="4">
        <v>32.404949999999999</v>
      </c>
      <c r="AL71" s="4">
        <v>52.542639999999999</v>
      </c>
      <c r="AM71" s="4">
        <v>9.2120470000000001</v>
      </c>
      <c r="AP71" s="4">
        <v>5.6389420000000001</v>
      </c>
      <c r="AQ71" s="4">
        <v>46.670459999999999</v>
      </c>
      <c r="AR71" s="4">
        <v>3.8275199999999998</v>
      </c>
      <c r="AS71" s="4">
        <v>5.5070589999999999</v>
      </c>
      <c r="AT71" s="4">
        <v>66.876999999999995</v>
      </c>
      <c r="AV71" s="4">
        <v>6.7020189999999999</v>
      </c>
      <c r="AW71" s="4">
        <v>2.6163639999999999</v>
      </c>
      <c r="AX71" s="4">
        <v>44.064709999999998</v>
      </c>
      <c r="AY71" s="4">
        <v>24.38043</v>
      </c>
      <c r="AZ71" s="4">
        <v>43.212760000000003</v>
      </c>
      <c r="BA71" s="4">
        <v>15.937799999999999</v>
      </c>
      <c r="BB71" s="4">
        <v>0.67402390000000001</v>
      </c>
      <c r="BC71" s="4">
        <v>106.41</v>
      </c>
      <c r="BD71" s="178"/>
    </row>
    <row r="72" spans="1:56" x14ac:dyDescent="0.25">
      <c r="A72" t="s">
        <v>864</v>
      </c>
      <c r="B72" t="s">
        <v>878</v>
      </c>
      <c r="C72" t="s">
        <v>155</v>
      </c>
      <c r="D72" s="361">
        <v>68</v>
      </c>
      <c r="G72" s="4">
        <v>283</v>
      </c>
      <c r="H72" s="4">
        <v>49.709859999999999</v>
      </c>
      <c r="J72" s="4">
        <v>3.7312340000000002</v>
      </c>
      <c r="L72" s="4">
        <v>3.8361830000000001</v>
      </c>
      <c r="O72" s="4">
        <v>15.883380000000001</v>
      </c>
      <c r="P72" s="4">
        <v>108.91930000000001</v>
      </c>
      <c r="Q72" s="4">
        <v>30.223710000000001</v>
      </c>
      <c r="R72" s="4">
        <v>102.57980000000001</v>
      </c>
      <c r="S72" s="4">
        <v>0</v>
      </c>
      <c r="T72" s="4">
        <v>383.85419999999999</v>
      </c>
      <c r="W72" s="4">
        <v>27.643319999999999</v>
      </c>
      <c r="X72" s="4">
        <v>12.942130000000001</v>
      </c>
      <c r="Y72" s="4">
        <v>32.693809999999999</v>
      </c>
      <c r="Z72" s="4">
        <v>26.806740000000001</v>
      </c>
      <c r="AB72" s="4">
        <v>0</v>
      </c>
      <c r="AC72" s="4">
        <v>32.847169999999998</v>
      </c>
      <c r="AD72" s="4">
        <v>32.848039999999997</v>
      </c>
      <c r="AE72" s="4">
        <v>12.679080000000001</v>
      </c>
      <c r="AF72" s="4">
        <v>40.480550000000001</v>
      </c>
      <c r="AH72" s="4">
        <v>130.98840000000001</v>
      </c>
      <c r="AI72" s="4">
        <v>0</v>
      </c>
      <c r="AJ72" s="4">
        <v>132.10220000000001</v>
      </c>
      <c r="AK72" s="4">
        <v>32.404949999999999</v>
      </c>
      <c r="AL72" s="4">
        <v>52.542639999999999</v>
      </c>
      <c r="AM72" s="4">
        <v>9.2120470000000001</v>
      </c>
      <c r="AP72" s="4">
        <v>5.6389420000000001</v>
      </c>
      <c r="AQ72" s="4">
        <v>46.670459999999999</v>
      </c>
      <c r="AR72" s="4">
        <v>3.8275199999999998</v>
      </c>
      <c r="AS72" s="4">
        <v>5.5070589999999999</v>
      </c>
      <c r="AT72" s="4">
        <v>66.876999999999995</v>
      </c>
      <c r="AV72" s="4">
        <v>6.7020189999999999</v>
      </c>
      <c r="AW72" s="4">
        <v>2.6163639999999999</v>
      </c>
      <c r="AX72" s="4">
        <v>44.064709999999998</v>
      </c>
      <c r="AY72" s="4">
        <v>24.38043</v>
      </c>
      <c r="AZ72" s="4">
        <v>43.212760000000003</v>
      </c>
      <c r="BA72" s="4">
        <v>15.937799999999999</v>
      </c>
      <c r="BB72" s="4">
        <v>0.67402390000000001</v>
      </c>
      <c r="BC72" s="4">
        <v>106.41</v>
      </c>
      <c r="BD72" s="178"/>
    </row>
    <row r="73" spans="1:56" x14ac:dyDescent="0.25">
      <c r="A73" t="s">
        <v>864</v>
      </c>
      <c r="B73" t="s">
        <v>878</v>
      </c>
      <c r="C73" t="s">
        <v>153</v>
      </c>
      <c r="D73" s="361">
        <v>69</v>
      </c>
      <c r="G73" s="4">
        <v>283</v>
      </c>
      <c r="H73" s="4">
        <v>49.709859999999999</v>
      </c>
      <c r="J73" s="4">
        <v>3.7312340000000002</v>
      </c>
      <c r="L73" s="4">
        <v>3.8361830000000001</v>
      </c>
      <c r="O73" s="4">
        <v>15.883380000000001</v>
      </c>
      <c r="P73" s="4">
        <v>108.91930000000001</v>
      </c>
      <c r="Q73" s="4">
        <v>30.223710000000001</v>
      </c>
      <c r="R73" s="4">
        <v>102.57980000000001</v>
      </c>
      <c r="S73" s="4">
        <v>0</v>
      </c>
      <c r="T73" s="4">
        <v>383.85419999999999</v>
      </c>
      <c r="W73" s="4">
        <v>27.643319999999999</v>
      </c>
      <c r="X73" s="4">
        <v>12.942130000000001</v>
      </c>
      <c r="Y73" s="4">
        <v>32.693809999999999</v>
      </c>
      <c r="Z73" s="4">
        <v>26.806740000000001</v>
      </c>
      <c r="AB73" s="4">
        <v>0</v>
      </c>
      <c r="AC73" s="4">
        <v>32.847169999999998</v>
      </c>
      <c r="AD73" s="4">
        <v>32.848039999999997</v>
      </c>
      <c r="AE73" s="4">
        <v>12.679080000000001</v>
      </c>
      <c r="AF73" s="4">
        <v>40.480550000000001</v>
      </c>
      <c r="AH73" s="4">
        <v>130.98840000000001</v>
      </c>
      <c r="AI73" s="4">
        <v>0</v>
      </c>
      <c r="AJ73" s="4">
        <v>132.10220000000001</v>
      </c>
      <c r="AK73" s="4">
        <v>32.404949999999999</v>
      </c>
      <c r="AL73" s="4">
        <v>52.542639999999999</v>
      </c>
      <c r="AM73" s="4">
        <v>9.2120470000000001</v>
      </c>
      <c r="AP73" s="4">
        <v>5.6389420000000001</v>
      </c>
      <c r="AQ73" s="4">
        <v>46.670459999999999</v>
      </c>
      <c r="AR73" s="4">
        <v>3.8275199999999998</v>
      </c>
      <c r="AS73" s="4">
        <v>5.5070589999999999</v>
      </c>
      <c r="AT73" s="4">
        <v>66.876999999999995</v>
      </c>
      <c r="AV73" s="4">
        <v>6.7020189999999999</v>
      </c>
      <c r="AW73" s="4">
        <v>2.6163639999999999</v>
      </c>
      <c r="AX73" s="4">
        <v>44.064709999999998</v>
      </c>
      <c r="AY73" s="4">
        <v>24.38043</v>
      </c>
      <c r="AZ73" s="4">
        <v>43.212760000000003</v>
      </c>
      <c r="BA73" s="4">
        <v>15.937799999999999</v>
      </c>
      <c r="BB73" s="4">
        <v>0.67402390000000001</v>
      </c>
      <c r="BC73" s="4">
        <v>106.41</v>
      </c>
      <c r="BD73" s="178"/>
    </row>
    <row r="74" spans="1:56" x14ac:dyDescent="0.25">
      <c r="A74" t="s">
        <v>864</v>
      </c>
      <c r="B74" t="s">
        <v>883</v>
      </c>
      <c r="C74" t="s">
        <v>153</v>
      </c>
      <c r="D74" s="361">
        <v>70</v>
      </c>
      <c r="G74" s="4">
        <v>283</v>
      </c>
      <c r="H74" s="4">
        <v>49.709859999999999</v>
      </c>
      <c r="J74" s="4">
        <v>3.7312340000000002</v>
      </c>
      <c r="L74" s="4">
        <v>3.8361830000000001</v>
      </c>
      <c r="O74" s="4">
        <v>15.883380000000001</v>
      </c>
      <c r="P74" s="4">
        <v>108.91930000000001</v>
      </c>
      <c r="Q74" s="4">
        <v>30.223710000000001</v>
      </c>
      <c r="R74" s="4">
        <v>102.57980000000001</v>
      </c>
      <c r="S74" s="4">
        <v>0</v>
      </c>
      <c r="T74" s="4">
        <v>383.85419999999999</v>
      </c>
      <c r="W74" s="4">
        <v>27.643319999999999</v>
      </c>
      <c r="X74" s="4">
        <v>12.942130000000001</v>
      </c>
      <c r="Y74" s="4">
        <v>32.693809999999999</v>
      </c>
      <c r="Z74" s="4">
        <v>26.806740000000001</v>
      </c>
      <c r="AB74" s="4">
        <v>0</v>
      </c>
      <c r="AC74" s="4">
        <v>32.847169999999998</v>
      </c>
      <c r="AD74" s="4">
        <v>32.848039999999997</v>
      </c>
      <c r="AE74" s="4">
        <v>12.679080000000001</v>
      </c>
      <c r="AF74" s="4">
        <v>40.480550000000001</v>
      </c>
      <c r="AH74" s="4">
        <v>130.98840000000001</v>
      </c>
      <c r="AI74" s="4">
        <v>0</v>
      </c>
      <c r="AJ74" s="4">
        <v>132.10220000000001</v>
      </c>
      <c r="AK74" s="4">
        <v>32.404949999999999</v>
      </c>
      <c r="AL74" s="4">
        <v>52.542639999999999</v>
      </c>
      <c r="AM74" s="4">
        <v>9.2120470000000001</v>
      </c>
      <c r="AP74" s="4">
        <v>5.6389420000000001</v>
      </c>
      <c r="AQ74" s="4">
        <v>46.670459999999999</v>
      </c>
      <c r="AR74" s="4">
        <v>3.8275199999999998</v>
      </c>
      <c r="AS74" s="4">
        <v>5.5070589999999999</v>
      </c>
      <c r="AT74" s="4">
        <v>66.876999999999995</v>
      </c>
      <c r="AV74" s="4">
        <v>6.7020189999999999</v>
      </c>
      <c r="AW74" s="4">
        <v>2.6163639999999999</v>
      </c>
      <c r="AX74" s="4">
        <v>44.064709999999998</v>
      </c>
      <c r="AY74" s="4">
        <v>24.38043</v>
      </c>
      <c r="AZ74" s="4">
        <v>43.212760000000003</v>
      </c>
      <c r="BA74" s="4">
        <v>15.937799999999999</v>
      </c>
      <c r="BB74" s="4">
        <v>0.67402390000000001</v>
      </c>
      <c r="BC74" s="4">
        <v>106.41</v>
      </c>
      <c r="BD74" s="178"/>
    </row>
    <row r="75" spans="1:56" x14ac:dyDescent="0.25">
      <c r="A75" t="s">
        <v>865</v>
      </c>
      <c r="B75" t="s">
        <v>913</v>
      </c>
      <c r="C75" t="s">
        <v>155</v>
      </c>
      <c r="D75" s="361">
        <v>71</v>
      </c>
      <c r="G75" s="4">
        <v>283</v>
      </c>
      <c r="H75" s="4">
        <v>49.709859999999999</v>
      </c>
      <c r="J75" s="4">
        <v>3.7312340000000002</v>
      </c>
      <c r="L75" s="4">
        <v>3.8361830000000001</v>
      </c>
      <c r="O75" s="4">
        <v>15.883380000000001</v>
      </c>
      <c r="P75" s="4">
        <v>108.91930000000001</v>
      </c>
      <c r="Q75" s="4">
        <v>30.223710000000001</v>
      </c>
      <c r="R75" s="4">
        <v>102.57980000000001</v>
      </c>
      <c r="S75" s="4">
        <v>0</v>
      </c>
      <c r="T75" s="4">
        <v>383.85419999999999</v>
      </c>
      <c r="W75" s="4">
        <v>27.643319999999999</v>
      </c>
      <c r="X75" s="4">
        <v>12.942130000000001</v>
      </c>
      <c r="Y75" s="4">
        <v>32.693809999999999</v>
      </c>
      <c r="Z75" s="4">
        <v>26.806740000000001</v>
      </c>
      <c r="AB75" s="4">
        <v>0</v>
      </c>
      <c r="AC75" s="4">
        <v>32.847169999999998</v>
      </c>
      <c r="AD75" s="4">
        <v>32.848039999999997</v>
      </c>
      <c r="AE75" s="4">
        <v>12.679080000000001</v>
      </c>
      <c r="AF75" s="4">
        <v>40.480550000000001</v>
      </c>
      <c r="AH75" s="4">
        <v>130.98840000000001</v>
      </c>
      <c r="AI75" s="4">
        <v>0</v>
      </c>
      <c r="AJ75" s="4">
        <v>132.10220000000001</v>
      </c>
      <c r="AK75" s="4">
        <v>32.404949999999999</v>
      </c>
      <c r="AL75" s="4">
        <v>52.542639999999999</v>
      </c>
      <c r="AM75" s="4">
        <v>9.2120470000000001</v>
      </c>
      <c r="AP75" s="4">
        <v>5.6389420000000001</v>
      </c>
      <c r="AQ75" s="4">
        <v>46.670459999999999</v>
      </c>
      <c r="AR75" s="4">
        <v>3.8275199999999998</v>
      </c>
      <c r="AS75" s="4">
        <v>5.5070589999999999</v>
      </c>
      <c r="AT75" s="4">
        <v>66.876999999999995</v>
      </c>
      <c r="AV75" s="4">
        <v>6.7020189999999999</v>
      </c>
      <c r="AW75" s="4">
        <v>2.6163639999999999</v>
      </c>
      <c r="AX75" s="4">
        <v>44.064709999999998</v>
      </c>
      <c r="AY75" s="4">
        <v>24.38043</v>
      </c>
      <c r="AZ75" s="4">
        <v>43.212760000000003</v>
      </c>
      <c r="BA75" s="4">
        <v>15.937799999999999</v>
      </c>
      <c r="BB75" s="4">
        <v>0.67402390000000001</v>
      </c>
      <c r="BC75" s="4">
        <v>106.41</v>
      </c>
      <c r="BD75" s="178"/>
    </row>
    <row r="76" spans="1:56" x14ac:dyDescent="0.25">
      <c r="A76" t="s">
        <v>865</v>
      </c>
      <c r="B76" t="s">
        <v>884</v>
      </c>
      <c r="C76" t="s">
        <v>155</v>
      </c>
      <c r="D76" s="361">
        <v>72</v>
      </c>
      <c r="G76" s="4">
        <v>283</v>
      </c>
      <c r="H76" s="4">
        <v>49.709859999999999</v>
      </c>
      <c r="J76" s="4">
        <v>3.7312340000000002</v>
      </c>
      <c r="L76" s="4">
        <v>3.8361830000000001</v>
      </c>
      <c r="O76" s="4">
        <v>15.883380000000001</v>
      </c>
      <c r="P76" s="4">
        <v>108.91930000000001</v>
      </c>
      <c r="Q76" s="4">
        <v>30.223710000000001</v>
      </c>
      <c r="R76" s="4">
        <v>102.57980000000001</v>
      </c>
      <c r="S76" s="4">
        <v>0</v>
      </c>
      <c r="T76" s="4">
        <v>383.85419999999999</v>
      </c>
      <c r="W76" s="4">
        <v>27.643319999999999</v>
      </c>
      <c r="X76" s="4">
        <v>12.942130000000001</v>
      </c>
      <c r="Y76" s="4">
        <v>32.693809999999999</v>
      </c>
      <c r="Z76" s="4">
        <v>26.806740000000001</v>
      </c>
      <c r="AB76" s="4">
        <v>0</v>
      </c>
      <c r="AC76" s="4">
        <v>32.847169999999998</v>
      </c>
      <c r="AD76" s="4">
        <v>32.848039999999997</v>
      </c>
      <c r="AE76" s="4">
        <v>12.679080000000001</v>
      </c>
      <c r="AF76" s="4">
        <v>40.480550000000001</v>
      </c>
      <c r="AH76" s="4">
        <v>130.98840000000001</v>
      </c>
      <c r="AI76" s="4">
        <v>0</v>
      </c>
      <c r="AJ76" s="4">
        <v>132.10220000000001</v>
      </c>
      <c r="AK76" s="4">
        <v>32.404949999999999</v>
      </c>
      <c r="AL76" s="4">
        <v>52.542639999999999</v>
      </c>
      <c r="AM76" s="4">
        <v>9.2120470000000001</v>
      </c>
      <c r="AP76" s="4">
        <v>5.6389420000000001</v>
      </c>
      <c r="AQ76" s="4">
        <v>46.670459999999999</v>
      </c>
      <c r="AR76" s="4">
        <v>3.8275199999999998</v>
      </c>
      <c r="AS76" s="4">
        <v>5.5070589999999999</v>
      </c>
      <c r="AT76" s="4">
        <v>66.876999999999995</v>
      </c>
      <c r="AV76" s="4">
        <v>6.7020189999999999</v>
      </c>
      <c r="AW76" s="4">
        <v>2.6163639999999999</v>
      </c>
      <c r="AX76" s="4">
        <v>44.064709999999998</v>
      </c>
      <c r="AY76" s="4">
        <v>24.38043</v>
      </c>
      <c r="AZ76" s="4">
        <v>43.212760000000003</v>
      </c>
      <c r="BA76" s="4">
        <v>15.937799999999999</v>
      </c>
      <c r="BB76" s="4">
        <v>0.67402390000000001</v>
      </c>
      <c r="BC76" s="4">
        <v>106.41</v>
      </c>
      <c r="BD76" s="178"/>
    </row>
    <row r="77" spans="1:56" x14ac:dyDescent="0.25">
      <c r="A77" t="s">
        <v>865</v>
      </c>
      <c r="B77" t="s">
        <v>913</v>
      </c>
      <c r="C77" t="s">
        <v>153</v>
      </c>
      <c r="D77" s="361">
        <v>73</v>
      </c>
      <c r="G77" s="4">
        <v>283</v>
      </c>
      <c r="H77" s="4">
        <v>49.709859999999999</v>
      </c>
      <c r="J77" s="4">
        <v>3.7312340000000002</v>
      </c>
      <c r="L77" s="4">
        <v>3.8361830000000001</v>
      </c>
      <c r="O77" s="4">
        <v>15.883380000000001</v>
      </c>
      <c r="P77" s="4">
        <v>108.91930000000001</v>
      </c>
      <c r="Q77" s="4">
        <v>30.223710000000001</v>
      </c>
      <c r="R77" s="4">
        <v>102.57980000000001</v>
      </c>
      <c r="S77" s="4">
        <v>0</v>
      </c>
      <c r="T77" s="4">
        <v>383.85419999999999</v>
      </c>
      <c r="W77" s="4">
        <v>27.643319999999999</v>
      </c>
      <c r="X77" s="4">
        <v>12.942130000000001</v>
      </c>
      <c r="Y77" s="4">
        <v>32.693809999999999</v>
      </c>
      <c r="Z77" s="4">
        <v>26.806740000000001</v>
      </c>
      <c r="AB77" s="4">
        <v>0</v>
      </c>
      <c r="AC77" s="4">
        <v>32.847169999999998</v>
      </c>
      <c r="AD77" s="4">
        <v>32.848039999999997</v>
      </c>
      <c r="AE77" s="4">
        <v>12.679080000000001</v>
      </c>
      <c r="AF77" s="4">
        <v>40.480550000000001</v>
      </c>
      <c r="AH77" s="4">
        <v>130.98840000000001</v>
      </c>
      <c r="AI77" s="4">
        <v>0</v>
      </c>
      <c r="AJ77" s="4">
        <v>132.10220000000001</v>
      </c>
      <c r="AK77" s="4">
        <v>32.404949999999999</v>
      </c>
      <c r="AL77" s="4">
        <v>52.542639999999999</v>
      </c>
      <c r="AM77" s="4">
        <v>9.2120470000000001</v>
      </c>
      <c r="AP77" s="4">
        <v>5.6389420000000001</v>
      </c>
      <c r="AQ77" s="4">
        <v>46.670459999999999</v>
      </c>
      <c r="AR77" s="4">
        <v>3.8275199999999998</v>
      </c>
      <c r="AS77" s="4">
        <v>5.5070589999999999</v>
      </c>
      <c r="AT77" s="4">
        <v>66.876999999999995</v>
      </c>
      <c r="AV77" s="4">
        <v>6.7020189999999999</v>
      </c>
      <c r="AW77" s="4">
        <v>2.6163639999999999</v>
      </c>
      <c r="AX77" s="4">
        <v>44.064709999999998</v>
      </c>
      <c r="AY77" s="4">
        <v>24.38043</v>
      </c>
      <c r="AZ77" s="4">
        <v>43.212760000000003</v>
      </c>
      <c r="BA77" s="4">
        <v>15.937799999999999</v>
      </c>
      <c r="BB77" s="4">
        <v>0.67402390000000001</v>
      </c>
      <c r="BC77" s="4">
        <v>106.41</v>
      </c>
      <c r="BD77" s="178"/>
    </row>
    <row r="78" spans="1:56" x14ac:dyDescent="0.25">
      <c r="A78" t="s">
        <v>865</v>
      </c>
      <c r="B78" t="s">
        <v>881</v>
      </c>
      <c r="C78" t="s">
        <v>153</v>
      </c>
      <c r="D78" s="361">
        <v>74</v>
      </c>
      <c r="G78" s="4">
        <v>283</v>
      </c>
      <c r="H78" s="4">
        <v>49.709859999999999</v>
      </c>
      <c r="J78" s="4">
        <v>3.7312340000000002</v>
      </c>
      <c r="L78" s="4">
        <v>3.8361830000000001</v>
      </c>
      <c r="O78" s="4">
        <v>15.883380000000001</v>
      </c>
      <c r="P78" s="4">
        <v>108.91930000000001</v>
      </c>
      <c r="Q78" s="4">
        <v>30.223710000000001</v>
      </c>
      <c r="R78" s="4">
        <v>102.57980000000001</v>
      </c>
      <c r="S78" s="4">
        <v>0</v>
      </c>
      <c r="T78" s="4">
        <v>383.85419999999999</v>
      </c>
      <c r="W78" s="4">
        <v>27.643319999999999</v>
      </c>
      <c r="X78" s="4">
        <v>12.942130000000001</v>
      </c>
      <c r="Y78" s="4">
        <v>32.693809999999999</v>
      </c>
      <c r="Z78" s="4">
        <v>26.806740000000001</v>
      </c>
      <c r="AB78" s="4">
        <v>0</v>
      </c>
      <c r="AC78" s="4">
        <v>32.847169999999998</v>
      </c>
      <c r="AD78" s="4">
        <v>32.848039999999997</v>
      </c>
      <c r="AE78" s="4">
        <v>12.679080000000001</v>
      </c>
      <c r="AF78" s="4">
        <v>40.480550000000001</v>
      </c>
      <c r="AH78" s="4">
        <v>130.98840000000001</v>
      </c>
      <c r="AI78" s="4">
        <v>0</v>
      </c>
      <c r="AJ78" s="4">
        <v>132.10220000000001</v>
      </c>
      <c r="AK78" s="4">
        <v>32.404949999999999</v>
      </c>
      <c r="AL78" s="4">
        <v>52.542639999999999</v>
      </c>
      <c r="AM78" s="4">
        <v>9.2120470000000001</v>
      </c>
      <c r="AP78" s="4">
        <v>5.6389420000000001</v>
      </c>
      <c r="AQ78" s="4">
        <v>46.670459999999999</v>
      </c>
      <c r="AR78" s="4">
        <v>3.8275199999999998</v>
      </c>
      <c r="AS78" s="4">
        <v>5.5070589999999999</v>
      </c>
      <c r="AT78" s="4">
        <v>66.876999999999995</v>
      </c>
      <c r="AV78" s="4">
        <v>6.7020189999999999</v>
      </c>
      <c r="AW78" s="4">
        <v>2.6163639999999999</v>
      </c>
      <c r="AX78" s="4">
        <v>44.064709999999998</v>
      </c>
      <c r="AY78" s="4">
        <v>24.38043</v>
      </c>
      <c r="AZ78" s="4">
        <v>43.212760000000003</v>
      </c>
      <c r="BA78" s="4">
        <v>15.937799999999999</v>
      </c>
      <c r="BB78" s="4">
        <v>0.67402390000000001</v>
      </c>
      <c r="BC78" s="4">
        <v>106.41</v>
      </c>
      <c r="BD78" s="178"/>
    </row>
    <row r="79" spans="1:56" x14ac:dyDescent="0.25">
      <c r="A79" t="s">
        <v>865</v>
      </c>
      <c r="B79" t="s">
        <v>884</v>
      </c>
      <c r="C79" t="s">
        <v>153</v>
      </c>
      <c r="D79" s="361">
        <v>75</v>
      </c>
      <c r="G79" s="4">
        <v>283</v>
      </c>
      <c r="H79" s="4">
        <v>49.709859999999999</v>
      </c>
      <c r="J79" s="4">
        <v>3.7312340000000002</v>
      </c>
      <c r="L79" s="4">
        <v>3.8361830000000001</v>
      </c>
      <c r="O79" s="4">
        <v>15.883380000000001</v>
      </c>
      <c r="P79" s="4">
        <v>108.91930000000001</v>
      </c>
      <c r="Q79" s="4">
        <v>30.223710000000001</v>
      </c>
      <c r="R79" s="4">
        <v>102.57980000000001</v>
      </c>
      <c r="S79" s="4">
        <v>0</v>
      </c>
      <c r="T79" s="4">
        <v>383.85419999999999</v>
      </c>
      <c r="W79" s="4">
        <v>27.643319999999999</v>
      </c>
      <c r="X79" s="4">
        <v>12.942130000000001</v>
      </c>
      <c r="Y79" s="4">
        <v>32.693809999999999</v>
      </c>
      <c r="Z79" s="4">
        <v>26.806740000000001</v>
      </c>
      <c r="AB79" s="4">
        <v>0</v>
      </c>
      <c r="AC79" s="4">
        <v>32.847169999999998</v>
      </c>
      <c r="AD79" s="4">
        <v>32.848039999999997</v>
      </c>
      <c r="AE79" s="4">
        <v>12.679080000000001</v>
      </c>
      <c r="AF79" s="4">
        <v>40.480550000000001</v>
      </c>
      <c r="AH79" s="4">
        <v>130.98840000000001</v>
      </c>
      <c r="AI79" s="4">
        <v>0</v>
      </c>
      <c r="AJ79" s="4">
        <v>132.10220000000001</v>
      </c>
      <c r="AK79" s="4">
        <v>32.404949999999999</v>
      </c>
      <c r="AL79" s="4">
        <v>52.542639999999999</v>
      </c>
      <c r="AM79" s="4">
        <v>9.2120470000000001</v>
      </c>
      <c r="AP79" s="4">
        <v>5.6389420000000001</v>
      </c>
      <c r="AQ79" s="4">
        <v>46.670459999999999</v>
      </c>
      <c r="AR79" s="4">
        <v>3.8275199999999998</v>
      </c>
      <c r="AS79" s="4">
        <v>5.5070589999999999</v>
      </c>
      <c r="AT79" s="4">
        <v>66.876999999999995</v>
      </c>
      <c r="AV79" s="4">
        <v>6.7020189999999999</v>
      </c>
      <c r="AW79" s="4">
        <v>2.6163639999999999</v>
      </c>
      <c r="AX79" s="4">
        <v>44.064709999999998</v>
      </c>
      <c r="AY79" s="4">
        <v>24.38043</v>
      </c>
      <c r="AZ79" s="4">
        <v>43.212760000000003</v>
      </c>
      <c r="BA79" s="4">
        <v>15.937799999999999</v>
      </c>
      <c r="BB79" s="4">
        <v>0.67402390000000001</v>
      </c>
      <c r="BC79" s="4">
        <v>106.41</v>
      </c>
      <c r="BD79" s="178"/>
    </row>
    <row r="80" spans="1:56" x14ac:dyDescent="0.25">
      <c r="A80" t="s">
        <v>585</v>
      </c>
      <c r="B80" t="s">
        <v>879</v>
      </c>
      <c r="C80" t="s">
        <v>545</v>
      </c>
      <c r="D80" s="361">
        <v>76</v>
      </c>
      <c r="E80" s="4">
        <v>27.349509999999999</v>
      </c>
      <c r="L80" s="4">
        <v>10.00515</v>
      </c>
      <c r="M80" s="4">
        <v>24.189330000000002</v>
      </c>
      <c r="O80" s="4">
        <v>11.41901</v>
      </c>
      <c r="S80" s="4">
        <v>9.89011</v>
      </c>
      <c r="W80" s="4">
        <v>24</v>
      </c>
      <c r="AA80" s="4">
        <v>39.885219999999997</v>
      </c>
      <c r="AE80" s="4">
        <v>16.10126</v>
      </c>
      <c r="AJ80" s="4">
        <v>40.4375</v>
      </c>
      <c r="AK80" s="4">
        <v>10.9368</v>
      </c>
      <c r="AM80" s="4">
        <v>7.0571429999999999</v>
      </c>
      <c r="AN80" s="4">
        <v>24.461939999999998</v>
      </c>
      <c r="AO80" s="4">
        <v>80.000020000000006</v>
      </c>
      <c r="AP80" s="4">
        <v>4.6337349999999997</v>
      </c>
      <c r="AQ80" s="4">
        <v>33.695770000000003</v>
      </c>
      <c r="AR80" s="4">
        <v>2.1410390000000001</v>
      </c>
      <c r="AS80" s="4">
        <v>2.0020419999999999</v>
      </c>
      <c r="AT80" s="4"/>
      <c r="AW80" s="4">
        <v>1.983333</v>
      </c>
      <c r="AX80" s="4">
        <v>13.753959999999999</v>
      </c>
      <c r="BA80" s="4">
        <v>4.5724770000000001</v>
      </c>
      <c r="BC80" s="4">
        <v>141.6</v>
      </c>
      <c r="BD80" s="178">
        <v>44.488889999999998</v>
      </c>
    </row>
    <row r="81" spans="1:56" x14ac:dyDescent="0.25">
      <c r="A81" t="s">
        <v>585</v>
      </c>
      <c r="B81" t="s">
        <v>890</v>
      </c>
      <c r="C81" t="s">
        <v>545</v>
      </c>
      <c r="D81" s="361">
        <v>77</v>
      </c>
      <c r="E81" s="4">
        <v>27.349509999999999</v>
      </c>
      <c r="L81" s="4">
        <v>10.00515</v>
      </c>
      <c r="M81" s="4">
        <v>24.189330000000002</v>
      </c>
      <c r="O81" s="4">
        <v>11.41901</v>
      </c>
      <c r="S81" s="4">
        <v>9.89011</v>
      </c>
      <c r="W81" s="4">
        <v>24</v>
      </c>
      <c r="AA81" s="4">
        <v>39.885219999999997</v>
      </c>
      <c r="AE81" s="4">
        <v>16.10126</v>
      </c>
      <c r="AJ81" s="4">
        <v>40.4375</v>
      </c>
      <c r="AK81" s="4">
        <v>10.9368</v>
      </c>
      <c r="AM81" s="4">
        <v>7.0571429999999999</v>
      </c>
      <c r="AN81" s="4">
        <v>24.461939999999998</v>
      </c>
      <c r="AO81" s="4">
        <v>80.000020000000006</v>
      </c>
      <c r="AP81" s="4">
        <v>4.6337349999999997</v>
      </c>
      <c r="AQ81" s="4">
        <v>33.695770000000003</v>
      </c>
      <c r="AR81" s="4">
        <v>2.1410390000000001</v>
      </c>
      <c r="AS81" s="4">
        <v>2.0020419999999999</v>
      </c>
      <c r="AT81" s="4"/>
      <c r="AW81" s="4">
        <v>1.983333</v>
      </c>
      <c r="AX81" s="4">
        <v>13.753959999999999</v>
      </c>
      <c r="BA81" s="4">
        <v>4.5724770000000001</v>
      </c>
      <c r="BC81" s="4">
        <v>141.6</v>
      </c>
      <c r="BD81" s="178">
        <v>44.488889999999998</v>
      </c>
    </row>
    <row r="82" spans="1:56" x14ac:dyDescent="0.25">
      <c r="A82" t="s">
        <v>585</v>
      </c>
      <c r="B82" t="s">
        <v>890</v>
      </c>
      <c r="C82">
        <v>3031</v>
      </c>
      <c r="D82" s="361">
        <v>78</v>
      </c>
      <c r="E82" s="4">
        <v>27.349509999999999</v>
      </c>
      <c r="L82" s="4">
        <v>10.00515</v>
      </c>
      <c r="M82" s="4">
        <v>24.189330000000002</v>
      </c>
      <c r="O82" s="4">
        <v>11.41901</v>
      </c>
      <c r="S82" s="4">
        <v>9.89011</v>
      </c>
      <c r="W82" s="4">
        <v>24</v>
      </c>
      <c r="AA82" s="4">
        <v>39.885219999999997</v>
      </c>
      <c r="AE82" s="4">
        <v>16.10126</v>
      </c>
      <c r="AJ82" s="4">
        <v>40.4375</v>
      </c>
      <c r="AK82" s="4">
        <v>10.9368</v>
      </c>
      <c r="AM82" s="4">
        <v>7.0571429999999999</v>
      </c>
      <c r="AN82" s="4">
        <v>24.461939999999998</v>
      </c>
      <c r="AO82" s="4">
        <v>80.000020000000006</v>
      </c>
      <c r="AP82" s="4">
        <v>4.6337349999999997</v>
      </c>
      <c r="AQ82" s="4">
        <v>33.695770000000003</v>
      </c>
      <c r="AR82" s="4">
        <v>2.1410390000000001</v>
      </c>
      <c r="AS82" s="4">
        <v>2.0020419999999999</v>
      </c>
      <c r="AT82" s="4"/>
      <c r="AW82" s="4">
        <v>1.983333</v>
      </c>
      <c r="AX82" s="4">
        <v>13.753959999999999</v>
      </c>
      <c r="BA82" s="4">
        <v>4.5724770000000001</v>
      </c>
      <c r="BC82" s="4">
        <v>141.6</v>
      </c>
      <c r="BD82" s="178">
        <v>44.488889999999998</v>
      </c>
    </row>
    <row r="83" spans="1:56" x14ac:dyDescent="0.25">
      <c r="A83" t="s">
        <v>585</v>
      </c>
      <c r="B83" t="s">
        <v>883</v>
      </c>
      <c r="C83" t="s">
        <v>157</v>
      </c>
      <c r="D83" s="361">
        <v>79</v>
      </c>
      <c r="G83" s="4">
        <v>283</v>
      </c>
      <c r="H83" s="4">
        <v>49.709859999999999</v>
      </c>
      <c r="J83" s="4">
        <v>3.7312340000000002</v>
      </c>
      <c r="L83" s="4">
        <v>3.8361830000000001</v>
      </c>
      <c r="O83" s="4">
        <v>15.883380000000001</v>
      </c>
      <c r="P83" s="4">
        <v>108.91930000000001</v>
      </c>
      <c r="Q83" s="4">
        <v>30.223710000000001</v>
      </c>
      <c r="R83" s="4">
        <v>102.57980000000001</v>
      </c>
      <c r="S83" s="4">
        <v>0</v>
      </c>
      <c r="T83" s="4">
        <v>383.85419999999999</v>
      </c>
      <c r="W83" s="4">
        <v>27.643319999999999</v>
      </c>
      <c r="X83" s="4">
        <v>12.942130000000001</v>
      </c>
      <c r="Y83" s="4">
        <v>32.693809999999999</v>
      </c>
      <c r="Z83" s="4">
        <v>26.806740000000001</v>
      </c>
      <c r="AB83" s="4">
        <v>0</v>
      </c>
      <c r="AC83" s="4">
        <v>32.847169999999998</v>
      </c>
      <c r="AD83" s="4">
        <v>32.848039999999997</v>
      </c>
      <c r="AE83" s="4">
        <v>12.679080000000001</v>
      </c>
      <c r="AF83" s="4">
        <v>40.480550000000001</v>
      </c>
      <c r="AH83" s="4">
        <v>130.98840000000001</v>
      </c>
      <c r="AI83" s="4">
        <v>0</v>
      </c>
      <c r="AJ83" s="4">
        <v>132.10220000000001</v>
      </c>
      <c r="AK83" s="4">
        <v>32.404949999999999</v>
      </c>
      <c r="AL83" s="4">
        <v>52.542639999999999</v>
      </c>
      <c r="AM83" s="4">
        <v>9.2120470000000001</v>
      </c>
      <c r="AP83" s="4">
        <v>5.6389420000000001</v>
      </c>
      <c r="AQ83" s="4">
        <v>46.670459999999999</v>
      </c>
      <c r="AR83" s="4">
        <v>3.8275199999999998</v>
      </c>
      <c r="AS83" s="4">
        <v>5.5070589999999999</v>
      </c>
      <c r="AT83" s="4">
        <v>66.876999999999995</v>
      </c>
      <c r="AV83" s="4">
        <v>6.7020189999999999</v>
      </c>
      <c r="AW83" s="4">
        <v>2.6163639999999999</v>
      </c>
      <c r="AX83" s="4">
        <v>44.064709999999998</v>
      </c>
      <c r="AY83" s="4">
        <v>24.38043</v>
      </c>
      <c r="AZ83" s="4">
        <v>43.212760000000003</v>
      </c>
      <c r="BA83" s="4">
        <v>15.937799999999999</v>
      </c>
      <c r="BB83" s="4">
        <v>0.67402390000000001</v>
      </c>
      <c r="BC83" s="4">
        <v>106.41</v>
      </c>
      <c r="BD83" s="178"/>
    </row>
    <row r="84" spans="1:56" x14ac:dyDescent="0.25">
      <c r="A84" t="s">
        <v>585</v>
      </c>
      <c r="B84" t="s">
        <v>880</v>
      </c>
      <c r="C84" t="s">
        <v>153</v>
      </c>
      <c r="D84" s="361">
        <v>80</v>
      </c>
      <c r="G84" s="4">
        <v>283</v>
      </c>
      <c r="H84" s="4">
        <v>49.709859999999999</v>
      </c>
      <c r="J84" s="4">
        <v>3.7312340000000002</v>
      </c>
      <c r="L84" s="4">
        <v>3.8361830000000001</v>
      </c>
      <c r="O84" s="4">
        <v>15.883380000000001</v>
      </c>
      <c r="P84" s="4">
        <v>108.91930000000001</v>
      </c>
      <c r="Q84" s="4">
        <v>30.223710000000001</v>
      </c>
      <c r="R84" s="4">
        <v>102.57980000000001</v>
      </c>
      <c r="S84" s="4">
        <v>0</v>
      </c>
      <c r="T84" s="4">
        <v>383.85419999999999</v>
      </c>
      <c r="W84" s="4">
        <v>27.643319999999999</v>
      </c>
      <c r="X84" s="4">
        <v>12.942130000000001</v>
      </c>
      <c r="Y84" s="4">
        <v>32.693809999999999</v>
      </c>
      <c r="Z84" s="4">
        <v>26.806740000000001</v>
      </c>
      <c r="AB84" s="4">
        <v>0</v>
      </c>
      <c r="AC84" s="4">
        <v>32.847169999999998</v>
      </c>
      <c r="AD84" s="4">
        <v>32.848039999999997</v>
      </c>
      <c r="AE84" s="4">
        <v>12.679080000000001</v>
      </c>
      <c r="AF84" s="4">
        <v>40.480550000000001</v>
      </c>
      <c r="AH84" s="4">
        <v>130.98840000000001</v>
      </c>
      <c r="AI84" s="4">
        <v>0</v>
      </c>
      <c r="AJ84" s="4">
        <v>132.10220000000001</v>
      </c>
      <c r="AK84" s="4">
        <v>32.404949999999999</v>
      </c>
      <c r="AL84" s="4">
        <v>52.542639999999999</v>
      </c>
      <c r="AM84" s="4">
        <v>9.2120470000000001</v>
      </c>
      <c r="AP84" s="4">
        <v>5.6389420000000001</v>
      </c>
      <c r="AQ84" s="4">
        <v>46.670459999999999</v>
      </c>
      <c r="AR84" s="4">
        <v>3.8275199999999998</v>
      </c>
      <c r="AS84" s="4">
        <v>5.5070589999999999</v>
      </c>
      <c r="AT84" s="4">
        <v>66.876999999999995</v>
      </c>
      <c r="AV84" s="4">
        <v>6.7020189999999999</v>
      </c>
      <c r="AW84" s="4">
        <v>2.6163639999999999</v>
      </c>
      <c r="AX84" s="4">
        <v>44.064709999999998</v>
      </c>
      <c r="AY84" s="4">
        <v>24.38043</v>
      </c>
      <c r="AZ84" s="4">
        <v>43.212760000000003</v>
      </c>
      <c r="BA84" s="4">
        <v>15.937799999999999</v>
      </c>
      <c r="BB84" s="4">
        <v>0.67402390000000001</v>
      </c>
      <c r="BC84" s="4">
        <v>106.41</v>
      </c>
      <c r="BD84" s="178"/>
    </row>
    <row r="85" spans="1:56" x14ac:dyDescent="0.25">
      <c r="A85" t="s">
        <v>585</v>
      </c>
      <c r="B85" t="s">
        <v>883</v>
      </c>
      <c r="C85" t="s">
        <v>153</v>
      </c>
      <c r="D85" s="361">
        <v>81</v>
      </c>
      <c r="G85" s="4">
        <v>283</v>
      </c>
      <c r="H85" s="4">
        <v>49.709859999999999</v>
      </c>
      <c r="J85" s="4">
        <v>3.7312340000000002</v>
      </c>
      <c r="L85" s="4">
        <v>3.8361830000000001</v>
      </c>
      <c r="O85" s="4">
        <v>15.883380000000001</v>
      </c>
      <c r="P85" s="4">
        <v>108.91930000000001</v>
      </c>
      <c r="Q85" s="4">
        <v>30.223710000000001</v>
      </c>
      <c r="R85" s="4">
        <v>102.57980000000001</v>
      </c>
      <c r="S85" s="4">
        <v>0</v>
      </c>
      <c r="T85" s="4">
        <v>383.85419999999999</v>
      </c>
      <c r="W85" s="4">
        <v>27.643319999999999</v>
      </c>
      <c r="X85" s="4">
        <v>12.942130000000001</v>
      </c>
      <c r="Y85" s="4">
        <v>32.693809999999999</v>
      </c>
      <c r="Z85" s="4">
        <v>26.806740000000001</v>
      </c>
      <c r="AB85" s="4">
        <v>0</v>
      </c>
      <c r="AC85" s="4">
        <v>32.847169999999998</v>
      </c>
      <c r="AD85" s="4">
        <v>32.848039999999997</v>
      </c>
      <c r="AE85" s="4">
        <v>12.679080000000001</v>
      </c>
      <c r="AF85" s="4">
        <v>40.480550000000001</v>
      </c>
      <c r="AH85" s="4">
        <v>130.98840000000001</v>
      </c>
      <c r="AI85" s="4">
        <v>0</v>
      </c>
      <c r="AJ85" s="4">
        <v>132.10220000000001</v>
      </c>
      <c r="AK85" s="4">
        <v>32.404949999999999</v>
      </c>
      <c r="AL85" s="4">
        <v>52.542639999999999</v>
      </c>
      <c r="AM85" s="4">
        <v>9.2120470000000001</v>
      </c>
      <c r="AP85" s="4">
        <v>5.6389420000000001</v>
      </c>
      <c r="AQ85" s="4">
        <v>46.670459999999999</v>
      </c>
      <c r="AR85" s="4">
        <v>3.8275199999999998</v>
      </c>
      <c r="AS85" s="4">
        <v>5.5070589999999999</v>
      </c>
      <c r="AT85" s="4">
        <v>66.876999999999995</v>
      </c>
      <c r="AV85" s="4">
        <v>6.7020189999999999</v>
      </c>
      <c r="AW85" s="4">
        <v>2.6163639999999999</v>
      </c>
      <c r="AX85" s="4">
        <v>44.064709999999998</v>
      </c>
      <c r="AY85" s="4">
        <v>24.38043</v>
      </c>
      <c r="AZ85" s="4">
        <v>43.212760000000003</v>
      </c>
      <c r="BA85" s="4">
        <v>15.937799999999999</v>
      </c>
      <c r="BB85" s="4">
        <v>0.67402390000000001</v>
      </c>
      <c r="BC85" s="4">
        <v>106.41</v>
      </c>
      <c r="BD85" s="178"/>
    </row>
    <row r="86" spans="1:56" x14ac:dyDescent="0.25">
      <c r="A86" t="s">
        <v>585</v>
      </c>
      <c r="B86" t="s">
        <v>884</v>
      </c>
      <c r="C86" t="s">
        <v>153</v>
      </c>
      <c r="D86" s="361">
        <v>82</v>
      </c>
      <c r="G86" s="4">
        <v>283</v>
      </c>
      <c r="H86" s="4">
        <v>49.709859999999999</v>
      </c>
      <c r="J86" s="4">
        <v>3.7312340000000002</v>
      </c>
      <c r="L86" s="4">
        <v>3.8361830000000001</v>
      </c>
      <c r="O86" s="4">
        <v>15.883380000000001</v>
      </c>
      <c r="P86" s="4">
        <v>108.91930000000001</v>
      </c>
      <c r="Q86" s="4">
        <v>30.223710000000001</v>
      </c>
      <c r="R86" s="4">
        <v>102.57980000000001</v>
      </c>
      <c r="S86" s="4">
        <v>0</v>
      </c>
      <c r="T86" s="4">
        <v>383.85419999999999</v>
      </c>
      <c r="W86" s="4">
        <v>27.643319999999999</v>
      </c>
      <c r="X86" s="4">
        <v>12.942130000000001</v>
      </c>
      <c r="Y86" s="4">
        <v>32.693809999999999</v>
      </c>
      <c r="Z86" s="4">
        <v>26.806740000000001</v>
      </c>
      <c r="AB86" s="4">
        <v>0</v>
      </c>
      <c r="AC86" s="4">
        <v>32.847169999999998</v>
      </c>
      <c r="AD86" s="4">
        <v>32.848039999999997</v>
      </c>
      <c r="AE86" s="4">
        <v>12.679080000000001</v>
      </c>
      <c r="AF86" s="4">
        <v>40.480550000000001</v>
      </c>
      <c r="AH86" s="4">
        <v>130.98840000000001</v>
      </c>
      <c r="AI86" s="4">
        <v>0</v>
      </c>
      <c r="AJ86" s="4">
        <v>132.10220000000001</v>
      </c>
      <c r="AK86" s="4">
        <v>32.404949999999999</v>
      </c>
      <c r="AL86" s="4">
        <v>52.542639999999999</v>
      </c>
      <c r="AM86" s="4">
        <v>9.2120470000000001</v>
      </c>
      <c r="AP86" s="4">
        <v>5.6389420000000001</v>
      </c>
      <c r="AQ86" s="4">
        <v>46.670459999999999</v>
      </c>
      <c r="AR86" s="4">
        <v>3.8275199999999998</v>
      </c>
      <c r="AS86" s="4">
        <v>5.5070589999999999</v>
      </c>
      <c r="AT86" s="4">
        <v>66.876999999999995</v>
      </c>
      <c r="AV86" s="4">
        <v>6.7020189999999999</v>
      </c>
      <c r="AW86" s="4">
        <v>2.6163639999999999</v>
      </c>
      <c r="AX86" s="4">
        <v>44.064709999999998</v>
      </c>
      <c r="AY86" s="4">
        <v>24.38043</v>
      </c>
      <c r="AZ86" s="4">
        <v>43.212760000000003</v>
      </c>
      <c r="BA86" s="4">
        <v>15.937799999999999</v>
      </c>
      <c r="BB86" s="4">
        <v>0.67402390000000001</v>
      </c>
      <c r="BC86" s="4">
        <v>106.41</v>
      </c>
      <c r="BD86" s="178"/>
    </row>
    <row r="87" spans="1:56" x14ac:dyDescent="0.25">
      <c r="A87" t="s">
        <v>586</v>
      </c>
      <c r="B87" t="s">
        <v>879</v>
      </c>
      <c r="C87" t="s">
        <v>545</v>
      </c>
      <c r="D87" s="361">
        <v>83</v>
      </c>
      <c r="E87" s="4">
        <v>27.349509999999999</v>
      </c>
      <c r="L87" s="4">
        <v>10.00515</v>
      </c>
      <c r="M87" s="4">
        <v>24.189330000000002</v>
      </c>
      <c r="O87" s="4">
        <v>11.41901</v>
      </c>
      <c r="S87" s="4">
        <v>9.89011</v>
      </c>
      <c r="W87" s="4">
        <v>24</v>
      </c>
      <c r="AA87" s="4">
        <v>39.885219999999997</v>
      </c>
      <c r="AE87" s="4">
        <v>16.10126</v>
      </c>
      <c r="AJ87" s="4">
        <v>40.4375</v>
      </c>
      <c r="AK87" s="4">
        <v>10.9368</v>
      </c>
      <c r="AM87" s="4">
        <v>7.0571429999999999</v>
      </c>
      <c r="AN87" s="4">
        <v>24.461939999999998</v>
      </c>
      <c r="AO87" s="4">
        <v>80.000020000000006</v>
      </c>
      <c r="AP87" s="4">
        <v>4.6337349999999997</v>
      </c>
      <c r="AQ87" s="4">
        <v>33.695770000000003</v>
      </c>
      <c r="AR87" s="4">
        <v>2.1410390000000001</v>
      </c>
      <c r="AS87" s="4">
        <v>2.0020419999999999</v>
      </c>
      <c r="AT87" s="4"/>
      <c r="AW87" s="4">
        <v>1.983333</v>
      </c>
      <c r="AX87" s="4">
        <v>13.753959999999999</v>
      </c>
      <c r="BA87" s="4">
        <v>4.5724770000000001</v>
      </c>
      <c r="BC87" s="4">
        <v>141.6</v>
      </c>
      <c r="BD87" s="178">
        <v>44.488889999999998</v>
      </c>
    </row>
    <row r="88" spans="1:56" x14ac:dyDescent="0.25">
      <c r="A88" t="s">
        <v>586</v>
      </c>
      <c r="B88" t="s">
        <v>890</v>
      </c>
      <c r="C88" t="s">
        <v>545</v>
      </c>
      <c r="D88" s="361">
        <v>84</v>
      </c>
      <c r="E88" s="4">
        <v>27.349509999999999</v>
      </c>
      <c r="L88" s="4">
        <v>10.00515</v>
      </c>
      <c r="M88" s="4">
        <v>24.189330000000002</v>
      </c>
      <c r="O88" s="4">
        <v>11.41901</v>
      </c>
      <c r="S88" s="4">
        <v>9.89011</v>
      </c>
      <c r="W88" s="4">
        <v>24</v>
      </c>
      <c r="AA88" s="4">
        <v>39.885219999999997</v>
      </c>
      <c r="AE88" s="4">
        <v>16.10126</v>
      </c>
      <c r="AJ88" s="4">
        <v>40.4375</v>
      </c>
      <c r="AK88" s="4">
        <v>10.9368</v>
      </c>
      <c r="AM88" s="4">
        <v>7.0571429999999999</v>
      </c>
      <c r="AN88" s="4">
        <v>24.461939999999998</v>
      </c>
      <c r="AO88" s="4">
        <v>80.000020000000006</v>
      </c>
      <c r="AP88" s="4">
        <v>4.6337349999999997</v>
      </c>
      <c r="AQ88" s="4">
        <v>33.695770000000003</v>
      </c>
      <c r="AR88" s="4">
        <v>2.1410390000000001</v>
      </c>
      <c r="AS88" s="4">
        <v>2.0020419999999999</v>
      </c>
      <c r="AT88" s="4"/>
      <c r="AW88" s="4">
        <v>1.983333</v>
      </c>
      <c r="AX88" s="4">
        <v>13.753959999999999</v>
      </c>
      <c r="BA88" s="4">
        <v>4.5724770000000001</v>
      </c>
      <c r="BC88" s="4">
        <v>141.6</v>
      </c>
      <c r="BD88" s="178">
        <v>44.488889999999998</v>
      </c>
    </row>
    <row r="89" spans="1:56" x14ac:dyDescent="0.25">
      <c r="A89" t="s">
        <v>586</v>
      </c>
      <c r="B89" t="s">
        <v>900</v>
      </c>
      <c r="C89" t="s">
        <v>157</v>
      </c>
      <c r="D89" s="361">
        <v>85</v>
      </c>
      <c r="G89" s="4">
        <v>283</v>
      </c>
      <c r="H89" s="4">
        <v>49.709859999999999</v>
      </c>
      <c r="J89" s="4">
        <v>3.7312340000000002</v>
      </c>
      <c r="L89" s="4">
        <v>3.8361830000000001</v>
      </c>
      <c r="O89" s="4">
        <v>15.883380000000001</v>
      </c>
      <c r="P89" s="4">
        <v>108.91930000000001</v>
      </c>
      <c r="Q89" s="4">
        <v>30.223710000000001</v>
      </c>
      <c r="R89" s="4">
        <v>102.57980000000001</v>
      </c>
      <c r="S89" s="4">
        <v>0</v>
      </c>
      <c r="T89" s="4">
        <v>383.85419999999999</v>
      </c>
      <c r="W89" s="4">
        <v>27.643319999999999</v>
      </c>
      <c r="X89" s="4">
        <v>12.942130000000001</v>
      </c>
      <c r="Y89" s="4">
        <v>32.693809999999999</v>
      </c>
      <c r="Z89" s="4">
        <v>26.806740000000001</v>
      </c>
      <c r="AB89" s="4">
        <v>0</v>
      </c>
      <c r="AC89" s="4">
        <v>32.847169999999998</v>
      </c>
      <c r="AD89" s="4">
        <v>32.848039999999997</v>
      </c>
      <c r="AE89" s="4">
        <v>12.679080000000001</v>
      </c>
      <c r="AF89" s="4">
        <v>40.480550000000001</v>
      </c>
      <c r="AH89" s="4">
        <v>130.98840000000001</v>
      </c>
      <c r="AI89" s="4">
        <v>0</v>
      </c>
      <c r="AJ89" s="4">
        <v>132.10220000000001</v>
      </c>
      <c r="AK89" s="4">
        <v>32.404949999999999</v>
      </c>
      <c r="AL89" s="4">
        <v>52.542639999999999</v>
      </c>
      <c r="AM89" s="4">
        <v>9.2120470000000001</v>
      </c>
      <c r="AP89" s="4">
        <v>5.6389420000000001</v>
      </c>
      <c r="AQ89" s="4">
        <v>46.670459999999999</v>
      </c>
      <c r="AR89" s="4">
        <v>3.8275199999999998</v>
      </c>
      <c r="AS89" s="4">
        <v>5.5070589999999999</v>
      </c>
      <c r="AT89" s="4">
        <v>66.876999999999995</v>
      </c>
      <c r="AV89" s="4">
        <v>6.7020189999999999</v>
      </c>
      <c r="AW89" s="4">
        <v>2.6163639999999999</v>
      </c>
      <c r="AX89" s="4">
        <v>44.064709999999998</v>
      </c>
      <c r="AY89" s="4">
        <v>24.38043</v>
      </c>
      <c r="AZ89" s="4">
        <v>43.212760000000003</v>
      </c>
      <c r="BA89" s="4">
        <v>15.937799999999999</v>
      </c>
      <c r="BB89" s="4">
        <v>0.67402390000000001</v>
      </c>
      <c r="BC89" s="4">
        <v>106.41</v>
      </c>
      <c r="BD89" s="178"/>
    </row>
    <row r="90" spans="1:56" x14ac:dyDescent="0.25">
      <c r="A90" t="s">
        <v>586</v>
      </c>
      <c r="B90" t="s">
        <v>878</v>
      </c>
      <c r="C90" t="s">
        <v>153</v>
      </c>
      <c r="D90" s="361">
        <v>86</v>
      </c>
      <c r="G90" s="4">
        <v>283</v>
      </c>
      <c r="H90" s="4">
        <v>49.709859999999999</v>
      </c>
      <c r="J90" s="4">
        <v>3.7312340000000002</v>
      </c>
      <c r="L90" s="4">
        <v>3.8361830000000001</v>
      </c>
      <c r="O90" s="4">
        <v>15.883380000000001</v>
      </c>
      <c r="P90" s="4">
        <v>108.91930000000001</v>
      </c>
      <c r="Q90" s="4">
        <v>30.223710000000001</v>
      </c>
      <c r="R90" s="4">
        <v>102.57980000000001</v>
      </c>
      <c r="S90" s="4">
        <v>0</v>
      </c>
      <c r="T90" s="4">
        <v>383.85419999999999</v>
      </c>
      <c r="W90" s="4">
        <v>27.643319999999999</v>
      </c>
      <c r="X90" s="4">
        <v>12.942130000000001</v>
      </c>
      <c r="Y90" s="4">
        <v>32.693809999999999</v>
      </c>
      <c r="Z90" s="4">
        <v>26.806740000000001</v>
      </c>
      <c r="AB90" s="4">
        <v>0</v>
      </c>
      <c r="AC90" s="4">
        <v>32.847169999999998</v>
      </c>
      <c r="AD90" s="4">
        <v>32.848039999999997</v>
      </c>
      <c r="AE90" s="4">
        <v>12.679080000000001</v>
      </c>
      <c r="AF90" s="4">
        <v>40.480550000000001</v>
      </c>
      <c r="AH90" s="4">
        <v>130.98840000000001</v>
      </c>
      <c r="AI90" s="4">
        <v>0</v>
      </c>
      <c r="AJ90" s="4">
        <v>132.10220000000001</v>
      </c>
      <c r="AK90" s="4">
        <v>32.404949999999999</v>
      </c>
      <c r="AL90" s="4">
        <v>52.542639999999999</v>
      </c>
      <c r="AM90" s="4">
        <v>9.2120470000000001</v>
      </c>
      <c r="AP90" s="4">
        <v>5.6389420000000001</v>
      </c>
      <c r="AQ90" s="4">
        <v>46.670459999999999</v>
      </c>
      <c r="AR90" s="4">
        <v>3.8275199999999998</v>
      </c>
      <c r="AS90" s="4">
        <v>5.5070589999999999</v>
      </c>
      <c r="AT90" s="4">
        <v>66.876999999999995</v>
      </c>
      <c r="AV90" s="4">
        <v>6.7020189999999999</v>
      </c>
      <c r="AW90" s="4">
        <v>2.6163639999999999</v>
      </c>
      <c r="AX90" s="4">
        <v>44.064709999999998</v>
      </c>
      <c r="AY90" s="4">
        <v>24.38043</v>
      </c>
      <c r="AZ90" s="4">
        <v>43.212760000000003</v>
      </c>
      <c r="BA90" s="4">
        <v>15.937799999999999</v>
      </c>
      <c r="BB90" s="4">
        <v>0.67402390000000001</v>
      </c>
      <c r="BC90" s="4">
        <v>106.41</v>
      </c>
      <c r="BD90" s="178"/>
    </row>
    <row r="91" spans="1:56" x14ac:dyDescent="0.25">
      <c r="A91" t="s">
        <v>586</v>
      </c>
      <c r="B91" t="s">
        <v>880</v>
      </c>
      <c r="C91" t="s">
        <v>153</v>
      </c>
      <c r="D91" s="361">
        <v>87</v>
      </c>
      <c r="G91" s="4">
        <v>283</v>
      </c>
      <c r="H91" s="4">
        <v>49.709859999999999</v>
      </c>
      <c r="J91" s="4">
        <v>3.7312340000000002</v>
      </c>
      <c r="L91" s="4">
        <v>3.8361830000000001</v>
      </c>
      <c r="O91" s="4">
        <v>15.883380000000001</v>
      </c>
      <c r="P91" s="4">
        <v>108.91930000000001</v>
      </c>
      <c r="Q91" s="4">
        <v>30.223710000000001</v>
      </c>
      <c r="R91" s="4">
        <v>102.57980000000001</v>
      </c>
      <c r="S91" s="4">
        <v>0</v>
      </c>
      <c r="T91" s="4">
        <v>383.85419999999999</v>
      </c>
      <c r="W91" s="4">
        <v>27.643319999999999</v>
      </c>
      <c r="X91" s="4">
        <v>12.942130000000001</v>
      </c>
      <c r="Y91" s="4">
        <v>32.693809999999999</v>
      </c>
      <c r="Z91" s="4">
        <v>26.806740000000001</v>
      </c>
      <c r="AB91" s="4">
        <v>0</v>
      </c>
      <c r="AC91" s="4">
        <v>32.847169999999998</v>
      </c>
      <c r="AD91" s="4">
        <v>32.848039999999997</v>
      </c>
      <c r="AE91" s="4">
        <v>12.679080000000001</v>
      </c>
      <c r="AF91" s="4">
        <v>40.480550000000001</v>
      </c>
      <c r="AH91" s="4">
        <v>130.98840000000001</v>
      </c>
      <c r="AI91" s="4">
        <v>0</v>
      </c>
      <c r="AJ91" s="4">
        <v>132.10220000000001</v>
      </c>
      <c r="AK91" s="4">
        <v>32.404949999999999</v>
      </c>
      <c r="AL91" s="4">
        <v>52.542639999999999</v>
      </c>
      <c r="AM91" s="4">
        <v>9.2120470000000001</v>
      </c>
      <c r="AP91" s="4">
        <v>5.6389420000000001</v>
      </c>
      <c r="AQ91" s="4">
        <v>46.670459999999999</v>
      </c>
      <c r="AR91" s="4">
        <v>3.8275199999999998</v>
      </c>
      <c r="AS91" s="4">
        <v>5.5070589999999999</v>
      </c>
      <c r="AT91" s="4">
        <v>66.876999999999995</v>
      </c>
      <c r="AV91" s="4">
        <v>6.7020189999999999</v>
      </c>
      <c r="AW91" s="4">
        <v>2.6163639999999999</v>
      </c>
      <c r="AX91" s="4">
        <v>44.064709999999998</v>
      </c>
      <c r="AY91" s="4">
        <v>24.38043</v>
      </c>
      <c r="AZ91" s="4">
        <v>43.212760000000003</v>
      </c>
      <c r="BA91" s="4">
        <v>15.937799999999999</v>
      </c>
      <c r="BB91" s="4">
        <v>0.67402390000000001</v>
      </c>
      <c r="BC91" s="4">
        <v>106.41</v>
      </c>
      <c r="BD91" s="178"/>
    </row>
    <row r="92" spans="1:56" x14ac:dyDescent="0.25">
      <c r="A92" t="s">
        <v>586</v>
      </c>
      <c r="B92" t="s">
        <v>883</v>
      </c>
      <c r="C92" t="s">
        <v>153</v>
      </c>
      <c r="D92" s="361">
        <v>88</v>
      </c>
      <c r="G92" s="4">
        <v>283</v>
      </c>
      <c r="H92" s="4">
        <v>49.709859999999999</v>
      </c>
      <c r="J92" s="4">
        <v>3.7312340000000002</v>
      </c>
      <c r="L92" s="4">
        <v>3.8361830000000001</v>
      </c>
      <c r="O92" s="4">
        <v>15.883380000000001</v>
      </c>
      <c r="P92" s="4">
        <v>108.91930000000001</v>
      </c>
      <c r="Q92" s="4">
        <v>30.223710000000001</v>
      </c>
      <c r="R92" s="4">
        <v>102.57980000000001</v>
      </c>
      <c r="S92" s="4">
        <v>0</v>
      </c>
      <c r="T92" s="4">
        <v>383.85419999999999</v>
      </c>
      <c r="W92" s="4">
        <v>27.643319999999999</v>
      </c>
      <c r="X92" s="4">
        <v>12.942130000000001</v>
      </c>
      <c r="Y92" s="4">
        <v>32.693809999999999</v>
      </c>
      <c r="Z92" s="4">
        <v>26.806740000000001</v>
      </c>
      <c r="AB92" s="4">
        <v>0</v>
      </c>
      <c r="AC92" s="4">
        <v>32.847169999999998</v>
      </c>
      <c r="AD92" s="4">
        <v>32.848039999999997</v>
      </c>
      <c r="AE92" s="4">
        <v>12.679080000000001</v>
      </c>
      <c r="AF92" s="4">
        <v>40.480550000000001</v>
      </c>
      <c r="AH92" s="4">
        <v>130.98840000000001</v>
      </c>
      <c r="AI92" s="4">
        <v>0</v>
      </c>
      <c r="AJ92" s="4">
        <v>132.10220000000001</v>
      </c>
      <c r="AK92" s="4">
        <v>32.404949999999999</v>
      </c>
      <c r="AL92" s="4">
        <v>52.542639999999999</v>
      </c>
      <c r="AM92" s="4">
        <v>9.2120470000000001</v>
      </c>
      <c r="AP92" s="4">
        <v>5.6389420000000001</v>
      </c>
      <c r="AQ92" s="4">
        <v>46.670459999999999</v>
      </c>
      <c r="AR92" s="4">
        <v>3.8275199999999998</v>
      </c>
      <c r="AS92" s="4">
        <v>5.5070589999999999</v>
      </c>
      <c r="AT92" s="4">
        <v>66.876999999999995</v>
      </c>
      <c r="AV92" s="4">
        <v>6.7020189999999999</v>
      </c>
      <c r="AW92" s="4">
        <v>2.6163639999999999</v>
      </c>
      <c r="AX92" s="4">
        <v>44.064709999999998</v>
      </c>
      <c r="AY92" s="4">
        <v>24.38043</v>
      </c>
      <c r="AZ92" s="4">
        <v>43.212760000000003</v>
      </c>
      <c r="BA92" s="4">
        <v>15.937799999999999</v>
      </c>
      <c r="BB92" s="4">
        <v>0.67402390000000001</v>
      </c>
      <c r="BC92" s="4">
        <v>106.41</v>
      </c>
      <c r="BD92" s="178"/>
    </row>
    <row r="93" spans="1:56" x14ac:dyDescent="0.25">
      <c r="A93" t="s">
        <v>586</v>
      </c>
      <c r="B93" t="s">
        <v>900</v>
      </c>
      <c r="C93" t="s">
        <v>153</v>
      </c>
      <c r="D93" s="361">
        <v>89</v>
      </c>
      <c r="G93" s="4">
        <v>283</v>
      </c>
      <c r="H93" s="4">
        <v>49.709859999999999</v>
      </c>
      <c r="J93" s="4">
        <v>3.7312340000000002</v>
      </c>
      <c r="L93" s="4">
        <v>3.8361830000000001</v>
      </c>
      <c r="O93" s="4">
        <v>15.883380000000001</v>
      </c>
      <c r="P93" s="4">
        <v>108.91930000000001</v>
      </c>
      <c r="Q93" s="4">
        <v>30.223710000000001</v>
      </c>
      <c r="R93" s="4">
        <v>102.57980000000001</v>
      </c>
      <c r="S93" s="4">
        <v>0</v>
      </c>
      <c r="T93" s="4">
        <v>383.85419999999999</v>
      </c>
      <c r="W93" s="4">
        <v>27.643319999999999</v>
      </c>
      <c r="X93" s="4">
        <v>12.942130000000001</v>
      </c>
      <c r="Y93" s="4">
        <v>32.693809999999999</v>
      </c>
      <c r="Z93" s="4">
        <v>26.806740000000001</v>
      </c>
      <c r="AB93" s="4">
        <v>0</v>
      </c>
      <c r="AC93" s="4">
        <v>32.847169999999998</v>
      </c>
      <c r="AD93" s="4">
        <v>32.848039999999997</v>
      </c>
      <c r="AE93" s="4">
        <v>12.679080000000001</v>
      </c>
      <c r="AF93" s="4">
        <v>40.480550000000001</v>
      </c>
      <c r="AH93" s="4">
        <v>130.98840000000001</v>
      </c>
      <c r="AI93" s="4">
        <v>0</v>
      </c>
      <c r="AJ93" s="4">
        <v>132.10220000000001</v>
      </c>
      <c r="AK93" s="4">
        <v>32.404949999999999</v>
      </c>
      <c r="AL93" s="4">
        <v>52.542639999999999</v>
      </c>
      <c r="AM93" s="4">
        <v>9.2120470000000001</v>
      </c>
      <c r="AP93" s="4">
        <v>5.6389420000000001</v>
      </c>
      <c r="AQ93" s="4">
        <v>46.670459999999999</v>
      </c>
      <c r="AR93" s="4">
        <v>3.8275199999999998</v>
      </c>
      <c r="AS93" s="4">
        <v>5.5070589999999999</v>
      </c>
      <c r="AT93" s="4">
        <v>66.876999999999995</v>
      </c>
      <c r="AV93" s="4">
        <v>6.7020189999999999</v>
      </c>
      <c r="AW93" s="4">
        <v>2.6163639999999999</v>
      </c>
      <c r="AX93" s="4">
        <v>44.064709999999998</v>
      </c>
      <c r="AY93" s="4">
        <v>24.38043</v>
      </c>
      <c r="AZ93" s="4">
        <v>43.212760000000003</v>
      </c>
      <c r="BA93" s="4">
        <v>15.937799999999999</v>
      </c>
      <c r="BB93" s="4">
        <v>0.67402390000000001</v>
      </c>
      <c r="BC93" s="4">
        <v>106.41</v>
      </c>
      <c r="BD93" s="178"/>
    </row>
    <row r="94" spans="1:56" x14ac:dyDescent="0.25">
      <c r="A94" t="s">
        <v>587</v>
      </c>
      <c r="B94" t="s">
        <v>886</v>
      </c>
      <c r="C94">
        <v>2224</v>
      </c>
      <c r="D94" s="361">
        <v>90</v>
      </c>
      <c r="E94" s="4">
        <v>27.349509999999999</v>
      </c>
      <c r="L94" s="4">
        <v>10.00515</v>
      </c>
      <c r="M94" s="4">
        <v>24.189330000000002</v>
      </c>
      <c r="O94" s="4">
        <v>11.41901</v>
      </c>
      <c r="S94" s="4">
        <v>9.89011</v>
      </c>
      <c r="W94" s="4">
        <v>24</v>
      </c>
      <c r="AA94" s="4">
        <v>39.885219999999997</v>
      </c>
      <c r="AE94" s="4">
        <v>16.10126</v>
      </c>
      <c r="AJ94" s="4">
        <v>40.4375</v>
      </c>
      <c r="AK94" s="4">
        <v>10.9368</v>
      </c>
      <c r="AM94" s="4">
        <v>7.0571429999999999</v>
      </c>
      <c r="AN94" s="4">
        <v>24.461939999999998</v>
      </c>
      <c r="AO94" s="4">
        <v>80.000020000000006</v>
      </c>
      <c r="AP94" s="4">
        <v>4.6337349999999997</v>
      </c>
      <c r="AQ94" s="4">
        <v>33.695770000000003</v>
      </c>
      <c r="AR94" s="4">
        <v>2.1410390000000001</v>
      </c>
      <c r="AS94" s="4">
        <v>2.0020419999999999</v>
      </c>
      <c r="AT94" s="4"/>
      <c r="AW94" s="4">
        <v>1.983333</v>
      </c>
      <c r="AX94" s="4">
        <v>13.753959999999999</v>
      </c>
      <c r="BA94" s="4">
        <v>4.5724770000000001</v>
      </c>
      <c r="BC94" s="4">
        <v>141.6</v>
      </c>
      <c r="BD94" s="178">
        <v>44.488889999999998</v>
      </c>
    </row>
    <row r="95" spans="1:56" x14ac:dyDescent="0.25">
      <c r="A95" t="s">
        <v>587</v>
      </c>
      <c r="B95" t="s">
        <v>900</v>
      </c>
      <c r="C95">
        <v>2224</v>
      </c>
      <c r="D95" s="361">
        <v>91</v>
      </c>
      <c r="E95" s="4">
        <v>27.349509999999999</v>
      </c>
      <c r="L95" s="4">
        <v>10.00515</v>
      </c>
      <c r="M95" s="4">
        <v>24.189330000000002</v>
      </c>
      <c r="O95" s="4">
        <v>11.41901</v>
      </c>
      <c r="S95" s="4">
        <v>9.89011</v>
      </c>
      <c r="W95" s="4">
        <v>24</v>
      </c>
      <c r="AA95" s="4">
        <v>39.885219999999997</v>
      </c>
      <c r="AE95" s="4">
        <v>16.10126</v>
      </c>
      <c r="AJ95" s="4">
        <v>40.4375</v>
      </c>
      <c r="AK95" s="4">
        <v>10.9368</v>
      </c>
      <c r="AM95" s="4">
        <v>7.0571429999999999</v>
      </c>
      <c r="AN95" s="4">
        <v>24.461939999999998</v>
      </c>
      <c r="AO95" s="4">
        <v>80.000020000000006</v>
      </c>
      <c r="AP95" s="4">
        <v>4.6337349999999997</v>
      </c>
      <c r="AQ95" s="4">
        <v>33.695770000000003</v>
      </c>
      <c r="AR95" s="4">
        <v>2.1410390000000001</v>
      </c>
      <c r="AS95" s="4">
        <v>2.0020419999999999</v>
      </c>
      <c r="AT95" s="4"/>
      <c r="AW95" s="4">
        <v>1.983333</v>
      </c>
      <c r="AX95" s="4">
        <v>13.753959999999999</v>
      </c>
      <c r="BA95" s="4">
        <v>4.5724770000000001</v>
      </c>
      <c r="BC95" s="4">
        <v>141.6</v>
      </c>
      <c r="BD95" s="178">
        <v>44.488889999999998</v>
      </c>
    </row>
    <row r="96" spans="1:56" x14ac:dyDescent="0.25">
      <c r="A96" t="s">
        <v>587</v>
      </c>
      <c r="B96" t="s">
        <v>886</v>
      </c>
      <c r="C96" t="s">
        <v>545</v>
      </c>
      <c r="D96" s="361">
        <v>92</v>
      </c>
      <c r="E96" s="4">
        <v>27.349509999999999</v>
      </c>
      <c r="L96" s="4">
        <v>10.00515</v>
      </c>
      <c r="M96" s="4">
        <v>24.189330000000002</v>
      </c>
      <c r="O96" s="4">
        <v>11.41901</v>
      </c>
      <c r="S96" s="4">
        <v>9.89011</v>
      </c>
      <c r="W96" s="4">
        <v>24</v>
      </c>
      <c r="AA96" s="4">
        <v>39.885219999999997</v>
      </c>
      <c r="AE96" s="4">
        <v>16.10126</v>
      </c>
      <c r="AJ96" s="4">
        <v>40.4375</v>
      </c>
      <c r="AK96" s="4">
        <v>10.9368</v>
      </c>
      <c r="AM96" s="4">
        <v>7.0571429999999999</v>
      </c>
      <c r="AN96" s="4">
        <v>24.461939999999998</v>
      </c>
      <c r="AO96" s="4">
        <v>80.000020000000006</v>
      </c>
      <c r="AP96" s="4">
        <v>4.6337349999999997</v>
      </c>
      <c r="AQ96" s="4">
        <v>33.695770000000003</v>
      </c>
      <c r="AR96" s="4">
        <v>2.1410390000000001</v>
      </c>
      <c r="AS96" s="4">
        <v>2.0020419999999999</v>
      </c>
      <c r="AT96" s="4"/>
      <c r="AW96" s="4">
        <v>1.983333</v>
      </c>
      <c r="AX96" s="4">
        <v>13.753959999999999</v>
      </c>
      <c r="BA96" s="4">
        <v>4.5724770000000001</v>
      </c>
      <c r="BC96" s="4">
        <v>141.6</v>
      </c>
      <c r="BD96" s="178">
        <v>44.488889999999998</v>
      </c>
    </row>
    <row r="97" spans="1:56" x14ac:dyDescent="0.25">
      <c r="A97" t="s">
        <v>587</v>
      </c>
      <c r="B97" t="s">
        <v>890</v>
      </c>
      <c r="C97" t="s">
        <v>545</v>
      </c>
      <c r="D97" s="361">
        <v>93</v>
      </c>
      <c r="E97" s="4">
        <v>27.349509999999999</v>
      </c>
      <c r="L97" s="4">
        <v>10.00515</v>
      </c>
      <c r="M97" s="4">
        <v>24.189330000000002</v>
      </c>
      <c r="O97" s="4">
        <v>11.41901</v>
      </c>
      <c r="S97" s="4">
        <v>9.89011</v>
      </c>
      <c r="W97" s="4">
        <v>24</v>
      </c>
      <c r="AA97" s="4">
        <v>39.885219999999997</v>
      </c>
      <c r="AE97" s="4">
        <v>16.10126</v>
      </c>
      <c r="AJ97" s="4">
        <v>40.4375</v>
      </c>
      <c r="AK97" s="4">
        <v>10.9368</v>
      </c>
      <c r="AM97" s="4">
        <v>7.0571429999999999</v>
      </c>
      <c r="AN97" s="4">
        <v>24.461939999999998</v>
      </c>
      <c r="AO97" s="4">
        <v>80.000020000000006</v>
      </c>
      <c r="AP97" s="4">
        <v>4.6337349999999997</v>
      </c>
      <c r="AQ97" s="4">
        <v>33.695770000000003</v>
      </c>
      <c r="AR97" s="4">
        <v>2.1410390000000001</v>
      </c>
      <c r="AS97" s="4">
        <v>2.0020419999999999</v>
      </c>
      <c r="AT97" s="4"/>
      <c r="AW97" s="4">
        <v>1.983333</v>
      </c>
      <c r="AX97" s="4">
        <v>13.753959999999999</v>
      </c>
      <c r="BA97" s="4">
        <v>4.5724770000000001</v>
      </c>
      <c r="BC97" s="4">
        <v>141.6</v>
      </c>
      <c r="BD97" s="178">
        <v>44.488889999999998</v>
      </c>
    </row>
    <row r="98" spans="1:56" x14ac:dyDescent="0.25">
      <c r="A98" t="s">
        <v>587</v>
      </c>
      <c r="B98" t="s">
        <v>900</v>
      </c>
      <c r="C98" t="s">
        <v>545</v>
      </c>
      <c r="D98" s="361">
        <v>94</v>
      </c>
      <c r="E98" s="4">
        <v>27.349509999999999</v>
      </c>
      <c r="L98" s="4">
        <v>10.00515</v>
      </c>
      <c r="M98" s="4">
        <v>24.189330000000002</v>
      </c>
      <c r="O98" s="4">
        <v>11.41901</v>
      </c>
      <c r="S98" s="4">
        <v>9.89011</v>
      </c>
      <c r="W98" s="4">
        <v>24</v>
      </c>
      <c r="AA98" s="4">
        <v>39.885219999999997</v>
      </c>
      <c r="AE98" s="4">
        <v>16.10126</v>
      </c>
      <c r="AJ98" s="4">
        <v>40.4375</v>
      </c>
      <c r="AK98" s="4">
        <v>10.9368</v>
      </c>
      <c r="AM98" s="4">
        <v>7.0571429999999999</v>
      </c>
      <c r="AN98" s="4">
        <v>24.461939999999998</v>
      </c>
      <c r="AO98" s="4">
        <v>80.000020000000006</v>
      </c>
      <c r="AP98" s="4">
        <v>4.6337349999999997</v>
      </c>
      <c r="AQ98" s="4">
        <v>33.695770000000003</v>
      </c>
      <c r="AR98" s="4">
        <v>2.1410390000000001</v>
      </c>
      <c r="AS98" s="4">
        <v>2.0020419999999999</v>
      </c>
      <c r="AT98" s="4"/>
      <c r="AW98" s="4">
        <v>1.983333</v>
      </c>
      <c r="AX98" s="4">
        <v>13.753959999999999</v>
      </c>
      <c r="BA98" s="4">
        <v>4.5724770000000001</v>
      </c>
      <c r="BC98" s="4">
        <v>141.6</v>
      </c>
      <c r="BD98" s="178">
        <v>44.488889999999998</v>
      </c>
    </row>
    <row r="99" spans="1:56" x14ac:dyDescent="0.25">
      <c r="A99" t="s">
        <v>587</v>
      </c>
      <c r="B99" t="s">
        <v>890</v>
      </c>
      <c r="C99">
        <v>3031</v>
      </c>
      <c r="D99" s="361">
        <v>95</v>
      </c>
      <c r="E99" s="4">
        <v>27.349509999999999</v>
      </c>
      <c r="L99" s="4">
        <v>10.00515</v>
      </c>
      <c r="M99" s="4">
        <v>24.189330000000002</v>
      </c>
      <c r="O99" s="4">
        <v>11.41901</v>
      </c>
      <c r="S99" s="4">
        <v>9.89011</v>
      </c>
      <c r="W99" s="4">
        <v>24</v>
      </c>
      <c r="AA99" s="4">
        <v>39.885219999999997</v>
      </c>
      <c r="AE99" s="4">
        <v>16.10126</v>
      </c>
      <c r="AJ99" s="4">
        <v>40.4375</v>
      </c>
      <c r="AK99" s="4">
        <v>10.9368</v>
      </c>
      <c r="AM99" s="4">
        <v>7.0571429999999999</v>
      </c>
      <c r="AN99" s="4">
        <v>24.461939999999998</v>
      </c>
      <c r="AO99" s="4">
        <v>80.000020000000006</v>
      </c>
      <c r="AP99" s="4">
        <v>4.6337349999999997</v>
      </c>
      <c r="AQ99" s="4">
        <v>33.695770000000003</v>
      </c>
      <c r="AR99" s="4">
        <v>2.1410390000000001</v>
      </c>
      <c r="AS99" s="4">
        <v>2.0020419999999999</v>
      </c>
      <c r="AT99" s="4"/>
      <c r="AW99" s="4">
        <v>1.983333</v>
      </c>
      <c r="AX99" s="4">
        <v>13.753959999999999</v>
      </c>
      <c r="BA99" s="4">
        <v>4.5724770000000001</v>
      </c>
      <c r="BC99" s="4">
        <v>141.6</v>
      </c>
      <c r="BD99" s="178">
        <v>44.488889999999998</v>
      </c>
    </row>
    <row r="100" spans="1:56" x14ac:dyDescent="0.25">
      <c r="A100" t="s">
        <v>587</v>
      </c>
      <c r="B100" t="s">
        <v>900</v>
      </c>
      <c r="C100" t="s">
        <v>157</v>
      </c>
      <c r="D100" s="361">
        <v>96</v>
      </c>
      <c r="G100" s="4">
        <v>283</v>
      </c>
      <c r="H100" s="4">
        <v>49.709859999999999</v>
      </c>
      <c r="J100" s="4">
        <v>3.7312340000000002</v>
      </c>
      <c r="L100" s="4">
        <v>3.8361830000000001</v>
      </c>
      <c r="O100" s="4">
        <v>15.883380000000001</v>
      </c>
      <c r="P100" s="4">
        <v>108.91930000000001</v>
      </c>
      <c r="Q100" s="4">
        <v>30.223710000000001</v>
      </c>
      <c r="R100" s="4">
        <v>102.57980000000001</v>
      </c>
      <c r="S100" s="4">
        <v>0</v>
      </c>
      <c r="T100" s="4">
        <v>383.85419999999999</v>
      </c>
      <c r="W100" s="4">
        <v>27.643319999999999</v>
      </c>
      <c r="X100" s="4">
        <v>12.942130000000001</v>
      </c>
      <c r="Y100" s="4">
        <v>32.693809999999999</v>
      </c>
      <c r="Z100" s="4">
        <v>26.806740000000001</v>
      </c>
      <c r="AB100" s="4">
        <v>0</v>
      </c>
      <c r="AC100" s="4">
        <v>32.847169999999998</v>
      </c>
      <c r="AD100" s="4">
        <v>32.848039999999997</v>
      </c>
      <c r="AE100" s="4">
        <v>12.679080000000001</v>
      </c>
      <c r="AF100" s="4">
        <v>40.480550000000001</v>
      </c>
      <c r="AH100" s="4">
        <v>130.98840000000001</v>
      </c>
      <c r="AI100" s="4">
        <v>0</v>
      </c>
      <c r="AJ100" s="4">
        <v>132.10220000000001</v>
      </c>
      <c r="AK100" s="4">
        <v>32.404949999999999</v>
      </c>
      <c r="AL100" s="4">
        <v>52.542639999999999</v>
      </c>
      <c r="AM100" s="4">
        <v>9.2120470000000001</v>
      </c>
      <c r="AP100" s="4">
        <v>5.6389420000000001</v>
      </c>
      <c r="AQ100" s="4">
        <v>46.670459999999999</v>
      </c>
      <c r="AR100" s="4">
        <v>3.8275199999999998</v>
      </c>
      <c r="AS100" s="4">
        <v>5.5070589999999999</v>
      </c>
      <c r="AT100" s="4">
        <v>66.876999999999995</v>
      </c>
      <c r="AV100" s="4">
        <v>6.7020189999999999</v>
      </c>
      <c r="AW100" s="4">
        <v>2.6163639999999999</v>
      </c>
      <c r="AX100" s="4">
        <v>44.064709999999998</v>
      </c>
      <c r="AY100" s="4">
        <v>24.38043</v>
      </c>
      <c r="AZ100" s="4">
        <v>43.212760000000003</v>
      </c>
      <c r="BA100" s="4">
        <v>15.937799999999999</v>
      </c>
      <c r="BB100" s="4">
        <v>0.67402390000000001</v>
      </c>
      <c r="BC100" s="4">
        <v>106.41</v>
      </c>
      <c r="BD100" s="178"/>
    </row>
    <row r="101" spans="1:56" x14ac:dyDescent="0.25">
      <c r="A101" t="s">
        <v>587</v>
      </c>
      <c r="B101" t="s">
        <v>882</v>
      </c>
      <c r="C101" t="s">
        <v>155</v>
      </c>
      <c r="D101" s="361">
        <v>97</v>
      </c>
      <c r="G101" s="4">
        <v>283</v>
      </c>
      <c r="H101" s="4">
        <v>49.709859999999999</v>
      </c>
      <c r="J101" s="4">
        <v>3.7312340000000002</v>
      </c>
      <c r="L101" s="4">
        <v>3.8361830000000001</v>
      </c>
      <c r="O101" s="4">
        <v>15.883380000000001</v>
      </c>
      <c r="P101" s="4">
        <v>108.91930000000001</v>
      </c>
      <c r="Q101" s="4">
        <v>30.223710000000001</v>
      </c>
      <c r="R101" s="4">
        <v>102.57980000000001</v>
      </c>
      <c r="S101" s="4">
        <v>0</v>
      </c>
      <c r="T101" s="4">
        <v>383.85419999999999</v>
      </c>
      <c r="W101" s="4">
        <v>27.643319999999999</v>
      </c>
      <c r="X101" s="4">
        <v>12.942130000000001</v>
      </c>
      <c r="Y101" s="4">
        <v>32.693809999999999</v>
      </c>
      <c r="Z101" s="4">
        <v>26.806740000000001</v>
      </c>
      <c r="AB101" s="4">
        <v>0</v>
      </c>
      <c r="AC101" s="4">
        <v>32.847169999999998</v>
      </c>
      <c r="AD101" s="4">
        <v>32.848039999999997</v>
      </c>
      <c r="AE101" s="4">
        <v>12.679080000000001</v>
      </c>
      <c r="AF101" s="4">
        <v>40.480550000000001</v>
      </c>
      <c r="AH101" s="4">
        <v>130.98840000000001</v>
      </c>
      <c r="AI101" s="4">
        <v>0</v>
      </c>
      <c r="AJ101" s="4">
        <v>132.10220000000001</v>
      </c>
      <c r="AK101" s="4">
        <v>32.404949999999999</v>
      </c>
      <c r="AL101" s="4">
        <v>52.542639999999999</v>
      </c>
      <c r="AM101" s="4">
        <v>9.2120470000000001</v>
      </c>
      <c r="AP101" s="4">
        <v>5.6389420000000001</v>
      </c>
      <c r="AQ101" s="4">
        <v>46.670459999999999</v>
      </c>
      <c r="AR101" s="4">
        <v>3.8275199999999998</v>
      </c>
      <c r="AS101" s="4">
        <v>5.5070589999999999</v>
      </c>
      <c r="AT101" s="4">
        <v>66.876999999999995</v>
      </c>
      <c r="AV101" s="4">
        <v>6.7020189999999999</v>
      </c>
      <c r="AW101" s="4">
        <v>2.6163639999999999</v>
      </c>
      <c r="AX101" s="4">
        <v>44.064709999999998</v>
      </c>
      <c r="AY101" s="4">
        <v>24.38043</v>
      </c>
      <c r="AZ101" s="4">
        <v>43.212760000000003</v>
      </c>
      <c r="BA101" s="4">
        <v>15.937799999999999</v>
      </c>
      <c r="BB101" s="4">
        <v>0.67402390000000001</v>
      </c>
      <c r="BC101" s="4">
        <v>106.41</v>
      </c>
      <c r="BD101" s="178"/>
    </row>
    <row r="102" spans="1:56" x14ac:dyDescent="0.25">
      <c r="A102" t="s">
        <v>587</v>
      </c>
      <c r="B102" t="s">
        <v>890</v>
      </c>
      <c r="C102" t="s">
        <v>155</v>
      </c>
      <c r="D102" s="361">
        <v>98</v>
      </c>
      <c r="G102" s="4">
        <v>283</v>
      </c>
      <c r="H102" s="4">
        <v>49.709859999999999</v>
      </c>
      <c r="J102" s="4">
        <v>3.7312340000000002</v>
      </c>
      <c r="L102" s="4">
        <v>3.8361830000000001</v>
      </c>
      <c r="O102" s="4">
        <v>15.883380000000001</v>
      </c>
      <c r="P102" s="4">
        <v>108.91930000000001</v>
      </c>
      <c r="Q102" s="4">
        <v>30.223710000000001</v>
      </c>
      <c r="R102" s="4">
        <v>102.57980000000001</v>
      </c>
      <c r="S102" s="4">
        <v>0</v>
      </c>
      <c r="T102" s="4">
        <v>383.85419999999999</v>
      </c>
      <c r="W102" s="4">
        <v>27.643319999999999</v>
      </c>
      <c r="X102" s="4">
        <v>12.942130000000001</v>
      </c>
      <c r="Y102" s="4">
        <v>32.693809999999999</v>
      </c>
      <c r="Z102" s="4">
        <v>26.806740000000001</v>
      </c>
      <c r="AB102" s="4">
        <v>0</v>
      </c>
      <c r="AC102" s="4">
        <v>32.847169999999998</v>
      </c>
      <c r="AD102" s="4">
        <v>32.848039999999997</v>
      </c>
      <c r="AE102" s="4">
        <v>12.679080000000001</v>
      </c>
      <c r="AF102" s="4">
        <v>40.480550000000001</v>
      </c>
      <c r="AH102" s="4">
        <v>130.98840000000001</v>
      </c>
      <c r="AI102" s="4">
        <v>0</v>
      </c>
      <c r="AJ102" s="4">
        <v>132.10220000000001</v>
      </c>
      <c r="AK102" s="4">
        <v>32.404949999999999</v>
      </c>
      <c r="AL102" s="4">
        <v>52.542639999999999</v>
      </c>
      <c r="AM102" s="4">
        <v>9.2120470000000001</v>
      </c>
      <c r="AP102" s="4">
        <v>5.6389420000000001</v>
      </c>
      <c r="AQ102" s="4">
        <v>46.670459999999999</v>
      </c>
      <c r="AR102" s="4">
        <v>3.8275199999999998</v>
      </c>
      <c r="AS102" s="4">
        <v>5.5070589999999999</v>
      </c>
      <c r="AT102" s="4">
        <v>66.876999999999995</v>
      </c>
      <c r="AV102" s="4">
        <v>6.7020189999999999</v>
      </c>
      <c r="AW102" s="4">
        <v>2.6163639999999999</v>
      </c>
      <c r="AX102" s="4">
        <v>44.064709999999998</v>
      </c>
      <c r="AY102" s="4">
        <v>24.38043</v>
      </c>
      <c r="AZ102" s="4">
        <v>43.212760000000003</v>
      </c>
      <c r="BA102" s="4">
        <v>15.937799999999999</v>
      </c>
      <c r="BB102" s="4">
        <v>0.67402390000000001</v>
      </c>
      <c r="BC102" s="4">
        <v>106.41</v>
      </c>
      <c r="BD102" s="178"/>
    </row>
    <row r="103" spans="1:56" x14ac:dyDescent="0.25">
      <c r="A103" t="s">
        <v>587</v>
      </c>
      <c r="B103" t="s">
        <v>511</v>
      </c>
      <c r="C103" t="s">
        <v>155</v>
      </c>
      <c r="D103" s="361">
        <v>99</v>
      </c>
      <c r="G103" s="4">
        <v>283</v>
      </c>
      <c r="H103" s="4">
        <v>49.709859999999999</v>
      </c>
      <c r="J103" s="4">
        <v>3.7312340000000002</v>
      </c>
      <c r="L103" s="4">
        <v>3.8361830000000001</v>
      </c>
      <c r="O103" s="4">
        <v>15.883380000000001</v>
      </c>
      <c r="P103" s="4">
        <v>108.91930000000001</v>
      </c>
      <c r="Q103" s="4">
        <v>30.223710000000001</v>
      </c>
      <c r="R103" s="4">
        <v>102.57980000000001</v>
      </c>
      <c r="S103" s="4">
        <v>0</v>
      </c>
      <c r="T103" s="4">
        <v>383.85419999999999</v>
      </c>
      <c r="W103" s="4">
        <v>27.643319999999999</v>
      </c>
      <c r="X103" s="4">
        <v>12.942130000000001</v>
      </c>
      <c r="Y103" s="4">
        <v>32.693809999999999</v>
      </c>
      <c r="Z103" s="4">
        <v>26.806740000000001</v>
      </c>
      <c r="AB103" s="4">
        <v>0</v>
      </c>
      <c r="AC103" s="4">
        <v>32.847169999999998</v>
      </c>
      <c r="AD103" s="4">
        <v>32.848039999999997</v>
      </c>
      <c r="AE103" s="4">
        <v>12.679080000000001</v>
      </c>
      <c r="AF103" s="4">
        <v>40.480550000000001</v>
      </c>
      <c r="AH103" s="4">
        <v>130.98840000000001</v>
      </c>
      <c r="AI103" s="4">
        <v>0</v>
      </c>
      <c r="AJ103" s="4">
        <v>132.10220000000001</v>
      </c>
      <c r="AK103" s="4">
        <v>32.404949999999999</v>
      </c>
      <c r="AL103" s="4">
        <v>52.542639999999999</v>
      </c>
      <c r="AM103" s="4">
        <v>9.2120470000000001</v>
      </c>
      <c r="AP103" s="4">
        <v>5.6389420000000001</v>
      </c>
      <c r="AQ103" s="4">
        <v>46.670459999999999</v>
      </c>
      <c r="AR103" s="4">
        <v>3.8275199999999998</v>
      </c>
      <c r="AS103" s="4">
        <v>5.5070589999999999</v>
      </c>
      <c r="AT103" s="4">
        <v>66.876999999999995</v>
      </c>
      <c r="AV103" s="4">
        <v>6.7020189999999999</v>
      </c>
      <c r="AW103" s="4">
        <v>2.6163639999999999</v>
      </c>
      <c r="AX103" s="4">
        <v>44.064709999999998</v>
      </c>
      <c r="AY103" s="4">
        <v>24.38043</v>
      </c>
      <c r="AZ103" s="4">
        <v>43.212760000000003</v>
      </c>
      <c r="BA103" s="4">
        <v>15.937799999999999</v>
      </c>
      <c r="BB103" s="4">
        <v>0.67402390000000001</v>
      </c>
      <c r="BC103" s="4">
        <v>106.41</v>
      </c>
      <c r="BD103" s="178"/>
    </row>
    <row r="104" spans="1:56" x14ac:dyDescent="0.25">
      <c r="A104" t="s">
        <v>587</v>
      </c>
      <c r="B104" t="s">
        <v>890</v>
      </c>
      <c r="C104" t="s">
        <v>153</v>
      </c>
      <c r="D104" s="361">
        <v>100</v>
      </c>
      <c r="G104" s="4">
        <v>283</v>
      </c>
      <c r="H104" s="4">
        <v>49.709859999999999</v>
      </c>
      <c r="J104" s="4">
        <v>3.7312340000000002</v>
      </c>
      <c r="L104" s="4">
        <v>3.8361830000000001</v>
      </c>
      <c r="O104" s="4">
        <v>15.883380000000001</v>
      </c>
      <c r="P104" s="4">
        <v>108.91930000000001</v>
      </c>
      <c r="Q104" s="4">
        <v>30.223710000000001</v>
      </c>
      <c r="R104" s="4">
        <v>102.57980000000001</v>
      </c>
      <c r="S104" s="4">
        <v>0</v>
      </c>
      <c r="T104" s="4">
        <v>383.85419999999999</v>
      </c>
      <c r="W104" s="4">
        <v>27.643319999999999</v>
      </c>
      <c r="X104" s="4">
        <v>12.942130000000001</v>
      </c>
      <c r="Y104" s="4">
        <v>32.693809999999999</v>
      </c>
      <c r="Z104" s="4">
        <v>26.806740000000001</v>
      </c>
      <c r="AB104" s="4">
        <v>0</v>
      </c>
      <c r="AC104" s="4">
        <v>32.847169999999998</v>
      </c>
      <c r="AD104" s="4">
        <v>32.848039999999997</v>
      </c>
      <c r="AE104" s="4">
        <v>12.679080000000001</v>
      </c>
      <c r="AF104" s="4">
        <v>40.480550000000001</v>
      </c>
      <c r="AH104" s="4">
        <v>130.98840000000001</v>
      </c>
      <c r="AI104" s="4">
        <v>0</v>
      </c>
      <c r="AJ104" s="4">
        <v>132.10220000000001</v>
      </c>
      <c r="AK104" s="4">
        <v>32.404949999999999</v>
      </c>
      <c r="AL104" s="4">
        <v>52.542639999999999</v>
      </c>
      <c r="AM104" s="4">
        <v>9.2120470000000001</v>
      </c>
      <c r="AP104" s="4">
        <v>5.6389420000000001</v>
      </c>
      <c r="AQ104" s="4">
        <v>46.670459999999999</v>
      </c>
      <c r="AR104" s="4">
        <v>3.8275199999999998</v>
      </c>
      <c r="AS104" s="4">
        <v>5.5070589999999999</v>
      </c>
      <c r="AT104" s="4">
        <v>66.876999999999995</v>
      </c>
      <c r="AV104" s="4">
        <v>6.7020189999999999</v>
      </c>
      <c r="AW104" s="4">
        <v>2.6163639999999999</v>
      </c>
      <c r="AX104" s="4">
        <v>44.064709999999998</v>
      </c>
      <c r="AY104" s="4">
        <v>24.38043</v>
      </c>
      <c r="AZ104" s="4">
        <v>43.212760000000003</v>
      </c>
      <c r="BA104" s="4">
        <v>15.937799999999999</v>
      </c>
      <c r="BB104" s="4">
        <v>0.67402390000000001</v>
      </c>
      <c r="BC104" s="4">
        <v>106.41</v>
      </c>
      <c r="BD104" s="178"/>
    </row>
    <row r="105" spans="1:56" x14ac:dyDescent="0.25">
      <c r="A105" t="s">
        <v>587</v>
      </c>
      <c r="B105" t="s">
        <v>896</v>
      </c>
      <c r="C105" t="s">
        <v>153</v>
      </c>
      <c r="D105" s="361">
        <v>101</v>
      </c>
      <c r="G105" s="4">
        <v>283</v>
      </c>
      <c r="H105" s="4">
        <v>49.709859999999999</v>
      </c>
      <c r="J105" s="4">
        <v>3.7312340000000002</v>
      </c>
      <c r="L105" s="4">
        <v>3.8361830000000001</v>
      </c>
      <c r="O105" s="4">
        <v>15.883380000000001</v>
      </c>
      <c r="P105" s="4">
        <v>108.91930000000001</v>
      </c>
      <c r="Q105" s="4">
        <v>30.223710000000001</v>
      </c>
      <c r="R105" s="4">
        <v>102.57980000000001</v>
      </c>
      <c r="S105" s="4">
        <v>0</v>
      </c>
      <c r="T105" s="4">
        <v>383.85419999999999</v>
      </c>
      <c r="W105" s="4">
        <v>27.643319999999999</v>
      </c>
      <c r="X105" s="4">
        <v>12.942130000000001</v>
      </c>
      <c r="Y105" s="4">
        <v>32.693809999999999</v>
      </c>
      <c r="Z105" s="4">
        <v>26.806740000000001</v>
      </c>
      <c r="AB105" s="4">
        <v>0</v>
      </c>
      <c r="AC105" s="4">
        <v>32.847169999999998</v>
      </c>
      <c r="AD105" s="4">
        <v>32.848039999999997</v>
      </c>
      <c r="AE105" s="4">
        <v>12.679080000000001</v>
      </c>
      <c r="AF105" s="4">
        <v>40.480550000000001</v>
      </c>
      <c r="AH105" s="4">
        <v>130.98840000000001</v>
      </c>
      <c r="AI105" s="4">
        <v>0</v>
      </c>
      <c r="AJ105" s="4">
        <v>132.10220000000001</v>
      </c>
      <c r="AK105" s="4">
        <v>32.404949999999999</v>
      </c>
      <c r="AL105" s="4">
        <v>52.542639999999999</v>
      </c>
      <c r="AM105" s="4">
        <v>9.2120470000000001</v>
      </c>
      <c r="AP105" s="4">
        <v>5.6389420000000001</v>
      </c>
      <c r="AQ105" s="4">
        <v>46.670459999999999</v>
      </c>
      <c r="AR105" s="4">
        <v>3.8275199999999998</v>
      </c>
      <c r="AS105" s="4">
        <v>5.5070589999999999</v>
      </c>
      <c r="AT105" s="4">
        <v>66.876999999999995</v>
      </c>
      <c r="AV105" s="4">
        <v>6.7020189999999999</v>
      </c>
      <c r="AW105" s="4">
        <v>2.6163639999999999</v>
      </c>
      <c r="AX105" s="4">
        <v>44.064709999999998</v>
      </c>
      <c r="AY105" s="4">
        <v>24.38043</v>
      </c>
      <c r="AZ105" s="4">
        <v>43.212760000000003</v>
      </c>
      <c r="BA105" s="4">
        <v>15.937799999999999</v>
      </c>
      <c r="BB105" s="4">
        <v>0.67402390000000001</v>
      </c>
      <c r="BC105" s="4">
        <v>106.41</v>
      </c>
      <c r="BD105" s="178"/>
    </row>
    <row r="106" spans="1:56" x14ac:dyDescent="0.25">
      <c r="A106" t="s">
        <v>587</v>
      </c>
      <c r="B106" t="s">
        <v>900</v>
      </c>
      <c r="C106" t="s">
        <v>153</v>
      </c>
      <c r="D106" s="361">
        <v>102</v>
      </c>
      <c r="G106" s="4">
        <v>283</v>
      </c>
      <c r="H106" s="4">
        <v>49.709859999999999</v>
      </c>
      <c r="J106" s="4">
        <v>3.7312340000000002</v>
      </c>
      <c r="L106" s="4">
        <v>3.8361830000000001</v>
      </c>
      <c r="O106" s="4">
        <v>15.883380000000001</v>
      </c>
      <c r="P106" s="4">
        <v>108.91930000000001</v>
      </c>
      <c r="Q106" s="4">
        <v>30.223710000000001</v>
      </c>
      <c r="R106" s="4">
        <v>102.57980000000001</v>
      </c>
      <c r="S106" s="4">
        <v>0</v>
      </c>
      <c r="T106" s="4">
        <v>383.85419999999999</v>
      </c>
      <c r="W106" s="4">
        <v>27.643319999999999</v>
      </c>
      <c r="X106" s="4">
        <v>12.942130000000001</v>
      </c>
      <c r="Y106" s="4">
        <v>32.693809999999999</v>
      </c>
      <c r="Z106" s="4">
        <v>26.806740000000001</v>
      </c>
      <c r="AB106" s="4">
        <v>0</v>
      </c>
      <c r="AC106" s="4">
        <v>32.847169999999998</v>
      </c>
      <c r="AD106" s="4">
        <v>32.848039999999997</v>
      </c>
      <c r="AE106" s="4">
        <v>12.679080000000001</v>
      </c>
      <c r="AF106" s="4">
        <v>40.480550000000001</v>
      </c>
      <c r="AH106" s="4">
        <v>130.98840000000001</v>
      </c>
      <c r="AI106" s="4">
        <v>0</v>
      </c>
      <c r="AJ106" s="4">
        <v>132.10220000000001</v>
      </c>
      <c r="AK106" s="4">
        <v>32.404949999999999</v>
      </c>
      <c r="AL106" s="4">
        <v>52.542639999999999</v>
      </c>
      <c r="AM106" s="4">
        <v>9.2120470000000001</v>
      </c>
      <c r="AP106" s="4">
        <v>5.6389420000000001</v>
      </c>
      <c r="AQ106" s="4">
        <v>46.670459999999999</v>
      </c>
      <c r="AR106" s="4">
        <v>3.8275199999999998</v>
      </c>
      <c r="AS106" s="4">
        <v>5.5070589999999999</v>
      </c>
      <c r="AT106" s="4">
        <v>66.876999999999995</v>
      </c>
      <c r="AV106" s="4">
        <v>6.7020189999999999</v>
      </c>
      <c r="AW106" s="4">
        <v>2.6163639999999999</v>
      </c>
      <c r="AX106" s="4">
        <v>44.064709999999998</v>
      </c>
      <c r="AY106" s="4">
        <v>24.38043</v>
      </c>
      <c r="AZ106" s="4">
        <v>43.212760000000003</v>
      </c>
      <c r="BA106" s="4">
        <v>15.937799999999999</v>
      </c>
      <c r="BB106" s="4">
        <v>0.67402390000000001</v>
      </c>
      <c r="BC106" s="4">
        <v>106.41</v>
      </c>
      <c r="BD106" s="178"/>
    </row>
    <row r="107" spans="1:56" x14ac:dyDescent="0.25">
      <c r="A107" t="s">
        <v>866</v>
      </c>
      <c r="B107" t="s">
        <v>887</v>
      </c>
      <c r="C107" t="s">
        <v>157</v>
      </c>
      <c r="D107" s="361">
        <v>103</v>
      </c>
      <c r="F107" s="4">
        <v>91.596149999999994</v>
      </c>
      <c r="G107" s="4">
        <v>282.94569999999999</v>
      </c>
      <c r="H107" s="4">
        <v>92.241380000000007</v>
      </c>
      <c r="L107" s="4">
        <v>34.595280000000002</v>
      </c>
      <c r="O107" s="4">
        <v>12.92723</v>
      </c>
      <c r="Q107" s="4">
        <v>24.06082</v>
      </c>
      <c r="R107" s="4">
        <v>147.37819999999999</v>
      </c>
      <c r="S107" s="4">
        <v>40.721150000000002</v>
      </c>
      <c r="T107" s="4">
        <v>445.00049999999999</v>
      </c>
      <c r="W107" s="4">
        <v>31.326090000000001</v>
      </c>
      <c r="X107" s="4">
        <v>18.862130000000001</v>
      </c>
      <c r="Y107" s="4">
        <v>38.5</v>
      </c>
      <c r="Z107" s="4">
        <v>18.277059999999999</v>
      </c>
      <c r="AC107" s="4">
        <v>36.25</v>
      </c>
      <c r="AD107" s="4">
        <v>33.817540000000001</v>
      </c>
      <c r="AE107" s="4">
        <v>35.066540000000003</v>
      </c>
      <c r="AF107" s="4">
        <v>46.379840000000002</v>
      </c>
      <c r="AH107" s="4">
        <v>131</v>
      </c>
      <c r="AJ107" s="4">
        <v>101.0748</v>
      </c>
      <c r="AK107" s="4">
        <v>29.211870000000001</v>
      </c>
      <c r="AL107" s="4">
        <v>63.565440000000002</v>
      </c>
      <c r="AM107" s="4">
        <v>7.3600450000000004</v>
      </c>
      <c r="AP107" s="4">
        <v>7.9499069999999996</v>
      </c>
      <c r="AQ107" s="4">
        <v>46.996169999999999</v>
      </c>
      <c r="AR107" s="4">
        <v>21.228529999999999</v>
      </c>
      <c r="AS107" s="4">
        <v>12.65138</v>
      </c>
      <c r="AT107" s="4">
        <v>66.732029999999995</v>
      </c>
      <c r="AX107" s="4">
        <v>32.065950000000001</v>
      </c>
      <c r="AY107" s="4">
        <v>35.5</v>
      </c>
      <c r="AZ107" s="4">
        <v>31.787970000000001</v>
      </c>
      <c r="BA107" s="4">
        <v>20.601939999999999</v>
      </c>
      <c r="BC107" s="4">
        <v>145.16829999999999</v>
      </c>
      <c r="BD107" s="178">
        <v>57.583329999999997</v>
      </c>
    </row>
    <row r="108" spans="1:56" x14ac:dyDescent="0.25">
      <c r="A108" t="s">
        <v>866</v>
      </c>
      <c r="B108" t="s">
        <v>520</v>
      </c>
      <c r="C108" t="s">
        <v>157</v>
      </c>
      <c r="D108" s="361">
        <v>104</v>
      </c>
      <c r="F108" s="4">
        <v>91.596149999999994</v>
      </c>
      <c r="G108" s="4">
        <v>282.94569999999999</v>
      </c>
      <c r="H108" s="4">
        <v>92.241380000000007</v>
      </c>
      <c r="L108" s="4">
        <v>34.595280000000002</v>
      </c>
      <c r="O108" s="4">
        <v>12.92723</v>
      </c>
      <c r="Q108" s="4">
        <v>24.06082</v>
      </c>
      <c r="R108" s="4">
        <v>147.37819999999999</v>
      </c>
      <c r="S108" s="4">
        <v>40.721150000000002</v>
      </c>
      <c r="T108" s="4">
        <v>445.00049999999999</v>
      </c>
      <c r="W108" s="4">
        <v>31.326090000000001</v>
      </c>
      <c r="X108" s="4">
        <v>18.862130000000001</v>
      </c>
      <c r="Y108" s="4">
        <v>38.5</v>
      </c>
      <c r="Z108" s="4">
        <v>18.277059999999999</v>
      </c>
      <c r="AC108" s="4">
        <v>36.25</v>
      </c>
      <c r="AD108" s="4">
        <v>33.817540000000001</v>
      </c>
      <c r="AE108" s="4">
        <v>35.066540000000003</v>
      </c>
      <c r="AF108" s="4">
        <v>46.379840000000002</v>
      </c>
      <c r="AH108" s="4">
        <v>131</v>
      </c>
      <c r="AJ108" s="4">
        <v>101.0748</v>
      </c>
      <c r="AK108" s="4">
        <v>29.211870000000001</v>
      </c>
      <c r="AL108" s="4">
        <v>63.565440000000002</v>
      </c>
      <c r="AM108" s="4">
        <v>7.3600450000000004</v>
      </c>
      <c r="AP108" s="4">
        <v>7.9499069999999996</v>
      </c>
      <c r="AQ108" s="4">
        <v>46.996169999999999</v>
      </c>
      <c r="AR108" s="4">
        <v>21.228529999999999</v>
      </c>
      <c r="AS108" s="4">
        <v>12.65138</v>
      </c>
      <c r="AT108" s="4">
        <v>66.732029999999995</v>
      </c>
      <c r="AX108" s="4">
        <v>32.065950000000001</v>
      </c>
      <c r="AY108" s="4">
        <v>35.5</v>
      </c>
      <c r="AZ108" s="4">
        <v>31.787970000000001</v>
      </c>
      <c r="BA108" s="4">
        <v>20.601939999999999</v>
      </c>
      <c r="BC108" s="4">
        <v>145.16829999999999</v>
      </c>
      <c r="BD108" s="178">
        <v>57.583329999999997</v>
      </c>
    </row>
    <row r="109" spans="1:56" x14ac:dyDescent="0.25">
      <c r="A109" t="s">
        <v>866</v>
      </c>
      <c r="B109" t="s">
        <v>521</v>
      </c>
      <c r="C109" t="s">
        <v>157</v>
      </c>
      <c r="D109" s="361">
        <v>105</v>
      </c>
      <c r="F109" s="4">
        <v>91.596149999999994</v>
      </c>
      <c r="G109" s="4">
        <v>282.94569999999999</v>
      </c>
      <c r="H109" s="4">
        <v>92.241380000000007</v>
      </c>
      <c r="L109" s="4">
        <v>34.595280000000002</v>
      </c>
      <c r="O109" s="4">
        <v>12.92723</v>
      </c>
      <c r="Q109" s="4">
        <v>24.06082</v>
      </c>
      <c r="R109" s="4">
        <v>147.37819999999999</v>
      </c>
      <c r="S109" s="4">
        <v>40.721150000000002</v>
      </c>
      <c r="T109" s="4">
        <v>445.00049999999999</v>
      </c>
      <c r="W109" s="4">
        <v>31.326090000000001</v>
      </c>
      <c r="X109" s="4">
        <v>18.862130000000001</v>
      </c>
      <c r="Y109" s="4">
        <v>38.5</v>
      </c>
      <c r="Z109" s="4">
        <v>18.277059999999999</v>
      </c>
      <c r="AC109" s="4">
        <v>36.25</v>
      </c>
      <c r="AD109" s="4">
        <v>33.817540000000001</v>
      </c>
      <c r="AE109" s="4">
        <v>35.066540000000003</v>
      </c>
      <c r="AF109" s="4">
        <v>46.379840000000002</v>
      </c>
      <c r="AH109" s="4">
        <v>131</v>
      </c>
      <c r="AJ109" s="4">
        <v>101.0748</v>
      </c>
      <c r="AK109" s="4">
        <v>29.211870000000001</v>
      </c>
      <c r="AL109" s="4">
        <v>63.565440000000002</v>
      </c>
      <c r="AM109" s="4">
        <v>7.3600450000000004</v>
      </c>
      <c r="AP109" s="4">
        <v>7.9499069999999996</v>
      </c>
      <c r="AQ109" s="4">
        <v>46.996169999999999</v>
      </c>
      <c r="AR109" s="4">
        <v>21.228529999999999</v>
      </c>
      <c r="AS109" s="4">
        <v>12.65138</v>
      </c>
      <c r="AT109" s="4">
        <v>66.732029999999995</v>
      </c>
      <c r="AX109" s="4">
        <v>32.065950000000001</v>
      </c>
      <c r="AY109" s="4">
        <v>35.5</v>
      </c>
      <c r="AZ109" s="4">
        <v>31.787970000000001</v>
      </c>
      <c r="BA109" s="4">
        <v>20.601939999999999</v>
      </c>
      <c r="BC109" s="4">
        <v>145.16829999999999</v>
      </c>
      <c r="BD109" s="178">
        <v>57.583329999999997</v>
      </c>
    </row>
    <row r="110" spans="1:56" x14ac:dyDescent="0.25">
      <c r="A110" t="s">
        <v>866</v>
      </c>
      <c r="B110" t="s">
        <v>880</v>
      </c>
      <c r="C110" t="s">
        <v>153</v>
      </c>
      <c r="D110" s="361">
        <v>106</v>
      </c>
      <c r="F110" s="4">
        <v>91.596149999999994</v>
      </c>
      <c r="G110" s="4">
        <v>282.94569999999999</v>
      </c>
      <c r="H110" s="4">
        <v>92.241380000000007</v>
      </c>
      <c r="L110" s="4">
        <v>34.595280000000002</v>
      </c>
      <c r="O110" s="4">
        <v>12.92723</v>
      </c>
      <c r="Q110" s="4">
        <v>24.06082</v>
      </c>
      <c r="R110" s="4">
        <v>147.37819999999999</v>
      </c>
      <c r="S110" s="4">
        <v>40.721150000000002</v>
      </c>
      <c r="T110" s="4">
        <v>445.00049999999999</v>
      </c>
      <c r="W110" s="4">
        <v>31.326090000000001</v>
      </c>
      <c r="X110" s="4">
        <v>18.862130000000001</v>
      </c>
      <c r="Y110" s="4">
        <v>38.5</v>
      </c>
      <c r="Z110" s="4">
        <v>18.277059999999999</v>
      </c>
      <c r="AC110" s="4">
        <v>36.25</v>
      </c>
      <c r="AD110" s="4">
        <v>33.817540000000001</v>
      </c>
      <c r="AE110" s="4">
        <v>35.066540000000003</v>
      </c>
      <c r="AF110" s="4">
        <v>46.379840000000002</v>
      </c>
      <c r="AH110" s="4">
        <v>131</v>
      </c>
      <c r="AJ110" s="4">
        <v>101.0748</v>
      </c>
      <c r="AK110" s="4">
        <v>29.211870000000001</v>
      </c>
      <c r="AL110" s="4">
        <v>63.565440000000002</v>
      </c>
      <c r="AM110" s="4">
        <v>7.3600450000000004</v>
      </c>
      <c r="AP110" s="4">
        <v>7.9499069999999996</v>
      </c>
      <c r="AQ110" s="4">
        <v>46.996169999999999</v>
      </c>
      <c r="AR110" s="4">
        <v>21.228529999999999</v>
      </c>
      <c r="AS110" s="4">
        <v>12.65138</v>
      </c>
      <c r="AT110" s="4">
        <v>66.732029999999995</v>
      </c>
      <c r="AX110" s="4">
        <v>32.065950000000001</v>
      </c>
      <c r="AY110" s="4">
        <v>35.5</v>
      </c>
      <c r="AZ110" s="4">
        <v>31.787970000000001</v>
      </c>
      <c r="BA110" s="4">
        <v>20.601939999999999</v>
      </c>
      <c r="BC110" s="4">
        <v>145.16829999999999</v>
      </c>
      <c r="BD110" s="178">
        <v>57.583329999999997</v>
      </c>
    </row>
    <row r="111" spans="1:56" x14ac:dyDescent="0.25">
      <c r="A111" t="s">
        <v>866</v>
      </c>
      <c r="B111" t="s">
        <v>887</v>
      </c>
      <c r="C111" t="s">
        <v>153</v>
      </c>
      <c r="D111" s="361">
        <v>107</v>
      </c>
      <c r="F111" s="4">
        <v>91.596149999999994</v>
      </c>
      <c r="G111" s="4">
        <v>282.94569999999999</v>
      </c>
      <c r="H111" s="4">
        <v>92.241380000000007</v>
      </c>
      <c r="L111" s="4">
        <v>34.595280000000002</v>
      </c>
      <c r="O111" s="4">
        <v>12.92723</v>
      </c>
      <c r="Q111" s="4">
        <v>24.06082</v>
      </c>
      <c r="R111" s="4">
        <v>147.37819999999999</v>
      </c>
      <c r="S111" s="4">
        <v>40.721150000000002</v>
      </c>
      <c r="T111" s="4">
        <v>445.00049999999999</v>
      </c>
      <c r="W111" s="4">
        <v>31.326090000000001</v>
      </c>
      <c r="X111" s="4">
        <v>18.862130000000001</v>
      </c>
      <c r="Y111" s="4">
        <v>38.5</v>
      </c>
      <c r="Z111" s="4">
        <v>18.277059999999999</v>
      </c>
      <c r="AC111" s="4">
        <v>36.25</v>
      </c>
      <c r="AD111" s="4">
        <v>33.817540000000001</v>
      </c>
      <c r="AE111" s="4">
        <v>35.066540000000003</v>
      </c>
      <c r="AF111" s="4">
        <v>46.379840000000002</v>
      </c>
      <c r="AH111" s="4">
        <v>131</v>
      </c>
      <c r="AJ111" s="4">
        <v>101.0748</v>
      </c>
      <c r="AK111" s="4">
        <v>29.211870000000001</v>
      </c>
      <c r="AL111" s="4">
        <v>63.565440000000002</v>
      </c>
      <c r="AM111" s="4">
        <v>7.3600450000000004</v>
      </c>
      <c r="AP111" s="4">
        <v>7.9499069999999996</v>
      </c>
      <c r="AQ111" s="4">
        <v>46.996169999999999</v>
      </c>
      <c r="AR111" s="4">
        <v>21.228529999999999</v>
      </c>
      <c r="AS111" s="4">
        <v>12.65138</v>
      </c>
      <c r="AT111" s="4">
        <v>66.732029999999995</v>
      </c>
      <c r="AX111" s="4">
        <v>32.065950000000001</v>
      </c>
      <c r="AY111" s="4">
        <v>35.5</v>
      </c>
      <c r="AZ111" s="4">
        <v>31.787970000000001</v>
      </c>
      <c r="BA111" s="4">
        <v>20.601939999999999</v>
      </c>
      <c r="BC111" s="4">
        <v>145.16829999999999</v>
      </c>
      <c r="BD111" s="178">
        <v>57.583329999999997</v>
      </c>
    </row>
    <row r="112" spans="1:56" x14ac:dyDescent="0.25">
      <c r="A112" t="s">
        <v>866</v>
      </c>
      <c r="B112" t="s">
        <v>889</v>
      </c>
      <c r="C112" t="s">
        <v>153</v>
      </c>
      <c r="D112" s="361">
        <v>108</v>
      </c>
      <c r="F112" s="4">
        <v>91.596149999999994</v>
      </c>
      <c r="G112" s="4">
        <v>282.94569999999999</v>
      </c>
      <c r="H112" s="4">
        <v>92.241380000000007</v>
      </c>
      <c r="L112" s="4">
        <v>34.595280000000002</v>
      </c>
      <c r="O112" s="4">
        <v>12.92723</v>
      </c>
      <c r="Q112" s="4">
        <v>24.06082</v>
      </c>
      <c r="R112" s="4">
        <v>147.37819999999999</v>
      </c>
      <c r="S112" s="4">
        <v>40.721150000000002</v>
      </c>
      <c r="T112" s="4">
        <v>445.00049999999999</v>
      </c>
      <c r="W112" s="4">
        <v>31.326090000000001</v>
      </c>
      <c r="X112" s="4">
        <v>18.862130000000001</v>
      </c>
      <c r="Y112" s="4">
        <v>38.5</v>
      </c>
      <c r="Z112" s="4">
        <v>18.277059999999999</v>
      </c>
      <c r="AC112" s="4">
        <v>36.25</v>
      </c>
      <c r="AD112" s="4">
        <v>33.817540000000001</v>
      </c>
      <c r="AE112" s="4">
        <v>35.066540000000003</v>
      </c>
      <c r="AF112" s="4">
        <v>46.379840000000002</v>
      </c>
      <c r="AH112" s="4">
        <v>131</v>
      </c>
      <c r="AJ112" s="4">
        <v>101.0748</v>
      </c>
      <c r="AK112" s="4">
        <v>29.211870000000001</v>
      </c>
      <c r="AL112" s="4">
        <v>63.565440000000002</v>
      </c>
      <c r="AM112" s="4">
        <v>7.3600450000000004</v>
      </c>
      <c r="AP112" s="4">
        <v>7.9499069999999996</v>
      </c>
      <c r="AQ112" s="4">
        <v>46.996169999999999</v>
      </c>
      <c r="AR112" s="4">
        <v>21.228529999999999</v>
      </c>
      <c r="AS112" s="4">
        <v>12.65138</v>
      </c>
      <c r="AT112" s="4">
        <v>66.732029999999995</v>
      </c>
      <c r="AX112" s="4">
        <v>32.065950000000001</v>
      </c>
      <c r="AY112" s="4">
        <v>35.5</v>
      </c>
      <c r="AZ112" s="4">
        <v>31.787970000000001</v>
      </c>
      <c r="BA112" s="4">
        <v>20.601939999999999</v>
      </c>
      <c r="BC112" s="4">
        <v>145.16829999999999</v>
      </c>
      <c r="BD112" s="178">
        <v>57.583329999999997</v>
      </c>
    </row>
    <row r="113" spans="1:56" x14ac:dyDescent="0.25">
      <c r="A113" t="s">
        <v>866</v>
      </c>
      <c r="B113" t="s">
        <v>504</v>
      </c>
      <c r="C113" t="s">
        <v>153</v>
      </c>
      <c r="D113" s="361">
        <v>109</v>
      </c>
      <c r="F113" s="4">
        <v>91.596149999999994</v>
      </c>
      <c r="G113" s="4">
        <v>282.94569999999999</v>
      </c>
      <c r="H113" s="4">
        <v>92.241380000000007</v>
      </c>
      <c r="L113" s="4">
        <v>34.595280000000002</v>
      </c>
      <c r="O113" s="4">
        <v>12.92723</v>
      </c>
      <c r="Q113" s="4">
        <v>24.06082</v>
      </c>
      <c r="R113" s="4">
        <v>147.37819999999999</v>
      </c>
      <c r="S113" s="4">
        <v>40.721150000000002</v>
      </c>
      <c r="T113" s="4">
        <v>445.00049999999999</v>
      </c>
      <c r="W113" s="4">
        <v>31.326090000000001</v>
      </c>
      <c r="X113" s="4">
        <v>18.862130000000001</v>
      </c>
      <c r="Y113" s="4">
        <v>38.5</v>
      </c>
      <c r="Z113" s="4">
        <v>18.277059999999999</v>
      </c>
      <c r="AC113" s="4">
        <v>36.25</v>
      </c>
      <c r="AD113" s="4">
        <v>33.817540000000001</v>
      </c>
      <c r="AE113" s="4">
        <v>35.066540000000003</v>
      </c>
      <c r="AF113" s="4">
        <v>46.379840000000002</v>
      </c>
      <c r="AH113" s="4">
        <v>131</v>
      </c>
      <c r="AJ113" s="4">
        <v>101.0748</v>
      </c>
      <c r="AK113" s="4">
        <v>29.211870000000001</v>
      </c>
      <c r="AL113" s="4">
        <v>63.565440000000002</v>
      </c>
      <c r="AM113" s="4">
        <v>7.3600450000000004</v>
      </c>
      <c r="AP113" s="4">
        <v>7.9499069999999996</v>
      </c>
      <c r="AQ113" s="4">
        <v>46.996169999999999</v>
      </c>
      <c r="AR113" s="4">
        <v>21.228529999999999</v>
      </c>
      <c r="AS113" s="4">
        <v>12.65138</v>
      </c>
      <c r="AT113" s="4">
        <v>66.732029999999995</v>
      </c>
      <c r="AX113" s="4">
        <v>32.065950000000001</v>
      </c>
      <c r="AY113" s="4">
        <v>35.5</v>
      </c>
      <c r="AZ113" s="4">
        <v>31.787970000000001</v>
      </c>
      <c r="BA113" s="4">
        <v>20.601939999999999</v>
      </c>
      <c r="BC113" s="4">
        <v>145.16829999999999</v>
      </c>
      <c r="BD113" s="178">
        <v>57.583329999999997</v>
      </c>
    </row>
    <row r="114" spans="1:56" x14ac:dyDescent="0.25">
      <c r="A114" t="s">
        <v>866</v>
      </c>
      <c r="B114" t="s">
        <v>905</v>
      </c>
      <c r="C114" t="s">
        <v>153</v>
      </c>
      <c r="D114" s="361">
        <v>110</v>
      </c>
      <c r="F114" s="4">
        <v>91.596149999999994</v>
      </c>
      <c r="G114" s="4">
        <v>282.94569999999999</v>
      </c>
      <c r="H114" s="4">
        <v>92.241380000000007</v>
      </c>
      <c r="L114" s="4">
        <v>34.595280000000002</v>
      </c>
      <c r="O114" s="4">
        <v>12.92723</v>
      </c>
      <c r="Q114" s="4">
        <v>24.06082</v>
      </c>
      <c r="R114" s="4">
        <v>147.37819999999999</v>
      </c>
      <c r="S114" s="4">
        <v>40.721150000000002</v>
      </c>
      <c r="T114" s="4">
        <v>445.00049999999999</v>
      </c>
      <c r="W114" s="4">
        <v>31.326090000000001</v>
      </c>
      <c r="X114" s="4">
        <v>18.862130000000001</v>
      </c>
      <c r="Y114" s="4">
        <v>38.5</v>
      </c>
      <c r="Z114" s="4">
        <v>18.277059999999999</v>
      </c>
      <c r="AC114" s="4">
        <v>36.25</v>
      </c>
      <c r="AD114" s="4">
        <v>33.817540000000001</v>
      </c>
      <c r="AE114" s="4">
        <v>35.066540000000003</v>
      </c>
      <c r="AF114" s="4">
        <v>46.379840000000002</v>
      </c>
      <c r="AH114" s="4">
        <v>131</v>
      </c>
      <c r="AJ114" s="4">
        <v>101.0748</v>
      </c>
      <c r="AK114" s="4">
        <v>29.211870000000001</v>
      </c>
      <c r="AL114" s="4">
        <v>63.565440000000002</v>
      </c>
      <c r="AM114" s="4">
        <v>7.3600450000000004</v>
      </c>
      <c r="AP114" s="4">
        <v>7.9499069999999996</v>
      </c>
      <c r="AQ114" s="4">
        <v>46.996169999999999</v>
      </c>
      <c r="AR114" s="4">
        <v>21.228529999999999</v>
      </c>
      <c r="AS114" s="4">
        <v>12.65138</v>
      </c>
      <c r="AT114" s="4">
        <v>66.732029999999995</v>
      </c>
      <c r="AX114" s="4">
        <v>32.065950000000001</v>
      </c>
      <c r="AY114" s="4">
        <v>35.5</v>
      </c>
      <c r="AZ114" s="4">
        <v>31.787970000000001</v>
      </c>
      <c r="BA114" s="4">
        <v>20.601939999999999</v>
      </c>
      <c r="BC114" s="4">
        <v>145.16829999999999</v>
      </c>
      <c r="BD114" s="178">
        <v>57.583329999999997</v>
      </c>
    </row>
    <row r="115" spans="1:56" x14ac:dyDescent="0.25">
      <c r="A115" t="s">
        <v>866</v>
      </c>
      <c r="B115" t="s">
        <v>520</v>
      </c>
      <c r="C115" t="s">
        <v>153</v>
      </c>
      <c r="D115" s="361">
        <v>111</v>
      </c>
      <c r="F115" s="4">
        <v>91.596149999999994</v>
      </c>
      <c r="G115" s="4">
        <v>282.94569999999999</v>
      </c>
      <c r="H115" s="4">
        <v>92.241380000000007</v>
      </c>
      <c r="L115" s="4">
        <v>34.595280000000002</v>
      </c>
      <c r="O115" s="4">
        <v>12.92723</v>
      </c>
      <c r="Q115" s="4">
        <v>24.06082</v>
      </c>
      <c r="R115" s="4">
        <v>147.37819999999999</v>
      </c>
      <c r="S115" s="4">
        <v>40.721150000000002</v>
      </c>
      <c r="T115" s="4">
        <v>445.00049999999999</v>
      </c>
      <c r="W115" s="4">
        <v>31.326090000000001</v>
      </c>
      <c r="X115" s="4">
        <v>18.862130000000001</v>
      </c>
      <c r="Y115" s="4">
        <v>38.5</v>
      </c>
      <c r="Z115" s="4">
        <v>18.277059999999999</v>
      </c>
      <c r="AC115" s="4">
        <v>36.25</v>
      </c>
      <c r="AD115" s="4">
        <v>33.817540000000001</v>
      </c>
      <c r="AE115" s="4">
        <v>35.066540000000003</v>
      </c>
      <c r="AF115" s="4">
        <v>46.379840000000002</v>
      </c>
      <c r="AH115" s="4">
        <v>131</v>
      </c>
      <c r="AJ115" s="4">
        <v>101.0748</v>
      </c>
      <c r="AK115" s="4">
        <v>29.211870000000001</v>
      </c>
      <c r="AL115" s="4">
        <v>63.565440000000002</v>
      </c>
      <c r="AM115" s="4">
        <v>7.3600450000000004</v>
      </c>
      <c r="AP115" s="4">
        <v>7.9499069999999996</v>
      </c>
      <c r="AQ115" s="4">
        <v>46.996169999999999</v>
      </c>
      <c r="AR115" s="4">
        <v>21.228529999999999</v>
      </c>
      <c r="AS115" s="4">
        <v>12.65138</v>
      </c>
      <c r="AT115" s="4">
        <v>66.732029999999995</v>
      </c>
      <c r="AX115" s="4">
        <v>32.065950000000001</v>
      </c>
      <c r="AY115" s="4">
        <v>35.5</v>
      </c>
      <c r="AZ115" s="4">
        <v>31.787970000000001</v>
      </c>
      <c r="BA115" s="4">
        <v>20.601939999999999</v>
      </c>
      <c r="BC115" s="4">
        <v>145.16829999999999</v>
      </c>
      <c r="BD115" s="178">
        <v>57.583329999999997</v>
      </c>
    </row>
    <row r="116" spans="1:56" x14ac:dyDescent="0.25">
      <c r="A116" t="s">
        <v>866</v>
      </c>
      <c r="B116" t="s">
        <v>521</v>
      </c>
      <c r="C116" t="s">
        <v>153</v>
      </c>
      <c r="D116" s="361">
        <v>112</v>
      </c>
      <c r="F116" s="4">
        <v>91.596149999999994</v>
      </c>
      <c r="G116" s="4">
        <v>282.94569999999999</v>
      </c>
      <c r="H116" s="4">
        <v>92.241380000000007</v>
      </c>
      <c r="L116" s="4">
        <v>34.595280000000002</v>
      </c>
      <c r="O116" s="4">
        <v>12.92723</v>
      </c>
      <c r="Q116" s="4">
        <v>24.06082</v>
      </c>
      <c r="R116" s="4">
        <v>147.37819999999999</v>
      </c>
      <c r="S116" s="4">
        <v>40.721150000000002</v>
      </c>
      <c r="T116" s="4">
        <v>445.00049999999999</v>
      </c>
      <c r="W116" s="4">
        <v>31.326090000000001</v>
      </c>
      <c r="X116" s="4">
        <v>18.862130000000001</v>
      </c>
      <c r="Y116" s="4">
        <v>38.5</v>
      </c>
      <c r="Z116" s="4">
        <v>18.277059999999999</v>
      </c>
      <c r="AC116" s="4">
        <v>36.25</v>
      </c>
      <c r="AD116" s="4">
        <v>33.817540000000001</v>
      </c>
      <c r="AE116" s="4">
        <v>35.066540000000003</v>
      </c>
      <c r="AF116" s="4">
        <v>46.379840000000002</v>
      </c>
      <c r="AH116" s="4">
        <v>131</v>
      </c>
      <c r="AJ116" s="4">
        <v>101.0748</v>
      </c>
      <c r="AK116" s="4">
        <v>29.211870000000001</v>
      </c>
      <c r="AL116" s="4">
        <v>63.565440000000002</v>
      </c>
      <c r="AM116" s="4">
        <v>7.3600450000000004</v>
      </c>
      <c r="AP116" s="4">
        <v>7.9499069999999996</v>
      </c>
      <c r="AQ116" s="4">
        <v>46.996169999999999</v>
      </c>
      <c r="AR116" s="4">
        <v>21.228529999999999</v>
      </c>
      <c r="AS116" s="4">
        <v>12.65138</v>
      </c>
      <c r="AT116" s="4">
        <v>66.732029999999995</v>
      </c>
      <c r="AX116" s="4">
        <v>32.065950000000001</v>
      </c>
      <c r="AY116" s="4">
        <v>35.5</v>
      </c>
      <c r="AZ116" s="4">
        <v>31.787970000000001</v>
      </c>
      <c r="BA116" s="4">
        <v>20.601939999999999</v>
      </c>
      <c r="BC116" s="4">
        <v>145.16829999999999</v>
      </c>
      <c r="BD116" s="178">
        <v>57.583329999999997</v>
      </c>
    </row>
    <row r="117" spans="1:56" x14ac:dyDescent="0.25">
      <c r="A117" t="s">
        <v>867</v>
      </c>
      <c r="B117" t="s">
        <v>877</v>
      </c>
      <c r="C117">
        <v>3031</v>
      </c>
      <c r="D117" s="361">
        <v>113</v>
      </c>
      <c r="E117" s="4">
        <v>33.783920000000002</v>
      </c>
      <c r="F117" s="4">
        <v>96.06841</v>
      </c>
      <c r="H117" s="4">
        <v>51.200760000000002</v>
      </c>
      <c r="K117" s="4">
        <v>7.8556790000000003</v>
      </c>
      <c r="M117" s="4">
        <v>22.745290000000001</v>
      </c>
      <c r="N117" s="4">
        <v>30.980899999999998</v>
      </c>
      <c r="O117" s="4">
        <v>10.50132</v>
      </c>
      <c r="Q117" s="4">
        <v>58</v>
      </c>
      <c r="S117" s="4">
        <v>7.4380199999999994E-2</v>
      </c>
      <c r="T117" s="4">
        <v>370.45240000000001</v>
      </c>
      <c r="U117" s="4">
        <v>23.927499999999998</v>
      </c>
      <c r="V117" s="4">
        <v>0</v>
      </c>
      <c r="W117" s="4">
        <v>15.237109999999999</v>
      </c>
      <c r="X117" s="4">
        <v>14.81127</v>
      </c>
      <c r="Y117" s="4">
        <v>24</v>
      </c>
      <c r="Z117" s="4">
        <v>25.61429</v>
      </c>
      <c r="AA117" s="4">
        <v>44.426870000000001</v>
      </c>
      <c r="AD117" s="4">
        <v>28</v>
      </c>
      <c r="AE117" s="4">
        <v>25.8505</v>
      </c>
      <c r="AG117" s="4">
        <v>1.809253</v>
      </c>
      <c r="AJ117" s="4">
        <v>58.849269999999997</v>
      </c>
      <c r="AK117" s="4">
        <v>23.05396</v>
      </c>
      <c r="AM117" s="4">
        <v>9.1313250000000004</v>
      </c>
      <c r="AN117" s="4">
        <v>34.355269999999997</v>
      </c>
      <c r="AO117" s="4">
        <v>79.980199999999996</v>
      </c>
      <c r="AP117" s="4">
        <v>4.8382589999999999</v>
      </c>
      <c r="AQ117" s="4">
        <v>47.005699999999997</v>
      </c>
      <c r="AR117" s="4">
        <v>1.9</v>
      </c>
      <c r="AS117" s="4">
        <v>15.86707</v>
      </c>
      <c r="AT117" s="4">
        <v>62.892449999999997</v>
      </c>
      <c r="AX117" s="4">
        <v>16.169060000000002</v>
      </c>
      <c r="AZ117" s="4">
        <v>24.96509</v>
      </c>
      <c r="BA117" s="4">
        <v>7.7595739999999997</v>
      </c>
      <c r="BC117" s="4">
        <v>144.60429999999999</v>
      </c>
      <c r="BD117" s="178">
        <v>61.732140000000001</v>
      </c>
    </row>
    <row r="118" spans="1:56" x14ac:dyDescent="0.25">
      <c r="A118" t="s">
        <v>867</v>
      </c>
      <c r="B118" t="s">
        <v>892</v>
      </c>
      <c r="C118">
        <v>3031</v>
      </c>
      <c r="D118" s="361">
        <v>114</v>
      </c>
      <c r="E118" s="4">
        <v>33.783920000000002</v>
      </c>
      <c r="F118" s="4">
        <v>96.06841</v>
      </c>
      <c r="H118" s="4">
        <v>51.200760000000002</v>
      </c>
      <c r="K118" s="4">
        <v>7.8556790000000003</v>
      </c>
      <c r="M118" s="4">
        <v>22.745290000000001</v>
      </c>
      <c r="N118" s="4">
        <v>30.980899999999998</v>
      </c>
      <c r="O118" s="4">
        <v>10.50132</v>
      </c>
      <c r="Q118" s="4">
        <v>58</v>
      </c>
      <c r="S118" s="4">
        <v>7.4380199999999994E-2</v>
      </c>
      <c r="T118" s="4">
        <v>370.45240000000001</v>
      </c>
      <c r="U118" s="4">
        <v>23.927499999999998</v>
      </c>
      <c r="V118" s="4">
        <v>0</v>
      </c>
      <c r="W118" s="4">
        <v>15.237109999999999</v>
      </c>
      <c r="X118" s="4">
        <v>14.81127</v>
      </c>
      <c r="Y118" s="4">
        <v>24</v>
      </c>
      <c r="Z118" s="4">
        <v>25.61429</v>
      </c>
      <c r="AA118" s="4">
        <v>44.426870000000001</v>
      </c>
      <c r="AD118" s="4">
        <v>28</v>
      </c>
      <c r="AE118" s="4">
        <v>25.8505</v>
      </c>
      <c r="AG118" s="4">
        <v>1.809253</v>
      </c>
      <c r="AJ118" s="4">
        <v>58.849269999999997</v>
      </c>
      <c r="AK118" s="4">
        <v>23.05396</v>
      </c>
      <c r="AM118" s="4">
        <v>9.1313250000000004</v>
      </c>
      <c r="AN118" s="4">
        <v>34.355269999999997</v>
      </c>
      <c r="AO118" s="4">
        <v>79.980199999999996</v>
      </c>
      <c r="AP118" s="4">
        <v>4.8382589999999999</v>
      </c>
      <c r="AQ118" s="4">
        <v>47.005699999999997</v>
      </c>
      <c r="AR118" s="4">
        <v>1.9</v>
      </c>
      <c r="AS118" s="4">
        <v>15.86707</v>
      </c>
      <c r="AT118" s="4">
        <v>62.892449999999997</v>
      </c>
      <c r="AX118" s="4">
        <v>16.169060000000002</v>
      </c>
      <c r="AZ118" s="4">
        <v>24.96509</v>
      </c>
      <c r="BA118" s="4">
        <v>7.7595739999999997</v>
      </c>
      <c r="BC118" s="4">
        <v>144.60429999999999</v>
      </c>
      <c r="BD118" s="178">
        <v>61.732140000000001</v>
      </c>
    </row>
    <row r="119" spans="1:56" x14ac:dyDescent="0.25">
      <c r="A119" t="s">
        <v>867</v>
      </c>
      <c r="B119" t="s">
        <v>895</v>
      </c>
      <c r="C119">
        <v>3031</v>
      </c>
      <c r="D119" s="361">
        <v>115</v>
      </c>
      <c r="E119" s="4">
        <v>33.783920000000002</v>
      </c>
      <c r="F119" s="4">
        <v>96.06841</v>
      </c>
      <c r="H119" s="4">
        <v>51.200760000000002</v>
      </c>
      <c r="K119" s="4">
        <v>7.8556790000000003</v>
      </c>
      <c r="M119" s="4">
        <v>22.745290000000001</v>
      </c>
      <c r="N119" s="4">
        <v>30.980899999999998</v>
      </c>
      <c r="O119" s="4">
        <v>10.50132</v>
      </c>
      <c r="Q119" s="4">
        <v>58</v>
      </c>
      <c r="S119" s="4">
        <v>7.4380199999999994E-2</v>
      </c>
      <c r="T119" s="4">
        <v>370.45240000000001</v>
      </c>
      <c r="U119" s="4">
        <v>23.927499999999998</v>
      </c>
      <c r="V119" s="4">
        <v>0</v>
      </c>
      <c r="W119" s="4">
        <v>15.237109999999999</v>
      </c>
      <c r="X119" s="4">
        <v>14.81127</v>
      </c>
      <c r="Y119" s="4">
        <v>24</v>
      </c>
      <c r="Z119" s="4">
        <v>25.61429</v>
      </c>
      <c r="AA119" s="4">
        <v>44.426870000000001</v>
      </c>
      <c r="AD119" s="4">
        <v>28</v>
      </c>
      <c r="AE119" s="4">
        <v>25.8505</v>
      </c>
      <c r="AG119" s="4">
        <v>1.809253</v>
      </c>
      <c r="AJ119" s="4">
        <v>58.849269999999997</v>
      </c>
      <c r="AK119" s="4">
        <v>23.05396</v>
      </c>
      <c r="AM119" s="4">
        <v>9.1313250000000004</v>
      </c>
      <c r="AN119" s="4">
        <v>34.355269999999997</v>
      </c>
      <c r="AO119" s="4">
        <v>79.980199999999996</v>
      </c>
      <c r="AP119" s="4">
        <v>4.8382589999999999</v>
      </c>
      <c r="AQ119" s="4">
        <v>47.005699999999997</v>
      </c>
      <c r="AR119" s="4">
        <v>1.9</v>
      </c>
      <c r="AS119" s="4">
        <v>15.86707</v>
      </c>
      <c r="AT119" s="4">
        <v>62.892449999999997</v>
      </c>
      <c r="AX119" s="4">
        <v>16.169060000000002</v>
      </c>
      <c r="AZ119" s="4">
        <v>24.96509</v>
      </c>
      <c r="BA119" s="4">
        <v>7.7595739999999997</v>
      </c>
      <c r="BC119" s="4">
        <v>144.60429999999999</v>
      </c>
      <c r="BD119" s="178">
        <v>61.732140000000001</v>
      </c>
    </row>
    <row r="120" spans="1:56" x14ac:dyDescent="0.25">
      <c r="A120" t="s">
        <v>867</v>
      </c>
      <c r="B120" t="s">
        <v>915</v>
      </c>
      <c r="C120">
        <v>3031</v>
      </c>
      <c r="D120" s="361">
        <v>116</v>
      </c>
      <c r="E120" s="4">
        <v>33.783920000000002</v>
      </c>
      <c r="F120" s="4">
        <v>96.06841</v>
      </c>
      <c r="H120" s="4">
        <v>51.200760000000002</v>
      </c>
      <c r="K120" s="4">
        <v>7.8556790000000003</v>
      </c>
      <c r="M120" s="4">
        <v>22.745290000000001</v>
      </c>
      <c r="N120" s="4">
        <v>30.980899999999998</v>
      </c>
      <c r="O120" s="4">
        <v>10.50132</v>
      </c>
      <c r="Q120" s="4">
        <v>58</v>
      </c>
      <c r="S120" s="4">
        <v>7.4380199999999994E-2</v>
      </c>
      <c r="T120" s="4">
        <v>370.45240000000001</v>
      </c>
      <c r="U120" s="4">
        <v>23.927499999999998</v>
      </c>
      <c r="V120" s="4">
        <v>0</v>
      </c>
      <c r="W120" s="4">
        <v>15.237109999999999</v>
      </c>
      <c r="X120" s="4">
        <v>14.81127</v>
      </c>
      <c r="Y120" s="4">
        <v>24</v>
      </c>
      <c r="Z120" s="4">
        <v>25.61429</v>
      </c>
      <c r="AA120" s="4">
        <v>44.426870000000001</v>
      </c>
      <c r="AD120" s="4">
        <v>28</v>
      </c>
      <c r="AE120" s="4">
        <v>25.8505</v>
      </c>
      <c r="AG120" s="4">
        <v>1.809253</v>
      </c>
      <c r="AJ120" s="4">
        <v>58.849269999999997</v>
      </c>
      <c r="AK120" s="4">
        <v>23.05396</v>
      </c>
      <c r="AM120" s="4">
        <v>9.1313250000000004</v>
      </c>
      <c r="AN120" s="4">
        <v>34.355269999999997</v>
      </c>
      <c r="AO120" s="4">
        <v>79.980199999999996</v>
      </c>
      <c r="AP120" s="4">
        <v>4.8382589999999999</v>
      </c>
      <c r="AQ120" s="4">
        <v>47.005699999999997</v>
      </c>
      <c r="AR120" s="4">
        <v>1.9</v>
      </c>
      <c r="AS120" s="4">
        <v>15.86707</v>
      </c>
      <c r="AT120" s="4">
        <v>62.892449999999997</v>
      </c>
      <c r="AX120" s="4">
        <v>16.169060000000002</v>
      </c>
      <c r="AZ120" s="4">
        <v>24.96509</v>
      </c>
      <c r="BA120" s="4">
        <v>7.7595739999999997</v>
      </c>
      <c r="BC120" s="4">
        <v>144.60429999999999</v>
      </c>
      <c r="BD120" s="178">
        <v>61.732140000000001</v>
      </c>
    </row>
    <row r="121" spans="1:56" x14ac:dyDescent="0.25">
      <c r="A121" t="s">
        <v>867</v>
      </c>
      <c r="B121" t="s">
        <v>897</v>
      </c>
      <c r="C121">
        <v>3031</v>
      </c>
      <c r="D121" s="361">
        <v>117</v>
      </c>
      <c r="E121" s="4">
        <v>33.783920000000002</v>
      </c>
      <c r="F121" s="4">
        <v>96.06841</v>
      </c>
      <c r="H121" s="4">
        <v>51.200760000000002</v>
      </c>
      <c r="K121" s="4">
        <v>7.8556790000000003</v>
      </c>
      <c r="M121" s="4">
        <v>22.745290000000001</v>
      </c>
      <c r="N121" s="4">
        <v>30.980899999999998</v>
      </c>
      <c r="O121" s="4">
        <v>10.50132</v>
      </c>
      <c r="Q121" s="4">
        <v>58</v>
      </c>
      <c r="S121" s="4">
        <v>7.4380199999999994E-2</v>
      </c>
      <c r="T121" s="4">
        <v>370.45240000000001</v>
      </c>
      <c r="U121" s="4">
        <v>23.927499999999998</v>
      </c>
      <c r="V121" s="4">
        <v>0</v>
      </c>
      <c r="W121" s="4">
        <v>15.237109999999999</v>
      </c>
      <c r="X121" s="4">
        <v>14.81127</v>
      </c>
      <c r="Y121" s="4">
        <v>24</v>
      </c>
      <c r="Z121" s="4">
        <v>25.61429</v>
      </c>
      <c r="AA121" s="4">
        <v>44.426870000000001</v>
      </c>
      <c r="AD121" s="4">
        <v>28</v>
      </c>
      <c r="AE121" s="4">
        <v>25.8505</v>
      </c>
      <c r="AG121" s="4">
        <v>1.809253</v>
      </c>
      <c r="AJ121" s="4">
        <v>58.849269999999997</v>
      </c>
      <c r="AK121" s="4">
        <v>23.05396</v>
      </c>
      <c r="AM121" s="4">
        <v>9.1313250000000004</v>
      </c>
      <c r="AN121" s="4">
        <v>34.355269999999997</v>
      </c>
      <c r="AO121" s="4">
        <v>79.980199999999996</v>
      </c>
      <c r="AP121" s="4">
        <v>4.8382589999999999</v>
      </c>
      <c r="AQ121" s="4">
        <v>47.005699999999997</v>
      </c>
      <c r="AR121" s="4">
        <v>1.9</v>
      </c>
      <c r="AS121" s="4">
        <v>15.86707</v>
      </c>
      <c r="AT121" s="4">
        <v>62.892449999999997</v>
      </c>
      <c r="AX121" s="4">
        <v>16.169060000000002</v>
      </c>
      <c r="AZ121" s="4">
        <v>24.96509</v>
      </c>
      <c r="BA121" s="4">
        <v>7.7595739999999997</v>
      </c>
      <c r="BC121" s="4">
        <v>144.60429999999999</v>
      </c>
      <c r="BD121" s="178">
        <v>61.732140000000001</v>
      </c>
    </row>
    <row r="122" spans="1:56" x14ac:dyDescent="0.25">
      <c r="A122" t="s">
        <v>867</v>
      </c>
      <c r="B122" t="s">
        <v>901</v>
      </c>
      <c r="C122">
        <v>3031</v>
      </c>
      <c r="D122" s="361">
        <v>118</v>
      </c>
      <c r="E122" s="4">
        <v>33.783920000000002</v>
      </c>
      <c r="F122" s="4">
        <v>96.06841</v>
      </c>
      <c r="H122" s="4">
        <v>51.200760000000002</v>
      </c>
      <c r="K122" s="4">
        <v>7.8556790000000003</v>
      </c>
      <c r="M122" s="4">
        <v>22.745290000000001</v>
      </c>
      <c r="N122" s="4">
        <v>30.980899999999998</v>
      </c>
      <c r="O122" s="4">
        <v>10.50132</v>
      </c>
      <c r="Q122" s="4">
        <v>58</v>
      </c>
      <c r="S122" s="4">
        <v>7.4380199999999994E-2</v>
      </c>
      <c r="T122" s="4">
        <v>370.45240000000001</v>
      </c>
      <c r="U122" s="4">
        <v>23.927499999999998</v>
      </c>
      <c r="V122" s="4">
        <v>0</v>
      </c>
      <c r="W122" s="4">
        <v>15.237109999999999</v>
      </c>
      <c r="X122" s="4">
        <v>14.81127</v>
      </c>
      <c r="Y122" s="4">
        <v>24</v>
      </c>
      <c r="Z122" s="4">
        <v>25.61429</v>
      </c>
      <c r="AA122" s="4">
        <v>44.426870000000001</v>
      </c>
      <c r="AD122" s="4">
        <v>28</v>
      </c>
      <c r="AE122" s="4">
        <v>25.8505</v>
      </c>
      <c r="AG122" s="4">
        <v>1.809253</v>
      </c>
      <c r="AJ122" s="4">
        <v>58.849269999999997</v>
      </c>
      <c r="AK122" s="4">
        <v>23.05396</v>
      </c>
      <c r="AM122" s="4">
        <v>9.1313250000000004</v>
      </c>
      <c r="AN122" s="4">
        <v>34.355269999999997</v>
      </c>
      <c r="AO122" s="4">
        <v>79.980199999999996</v>
      </c>
      <c r="AP122" s="4">
        <v>4.8382589999999999</v>
      </c>
      <c r="AQ122" s="4">
        <v>47.005699999999997</v>
      </c>
      <c r="AR122" s="4">
        <v>1.9</v>
      </c>
      <c r="AS122" s="4">
        <v>15.86707</v>
      </c>
      <c r="AT122" s="4">
        <v>62.892449999999997</v>
      </c>
      <c r="AX122" s="4">
        <v>16.169060000000002</v>
      </c>
      <c r="AZ122" s="4">
        <v>24.96509</v>
      </c>
      <c r="BA122" s="4">
        <v>7.7595739999999997</v>
      </c>
      <c r="BC122" s="4">
        <v>144.60429999999999</v>
      </c>
      <c r="BD122" s="178">
        <v>61.732140000000001</v>
      </c>
    </row>
    <row r="123" spans="1:56" x14ac:dyDescent="0.25">
      <c r="A123" t="s">
        <v>867</v>
      </c>
      <c r="B123" t="s">
        <v>902</v>
      </c>
      <c r="C123">
        <v>3031</v>
      </c>
      <c r="D123" s="361">
        <v>119</v>
      </c>
      <c r="E123" s="4">
        <v>33.783920000000002</v>
      </c>
      <c r="F123" s="4">
        <v>96.06841</v>
      </c>
      <c r="H123" s="4">
        <v>51.200760000000002</v>
      </c>
      <c r="K123" s="4">
        <v>7.8556790000000003</v>
      </c>
      <c r="M123" s="4">
        <v>22.745290000000001</v>
      </c>
      <c r="N123" s="4">
        <v>30.980899999999998</v>
      </c>
      <c r="O123" s="4">
        <v>10.50132</v>
      </c>
      <c r="Q123" s="4">
        <v>58</v>
      </c>
      <c r="S123" s="4">
        <v>7.4380199999999994E-2</v>
      </c>
      <c r="T123" s="4">
        <v>370.45240000000001</v>
      </c>
      <c r="U123" s="4">
        <v>23.927499999999998</v>
      </c>
      <c r="V123" s="4">
        <v>0</v>
      </c>
      <c r="W123" s="4">
        <v>15.237109999999999</v>
      </c>
      <c r="X123" s="4">
        <v>14.81127</v>
      </c>
      <c r="Y123" s="4">
        <v>24</v>
      </c>
      <c r="Z123" s="4">
        <v>25.61429</v>
      </c>
      <c r="AA123" s="4">
        <v>44.426870000000001</v>
      </c>
      <c r="AD123" s="4">
        <v>28</v>
      </c>
      <c r="AE123" s="4">
        <v>25.8505</v>
      </c>
      <c r="AG123" s="4">
        <v>1.809253</v>
      </c>
      <c r="AJ123" s="4">
        <v>58.849269999999997</v>
      </c>
      <c r="AK123" s="4">
        <v>23.05396</v>
      </c>
      <c r="AM123" s="4">
        <v>9.1313250000000004</v>
      </c>
      <c r="AN123" s="4">
        <v>34.355269999999997</v>
      </c>
      <c r="AO123" s="4">
        <v>79.980199999999996</v>
      </c>
      <c r="AP123" s="4">
        <v>4.8382589999999999</v>
      </c>
      <c r="AQ123" s="4">
        <v>47.005699999999997</v>
      </c>
      <c r="AR123" s="4">
        <v>1.9</v>
      </c>
      <c r="AS123" s="4">
        <v>15.86707</v>
      </c>
      <c r="AT123" s="4">
        <v>62.892449999999997</v>
      </c>
      <c r="AX123" s="4">
        <v>16.169060000000002</v>
      </c>
      <c r="AZ123" s="4">
        <v>24.96509</v>
      </c>
      <c r="BA123" s="4">
        <v>7.7595739999999997</v>
      </c>
      <c r="BC123" s="4">
        <v>144.60429999999999</v>
      </c>
      <c r="BD123" s="178">
        <v>61.732140000000001</v>
      </c>
    </row>
    <row r="124" spans="1:56" x14ac:dyDescent="0.25">
      <c r="A124" t="s">
        <v>867</v>
      </c>
      <c r="B124" t="s">
        <v>903</v>
      </c>
      <c r="C124">
        <v>3031</v>
      </c>
      <c r="D124" s="361">
        <v>120</v>
      </c>
      <c r="E124" s="4">
        <v>33.783920000000002</v>
      </c>
      <c r="F124" s="4">
        <v>96.06841</v>
      </c>
      <c r="H124" s="4">
        <v>51.200760000000002</v>
      </c>
      <c r="K124" s="4">
        <v>7.8556790000000003</v>
      </c>
      <c r="M124" s="4">
        <v>22.745290000000001</v>
      </c>
      <c r="N124" s="4">
        <v>30.980899999999998</v>
      </c>
      <c r="O124" s="4">
        <v>10.50132</v>
      </c>
      <c r="Q124" s="4">
        <v>58</v>
      </c>
      <c r="S124" s="4">
        <v>7.4380199999999994E-2</v>
      </c>
      <c r="T124" s="4">
        <v>370.45240000000001</v>
      </c>
      <c r="U124" s="4">
        <v>23.927499999999998</v>
      </c>
      <c r="V124" s="4">
        <v>0</v>
      </c>
      <c r="W124" s="4">
        <v>15.237109999999999</v>
      </c>
      <c r="X124" s="4">
        <v>14.81127</v>
      </c>
      <c r="Y124" s="4">
        <v>24</v>
      </c>
      <c r="Z124" s="4">
        <v>25.61429</v>
      </c>
      <c r="AA124" s="4">
        <v>44.426870000000001</v>
      </c>
      <c r="AD124" s="4">
        <v>28</v>
      </c>
      <c r="AE124" s="4">
        <v>25.8505</v>
      </c>
      <c r="AG124" s="4">
        <v>1.809253</v>
      </c>
      <c r="AJ124" s="4">
        <v>58.849269999999997</v>
      </c>
      <c r="AK124" s="4">
        <v>23.05396</v>
      </c>
      <c r="AM124" s="4">
        <v>9.1313250000000004</v>
      </c>
      <c r="AN124" s="4">
        <v>34.355269999999997</v>
      </c>
      <c r="AO124" s="4">
        <v>79.980199999999996</v>
      </c>
      <c r="AP124" s="4">
        <v>4.8382589999999999</v>
      </c>
      <c r="AQ124" s="4">
        <v>47.005699999999997</v>
      </c>
      <c r="AR124" s="4">
        <v>1.9</v>
      </c>
      <c r="AS124" s="4">
        <v>15.86707</v>
      </c>
      <c r="AT124" s="4">
        <v>62.892449999999997</v>
      </c>
      <c r="AX124" s="4">
        <v>16.169060000000002</v>
      </c>
      <c r="AZ124" s="4">
        <v>24.96509</v>
      </c>
      <c r="BA124" s="4">
        <v>7.7595739999999997</v>
      </c>
      <c r="BC124" s="4">
        <v>144.60429999999999</v>
      </c>
      <c r="BD124" s="178">
        <v>61.732140000000001</v>
      </c>
    </row>
    <row r="125" spans="1:56" x14ac:dyDescent="0.25">
      <c r="A125" t="s">
        <v>867</v>
      </c>
      <c r="B125" t="s">
        <v>904</v>
      </c>
      <c r="C125">
        <v>3031</v>
      </c>
      <c r="D125" s="361">
        <v>121</v>
      </c>
      <c r="E125" s="4">
        <v>33.783920000000002</v>
      </c>
      <c r="F125" s="4">
        <v>96.06841</v>
      </c>
      <c r="H125" s="4">
        <v>51.200760000000002</v>
      </c>
      <c r="K125" s="4">
        <v>7.8556790000000003</v>
      </c>
      <c r="M125" s="4">
        <v>22.745290000000001</v>
      </c>
      <c r="N125" s="4">
        <v>30.980899999999998</v>
      </c>
      <c r="O125" s="4">
        <v>10.50132</v>
      </c>
      <c r="Q125" s="4">
        <v>58</v>
      </c>
      <c r="S125" s="4">
        <v>7.4380199999999994E-2</v>
      </c>
      <c r="T125" s="4">
        <v>370.45240000000001</v>
      </c>
      <c r="U125" s="4">
        <v>23.927499999999998</v>
      </c>
      <c r="V125" s="4">
        <v>0</v>
      </c>
      <c r="W125" s="4">
        <v>15.237109999999999</v>
      </c>
      <c r="X125" s="4">
        <v>14.81127</v>
      </c>
      <c r="Y125" s="4">
        <v>24</v>
      </c>
      <c r="Z125" s="4">
        <v>25.61429</v>
      </c>
      <c r="AA125" s="4">
        <v>44.426870000000001</v>
      </c>
      <c r="AD125" s="4">
        <v>28</v>
      </c>
      <c r="AE125" s="4">
        <v>25.8505</v>
      </c>
      <c r="AG125" s="4">
        <v>1.809253</v>
      </c>
      <c r="AJ125" s="4">
        <v>58.849269999999997</v>
      </c>
      <c r="AK125" s="4">
        <v>23.05396</v>
      </c>
      <c r="AM125" s="4">
        <v>9.1313250000000004</v>
      </c>
      <c r="AN125" s="4">
        <v>34.355269999999997</v>
      </c>
      <c r="AO125" s="4">
        <v>79.980199999999996</v>
      </c>
      <c r="AP125" s="4">
        <v>4.8382589999999999</v>
      </c>
      <c r="AQ125" s="4">
        <v>47.005699999999997</v>
      </c>
      <c r="AR125" s="4">
        <v>1.9</v>
      </c>
      <c r="AS125" s="4">
        <v>15.86707</v>
      </c>
      <c r="AT125" s="4">
        <v>62.892449999999997</v>
      </c>
      <c r="AX125" s="4">
        <v>16.169060000000002</v>
      </c>
      <c r="AZ125" s="4">
        <v>24.96509</v>
      </c>
      <c r="BA125" s="4">
        <v>7.7595739999999997</v>
      </c>
      <c r="BC125" s="4">
        <v>144.60429999999999</v>
      </c>
      <c r="BD125" s="178">
        <v>61.732140000000001</v>
      </c>
    </row>
    <row r="126" spans="1:56" x14ac:dyDescent="0.25">
      <c r="A126" t="s">
        <v>867</v>
      </c>
      <c r="B126" t="s">
        <v>905</v>
      </c>
      <c r="C126">
        <v>3031</v>
      </c>
      <c r="D126" s="361">
        <v>122</v>
      </c>
      <c r="E126" s="4">
        <v>33.783920000000002</v>
      </c>
      <c r="F126" s="4">
        <v>96.06841</v>
      </c>
      <c r="H126" s="4">
        <v>51.200760000000002</v>
      </c>
      <c r="K126" s="4">
        <v>7.8556790000000003</v>
      </c>
      <c r="M126" s="4">
        <v>22.745290000000001</v>
      </c>
      <c r="N126" s="4">
        <v>30.980899999999998</v>
      </c>
      <c r="O126" s="4">
        <v>10.50132</v>
      </c>
      <c r="Q126" s="4">
        <v>58</v>
      </c>
      <c r="S126" s="4">
        <v>7.4380199999999994E-2</v>
      </c>
      <c r="T126" s="4">
        <v>370.45240000000001</v>
      </c>
      <c r="U126" s="4">
        <v>23.927499999999998</v>
      </c>
      <c r="V126" s="4">
        <v>0</v>
      </c>
      <c r="W126" s="4">
        <v>15.237109999999999</v>
      </c>
      <c r="X126" s="4">
        <v>14.81127</v>
      </c>
      <c r="Y126" s="4">
        <v>24</v>
      </c>
      <c r="Z126" s="4">
        <v>25.61429</v>
      </c>
      <c r="AA126" s="4">
        <v>44.426870000000001</v>
      </c>
      <c r="AD126" s="4">
        <v>28</v>
      </c>
      <c r="AE126" s="4">
        <v>25.8505</v>
      </c>
      <c r="AG126" s="4">
        <v>1.809253</v>
      </c>
      <c r="AJ126" s="4">
        <v>58.849269999999997</v>
      </c>
      <c r="AK126" s="4">
        <v>23.05396</v>
      </c>
      <c r="AM126" s="4">
        <v>9.1313250000000004</v>
      </c>
      <c r="AN126" s="4">
        <v>34.355269999999997</v>
      </c>
      <c r="AO126" s="4">
        <v>79.980199999999996</v>
      </c>
      <c r="AP126" s="4">
        <v>4.8382589999999999</v>
      </c>
      <c r="AQ126" s="4">
        <v>47.005699999999997</v>
      </c>
      <c r="AR126" s="4">
        <v>1.9</v>
      </c>
      <c r="AS126" s="4">
        <v>15.86707</v>
      </c>
      <c r="AT126" s="4">
        <v>62.892449999999997</v>
      </c>
      <c r="AX126" s="4">
        <v>16.169060000000002</v>
      </c>
      <c r="AZ126" s="4">
        <v>24.96509</v>
      </c>
      <c r="BA126" s="4">
        <v>7.7595739999999997</v>
      </c>
      <c r="BC126" s="4">
        <v>144.60429999999999</v>
      </c>
      <c r="BD126" s="178">
        <v>61.732140000000001</v>
      </c>
    </row>
    <row r="127" spans="1:56" x14ac:dyDescent="0.25">
      <c r="A127" t="s">
        <v>868</v>
      </c>
      <c r="B127" t="s">
        <v>894</v>
      </c>
      <c r="C127">
        <v>2224</v>
      </c>
      <c r="D127" s="361">
        <v>123</v>
      </c>
      <c r="E127" s="4">
        <v>33.783920000000002</v>
      </c>
      <c r="F127" s="4">
        <v>96.06841</v>
      </c>
      <c r="H127" s="4">
        <v>51.200760000000002</v>
      </c>
      <c r="K127" s="4">
        <v>7.8556790000000003</v>
      </c>
      <c r="M127" s="4">
        <v>22.745290000000001</v>
      </c>
      <c r="N127" s="4">
        <v>30.980899999999998</v>
      </c>
      <c r="O127" s="4">
        <v>10.50132</v>
      </c>
      <c r="Q127" s="4">
        <v>58</v>
      </c>
      <c r="S127" s="4">
        <v>7.4380199999999994E-2</v>
      </c>
      <c r="T127" s="4">
        <v>370.45240000000001</v>
      </c>
      <c r="U127" s="4">
        <v>23.927499999999998</v>
      </c>
      <c r="V127" s="4">
        <v>0</v>
      </c>
      <c r="W127" s="4">
        <v>15.237109999999999</v>
      </c>
      <c r="X127" s="4">
        <v>14.81127</v>
      </c>
      <c r="Y127" s="4">
        <v>24</v>
      </c>
      <c r="Z127" s="4">
        <v>25.61429</v>
      </c>
      <c r="AA127" s="4">
        <v>44.426870000000001</v>
      </c>
      <c r="AD127" s="4">
        <v>28</v>
      </c>
      <c r="AE127" s="4">
        <v>25.8505</v>
      </c>
      <c r="AG127" s="4">
        <v>1.809253</v>
      </c>
      <c r="AJ127" s="4">
        <v>58.849269999999997</v>
      </c>
      <c r="AK127" s="4">
        <v>23.05396</v>
      </c>
      <c r="AM127" s="4">
        <v>9.1313250000000004</v>
      </c>
      <c r="AN127" s="4">
        <v>34.355269999999997</v>
      </c>
      <c r="AO127" s="4">
        <v>79.980199999999996</v>
      </c>
      <c r="AP127" s="4">
        <v>4.8382589999999999</v>
      </c>
      <c r="AQ127" s="4">
        <v>47.005699999999997</v>
      </c>
      <c r="AR127" s="4">
        <v>1.9</v>
      </c>
      <c r="AS127" s="4">
        <v>15.86707</v>
      </c>
      <c r="AT127" s="4">
        <v>62.892449999999997</v>
      </c>
      <c r="AX127" s="4">
        <v>16.169060000000002</v>
      </c>
      <c r="AZ127" s="4">
        <v>24.96509</v>
      </c>
      <c r="BA127" s="4">
        <v>7.7595739999999997</v>
      </c>
      <c r="BC127" s="4">
        <v>144.60429999999999</v>
      </c>
      <c r="BD127" s="178">
        <v>61.732140000000001</v>
      </c>
    </row>
    <row r="128" spans="1:56" x14ac:dyDescent="0.25">
      <c r="A128" t="s">
        <v>868</v>
      </c>
      <c r="B128" t="s">
        <v>509</v>
      </c>
      <c r="C128">
        <v>2224</v>
      </c>
      <c r="D128" s="361">
        <v>124</v>
      </c>
      <c r="E128" s="4">
        <v>33.783920000000002</v>
      </c>
      <c r="F128" s="4">
        <v>96.06841</v>
      </c>
      <c r="H128" s="4">
        <v>51.200760000000002</v>
      </c>
      <c r="K128" s="4">
        <v>7.8556790000000003</v>
      </c>
      <c r="M128" s="4">
        <v>22.745290000000001</v>
      </c>
      <c r="N128" s="4">
        <v>30.980899999999998</v>
      </c>
      <c r="O128" s="4">
        <v>10.50132</v>
      </c>
      <c r="Q128" s="4">
        <v>58</v>
      </c>
      <c r="S128" s="4">
        <v>7.4380199999999994E-2</v>
      </c>
      <c r="T128" s="4">
        <v>370.45240000000001</v>
      </c>
      <c r="U128" s="4">
        <v>23.927499999999998</v>
      </c>
      <c r="V128" s="4">
        <v>0</v>
      </c>
      <c r="W128" s="4">
        <v>15.237109999999999</v>
      </c>
      <c r="X128" s="4">
        <v>14.81127</v>
      </c>
      <c r="Y128" s="4">
        <v>24</v>
      </c>
      <c r="Z128" s="4">
        <v>25.61429</v>
      </c>
      <c r="AA128" s="4">
        <v>44.426870000000001</v>
      </c>
      <c r="AD128" s="4">
        <v>28</v>
      </c>
      <c r="AE128" s="4">
        <v>25.8505</v>
      </c>
      <c r="AG128" s="4">
        <v>1.809253</v>
      </c>
      <c r="AJ128" s="4">
        <v>58.849269999999997</v>
      </c>
      <c r="AK128" s="4">
        <v>23.05396</v>
      </c>
      <c r="AM128" s="4">
        <v>9.1313250000000004</v>
      </c>
      <c r="AN128" s="4">
        <v>34.355269999999997</v>
      </c>
      <c r="AO128" s="4">
        <v>79.980199999999996</v>
      </c>
      <c r="AP128" s="4">
        <v>4.8382589999999999</v>
      </c>
      <c r="AQ128" s="4">
        <v>47.005699999999997</v>
      </c>
      <c r="AR128" s="4">
        <v>1.9</v>
      </c>
      <c r="AS128" s="4">
        <v>15.86707</v>
      </c>
      <c r="AT128" s="4">
        <v>62.892449999999997</v>
      </c>
      <c r="AX128" s="4">
        <v>16.169060000000002</v>
      </c>
      <c r="AZ128" s="4">
        <v>24.96509</v>
      </c>
      <c r="BA128" s="4">
        <v>7.7595739999999997</v>
      </c>
      <c r="BC128" s="4">
        <v>144.60429999999999</v>
      </c>
      <c r="BD128" s="178">
        <v>61.732140000000001</v>
      </c>
    </row>
    <row r="129" spans="1:56" x14ac:dyDescent="0.25">
      <c r="A129" t="s">
        <v>868</v>
      </c>
      <c r="B129" t="s">
        <v>522</v>
      </c>
      <c r="C129">
        <v>2224</v>
      </c>
      <c r="D129" s="361">
        <v>125</v>
      </c>
      <c r="E129" s="4">
        <v>33.783920000000002</v>
      </c>
      <c r="F129" s="4">
        <v>96.06841</v>
      </c>
      <c r="H129" s="4">
        <v>51.200760000000002</v>
      </c>
      <c r="K129" s="4">
        <v>7.8556790000000003</v>
      </c>
      <c r="M129" s="4">
        <v>22.745290000000001</v>
      </c>
      <c r="N129" s="4">
        <v>30.980899999999998</v>
      </c>
      <c r="O129" s="4">
        <v>10.50132</v>
      </c>
      <c r="Q129" s="4">
        <v>58</v>
      </c>
      <c r="S129" s="4">
        <v>7.4380199999999994E-2</v>
      </c>
      <c r="T129" s="4">
        <v>370.45240000000001</v>
      </c>
      <c r="U129" s="4">
        <v>23.927499999999998</v>
      </c>
      <c r="V129" s="4">
        <v>0</v>
      </c>
      <c r="W129" s="4">
        <v>15.237109999999999</v>
      </c>
      <c r="X129" s="4">
        <v>14.81127</v>
      </c>
      <c r="Y129" s="4">
        <v>24</v>
      </c>
      <c r="Z129" s="4">
        <v>25.61429</v>
      </c>
      <c r="AA129" s="4">
        <v>44.426870000000001</v>
      </c>
      <c r="AD129" s="4">
        <v>28</v>
      </c>
      <c r="AE129" s="4">
        <v>25.8505</v>
      </c>
      <c r="AG129" s="4">
        <v>1.809253</v>
      </c>
      <c r="AJ129" s="4">
        <v>58.849269999999997</v>
      </c>
      <c r="AK129" s="4">
        <v>23.05396</v>
      </c>
      <c r="AM129" s="4">
        <v>9.1313250000000004</v>
      </c>
      <c r="AN129" s="4">
        <v>34.355269999999997</v>
      </c>
      <c r="AO129" s="4">
        <v>79.980199999999996</v>
      </c>
      <c r="AP129" s="4">
        <v>4.8382589999999999</v>
      </c>
      <c r="AQ129" s="4">
        <v>47.005699999999997</v>
      </c>
      <c r="AR129" s="4">
        <v>1.9</v>
      </c>
      <c r="AS129" s="4">
        <v>15.86707</v>
      </c>
      <c r="AT129" s="4">
        <v>62.892449999999997</v>
      </c>
      <c r="AX129" s="4">
        <v>16.169060000000002</v>
      </c>
      <c r="AZ129" s="4">
        <v>24.96509</v>
      </c>
      <c r="BA129" s="4">
        <v>7.7595739999999997</v>
      </c>
      <c r="BC129" s="4">
        <v>144.60429999999999</v>
      </c>
      <c r="BD129" s="178">
        <v>61.732140000000001</v>
      </c>
    </row>
    <row r="130" spans="1:56" x14ac:dyDescent="0.25">
      <c r="A130" t="s">
        <v>868</v>
      </c>
      <c r="B130" t="s">
        <v>877</v>
      </c>
      <c r="C130" t="s">
        <v>545</v>
      </c>
      <c r="D130" s="361">
        <v>126</v>
      </c>
      <c r="E130" s="4">
        <v>33.783920000000002</v>
      </c>
      <c r="F130" s="4">
        <v>96.06841</v>
      </c>
      <c r="H130" s="4">
        <v>51.200760000000002</v>
      </c>
      <c r="K130" s="4">
        <v>7.8556790000000003</v>
      </c>
      <c r="M130" s="4">
        <v>22.745290000000001</v>
      </c>
      <c r="N130" s="4">
        <v>30.980899999999998</v>
      </c>
      <c r="O130" s="4">
        <v>10.50132</v>
      </c>
      <c r="Q130" s="4">
        <v>58</v>
      </c>
      <c r="S130" s="4">
        <v>7.4380199999999994E-2</v>
      </c>
      <c r="T130" s="4">
        <v>370.45240000000001</v>
      </c>
      <c r="U130" s="4">
        <v>23.927499999999998</v>
      </c>
      <c r="V130" s="4">
        <v>0</v>
      </c>
      <c r="W130" s="4">
        <v>15.237109999999999</v>
      </c>
      <c r="X130" s="4">
        <v>14.81127</v>
      </c>
      <c r="Y130" s="4">
        <v>24</v>
      </c>
      <c r="Z130" s="4">
        <v>25.61429</v>
      </c>
      <c r="AA130" s="4">
        <v>44.426870000000001</v>
      </c>
      <c r="AD130" s="4">
        <v>28</v>
      </c>
      <c r="AE130" s="4">
        <v>25.8505</v>
      </c>
      <c r="AG130" s="4">
        <v>1.809253</v>
      </c>
      <c r="AJ130" s="4">
        <v>58.849269999999997</v>
      </c>
      <c r="AK130" s="4">
        <v>23.05396</v>
      </c>
      <c r="AM130" s="4">
        <v>9.1313250000000004</v>
      </c>
      <c r="AN130" s="4">
        <v>34.355269999999997</v>
      </c>
      <c r="AO130" s="4">
        <v>79.980199999999996</v>
      </c>
      <c r="AP130" s="4">
        <v>4.8382589999999999</v>
      </c>
      <c r="AQ130" s="4">
        <v>47.005699999999997</v>
      </c>
      <c r="AR130" s="4">
        <v>1.9</v>
      </c>
      <c r="AS130" s="4">
        <v>15.86707</v>
      </c>
      <c r="AT130" s="4">
        <v>62.892449999999997</v>
      </c>
      <c r="AX130" s="4">
        <v>16.169060000000002</v>
      </c>
      <c r="AZ130" s="4">
        <v>24.96509</v>
      </c>
      <c r="BA130" s="4">
        <v>7.7595739999999997</v>
      </c>
      <c r="BC130" s="4">
        <v>144.60429999999999</v>
      </c>
      <c r="BD130" s="178">
        <v>61.732140000000001</v>
      </c>
    </row>
    <row r="131" spans="1:56" x14ac:dyDescent="0.25">
      <c r="A131" t="s">
        <v>868</v>
      </c>
      <c r="B131" t="s">
        <v>482</v>
      </c>
      <c r="C131" t="s">
        <v>545</v>
      </c>
      <c r="D131" s="361">
        <v>127</v>
      </c>
      <c r="E131" s="4">
        <v>33.783920000000002</v>
      </c>
      <c r="F131" s="4">
        <v>96.06841</v>
      </c>
      <c r="H131" s="4">
        <v>51.200760000000002</v>
      </c>
      <c r="K131" s="4">
        <v>7.8556790000000003</v>
      </c>
      <c r="M131" s="4">
        <v>22.745290000000001</v>
      </c>
      <c r="N131" s="4">
        <v>30.980899999999998</v>
      </c>
      <c r="O131" s="4">
        <v>10.50132</v>
      </c>
      <c r="Q131" s="4">
        <v>58</v>
      </c>
      <c r="S131" s="4">
        <v>7.4380199999999994E-2</v>
      </c>
      <c r="T131" s="4">
        <v>370.45240000000001</v>
      </c>
      <c r="U131" s="4">
        <v>23.927499999999998</v>
      </c>
      <c r="V131" s="4">
        <v>0</v>
      </c>
      <c r="W131" s="4">
        <v>15.237109999999999</v>
      </c>
      <c r="X131" s="4">
        <v>14.81127</v>
      </c>
      <c r="Y131" s="4">
        <v>24</v>
      </c>
      <c r="Z131" s="4">
        <v>25.61429</v>
      </c>
      <c r="AA131" s="4">
        <v>44.426870000000001</v>
      </c>
      <c r="AD131" s="4">
        <v>28</v>
      </c>
      <c r="AE131" s="4">
        <v>25.8505</v>
      </c>
      <c r="AG131" s="4">
        <v>1.809253</v>
      </c>
      <c r="AJ131" s="4">
        <v>58.849269999999997</v>
      </c>
      <c r="AK131" s="4">
        <v>23.05396</v>
      </c>
      <c r="AM131" s="4">
        <v>9.1313250000000004</v>
      </c>
      <c r="AN131" s="4">
        <v>34.355269999999997</v>
      </c>
      <c r="AO131" s="4">
        <v>79.980199999999996</v>
      </c>
      <c r="AP131" s="4">
        <v>4.8382589999999999</v>
      </c>
      <c r="AQ131" s="4">
        <v>47.005699999999997</v>
      </c>
      <c r="AR131" s="4">
        <v>1.9</v>
      </c>
      <c r="AS131" s="4">
        <v>15.86707</v>
      </c>
      <c r="AT131" s="4">
        <v>62.892449999999997</v>
      </c>
      <c r="AX131" s="4">
        <v>16.169060000000002</v>
      </c>
      <c r="AZ131" s="4">
        <v>24.96509</v>
      </c>
      <c r="BA131" s="4">
        <v>7.7595739999999997</v>
      </c>
      <c r="BC131" s="4">
        <v>144.60429999999999</v>
      </c>
      <c r="BD131" s="178">
        <v>61.732140000000001</v>
      </c>
    </row>
    <row r="132" spans="1:56" x14ac:dyDescent="0.25">
      <c r="A132" t="s">
        <v>868</v>
      </c>
      <c r="B132" t="s">
        <v>891</v>
      </c>
      <c r="C132" t="s">
        <v>545</v>
      </c>
      <c r="D132" s="361">
        <v>128</v>
      </c>
      <c r="E132" s="4">
        <v>33.783920000000002</v>
      </c>
      <c r="F132" s="4">
        <v>96.06841</v>
      </c>
      <c r="H132" s="4">
        <v>51.200760000000002</v>
      </c>
      <c r="K132" s="4">
        <v>7.8556790000000003</v>
      </c>
      <c r="M132" s="4">
        <v>22.745290000000001</v>
      </c>
      <c r="N132" s="4">
        <v>30.980899999999998</v>
      </c>
      <c r="O132" s="4">
        <v>10.50132</v>
      </c>
      <c r="Q132" s="4">
        <v>58</v>
      </c>
      <c r="S132" s="4">
        <v>7.4380199999999994E-2</v>
      </c>
      <c r="T132" s="4">
        <v>370.45240000000001</v>
      </c>
      <c r="U132" s="4">
        <v>23.927499999999998</v>
      </c>
      <c r="V132" s="4">
        <v>0</v>
      </c>
      <c r="W132" s="4">
        <v>15.237109999999999</v>
      </c>
      <c r="X132" s="4">
        <v>14.81127</v>
      </c>
      <c r="Y132" s="4">
        <v>24</v>
      </c>
      <c r="Z132" s="4">
        <v>25.61429</v>
      </c>
      <c r="AA132" s="4">
        <v>44.426870000000001</v>
      </c>
      <c r="AD132" s="4">
        <v>28</v>
      </c>
      <c r="AE132" s="4">
        <v>25.8505</v>
      </c>
      <c r="AG132" s="4">
        <v>1.809253</v>
      </c>
      <c r="AJ132" s="4">
        <v>58.849269999999997</v>
      </c>
      <c r="AK132" s="4">
        <v>23.05396</v>
      </c>
      <c r="AM132" s="4">
        <v>9.1313250000000004</v>
      </c>
      <c r="AN132" s="4">
        <v>34.355269999999997</v>
      </c>
      <c r="AO132" s="4">
        <v>79.980199999999996</v>
      </c>
      <c r="AP132" s="4">
        <v>4.8382589999999999</v>
      </c>
      <c r="AQ132" s="4">
        <v>47.005699999999997</v>
      </c>
      <c r="AR132" s="4">
        <v>1.9</v>
      </c>
      <c r="AS132" s="4">
        <v>15.86707</v>
      </c>
      <c r="AT132" s="4">
        <v>62.892449999999997</v>
      </c>
      <c r="AX132" s="4">
        <v>16.169060000000002</v>
      </c>
      <c r="AZ132" s="4">
        <v>24.96509</v>
      </c>
      <c r="BA132" s="4">
        <v>7.7595739999999997</v>
      </c>
      <c r="BC132" s="4">
        <v>144.60429999999999</v>
      </c>
      <c r="BD132" s="178">
        <v>61.732140000000001</v>
      </c>
    </row>
    <row r="133" spans="1:56" x14ac:dyDescent="0.25">
      <c r="A133" t="s">
        <v>868</v>
      </c>
      <c r="B133" t="s">
        <v>893</v>
      </c>
      <c r="C133" t="s">
        <v>545</v>
      </c>
      <c r="D133" s="361">
        <v>129</v>
      </c>
      <c r="E133" s="4">
        <v>33.783920000000002</v>
      </c>
      <c r="F133" s="4">
        <v>96.06841</v>
      </c>
      <c r="H133" s="4">
        <v>51.200760000000002</v>
      </c>
      <c r="K133" s="4">
        <v>7.8556790000000003</v>
      </c>
      <c r="M133" s="4">
        <v>22.745290000000001</v>
      </c>
      <c r="N133" s="4">
        <v>30.980899999999998</v>
      </c>
      <c r="O133" s="4">
        <v>10.50132</v>
      </c>
      <c r="Q133" s="4">
        <v>58</v>
      </c>
      <c r="S133" s="4">
        <v>7.4380199999999994E-2</v>
      </c>
      <c r="T133" s="4">
        <v>370.45240000000001</v>
      </c>
      <c r="U133" s="4">
        <v>23.927499999999998</v>
      </c>
      <c r="V133" s="4">
        <v>0</v>
      </c>
      <c r="W133" s="4">
        <v>15.237109999999999</v>
      </c>
      <c r="X133" s="4">
        <v>14.81127</v>
      </c>
      <c r="Y133" s="4">
        <v>24</v>
      </c>
      <c r="Z133" s="4">
        <v>25.61429</v>
      </c>
      <c r="AA133" s="4">
        <v>44.426870000000001</v>
      </c>
      <c r="AD133" s="4">
        <v>28</v>
      </c>
      <c r="AE133" s="4">
        <v>25.8505</v>
      </c>
      <c r="AG133" s="4">
        <v>1.809253</v>
      </c>
      <c r="AJ133" s="4">
        <v>58.849269999999997</v>
      </c>
      <c r="AK133" s="4">
        <v>23.05396</v>
      </c>
      <c r="AM133" s="4">
        <v>9.1313250000000004</v>
      </c>
      <c r="AN133" s="4">
        <v>34.355269999999997</v>
      </c>
      <c r="AO133" s="4">
        <v>79.980199999999996</v>
      </c>
      <c r="AP133" s="4">
        <v>4.8382589999999999</v>
      </c>
      <c r="AQ133" s="4">
        <v>47.005699999999997</v>
      </c>
      <c r="AR133" s="4">
        <v>1.9</v>
      </c>
      <c r="AS133" s="4">
        <v>15.86707</v>
      </c>
      <c r="AT133" s="4">
        <v>62.892449999999997</v>
      </c>
      <c r="AX133" s="4">
        <v>16.169060000000002</v>
      </c>
      <c r="AZ133" s="4">
        <v>24.96509</v>
      </c>
      <c r="BA133" s="4">
        <v>7.7595739999999997</v>
      </c>
      <c r="BC133" s="4">
        <v>144.60429999999999</v>
      </c>
      <c r="BD133" s="178">
        <v>61.732140000000001</v>
      </c>
    </row>
    <row r="134" spans="1:56" x14ac:dyDescent="0.25">
      <c r="A134" t="s">
        <v>868</v>
      </c>
      <c r="B134" t="s">
        <v>894</v>
      </c>
      <c r="C134" t="s">
        <v>545</v>
      </c>
      <c r="D134" s="361">
        <v>130</v>
      </c>
      <c r="E134" s="4">
        <v>33.783920000000002</v>
      </c>
      <c r="F134" s="4">
        <v>96.06841</v>
      </c>
      <c r="H134" s="4">
        <v>51.200760000000002</v>
      </c>
      <c r="K134" s="4">
        <v>7.8556790000000003</v>
      </c>
      <c r="M134" s="4">
        <v>22.745290000000001</v>
      </c>
      <c r="N134" s="4">
        <v>30.980899999999998</v>
      </c>
      <c r="O134" s="4">
        <v>10.50132</v>
      </c>
      <c r="Q134" s="4">
        <v>58</v>
      </c>
      <c r="S134" s="4">
        <v>7.4380199999999994E-2</v>
      </c>
      <c r="T134" s="4">
        <v>370.45240000000001</v>
      </c>
      <c r="U134" s="4">
        <v>23.927499999999998</v>
      </c>
      <c r="V134" s="4">
        <v>0</v>
      </c>
      <c r="W134" s="4">
        <v>15.237109999999999</v>
      </c>
      <c r="X134" s="4">
        <v>14.81127</v>
      </c>
      <c r="Y134" s="4">
        <v>24</v>
      </c>
      <c r="Z134" s="4">
        <v>25.61429</v>
      </c>
      <c r="AA134" s="4">
        <v>44.426870000000001</v>
      </c>
      <c r="AD134" s="4">
        <v>28</v>
      </c>
      <c r="AE134" s="4">
        <v>25.8505</v>
      </c>
      <c r="AG134" s="4">
        <v>1.809253</v>
      </c>
      <c r="AJ134" s="4">
        <v>58.849269999999997</v>
      </c>
      <c r="AK134" s="4">
        <v>23.05396</v>
      </c>
      <c r="AM134" s="4">
        <v>9.1313250000000004</v>
      </c>
      <c r="AN134" s="4">
        <v>34.355269999999997</v>
      </c>
      <c r="AO134" s="4">
        <v>79.980199999999996</v>
      </c>
      <c r="AP134" s="4">
        <v>4.8382589999999999</v>
      </c>
      <c r="AQ134" s="4">
        <v>47.005699999999997</v>
      </c>
      <c r="AR134" s="4">
        <v>1.9</v>
      </c>
      <c r="AS134" s="4">
        <v>15.86707</v>
      </c>
      <c r="AT134" s="4">
        <v>62.892449999999997</v>
      </c>
      <c r="AX134" s="4">
        <v>16.169060000000002</v>
      </c>
      <c r="AZ134" s="4">
        <v>24.96509</v>
      </c>
      <c r="BA134" s="4">
        <v>7.7595739999999997</v>
      </c>
      <c r="BC134" s="4">
        <v>144.60429999999999</v>
      </c>
      <c r="BD134" s="178">
        <v>61.732140000000001</v>
      </c>
    </row>
    <row r="135" spans="1:56" x14ac:dyDescent="0.25">
      <c r="A135" t="s">
        <v>868</v>
      </c>
      <c r="B135" t="s">
        <v>509</v>
      </c>
      <c r="C135" t="s">
        <v>545</v>
      </c>
      <c r="D135" s="361">
        <v>131</v>
      </c>
      <c r="E135" s="4">
        <v>33.783920000000002</v>
      </c>
      <c r="F135" s="4">
        <v>96.06841</v>
      </c>
      <c r="H135" s="4">
        <v>51.200760000000002</v>
      </c>
      <c r="K135" s="4">
        <v>7.8556790000000003</v>
      </c>
      <c r="M135" s="4">
        <v>22.745290000000001</v>
      </c>
      <c r="N135" s="4">
        <v>30.980899999999998</v>
      </c>
      <c r="O135" s="4">
        <v>10.50132</v>
      </c>
      <c r="Q135" s="4">
        <v>58</v>
      </c>
      <c r="S135" s="4">
        <v>7.4380199999999994E-2</v>
      </c>
      <c r="T135" s="4">
        <v>370.45240000000001</v>
      </c>
      <c r="U135" s="4">
        <v>23.927499999999998</v>
      </c>
      <c r="V135" s="4">
        <v>0</v>
      </c>
      <c r="W135" s="4">
        <v>15.237109999999999</v>
      </c>
      <c r="X135" s="4">
        <v>14.81127</v>
      </c>
      <c r="Y135" s="4">
        <v>24</v>
      </c>
      <c r="Z135" s="4">
        <v>25.61429</v>
      </c>
      <c r="AA135" s="4">
        <v>44.426870000000001</v>
      </c>
      <c r="AD135" s="4">
        <v>28</v>
      </c>
      <c r="AE135" s="4">
        <v>25.8505</v>
      </c>
      <c r="AG135" s="4">
        <v>1.809253</v>
      </c>
      <c r="AJ135" s="4">
        <v>58.849269999999997</v>
      </c>
      <c r="AK135" s="4">
        <v>23.05396</v>
      </c>
      <c r="AM135" s="4">
        <v>9.1313250000000004</v>
      </c>
      <c r="AN135" s="4">
        <v>34.355269999999997</v>
      </c>
      <c r="AO135" s="4">
        <v>79.980199999999996</v>
      </c>
      <c r="AP135" s="4">
        <v>4.8382589999999999</v>
      </c>
      <c r="AQ135" s="4">
        <v>47.005699999999997</v>
      </c>
      <c r="AR135" s="4">
        <v>1.9</v>
      </c>
      <c r="AS135" s="4">
        <v>15.86707</v>
      </c>
      <c r="AT135" s="4">
        <v>62.892449999999997</v>
      </c>
      <c r="AX135" s="4">
        <v>16.169060000000002</v>
      </c>
      <c r="AZ135" s="4">
        <v>24.96509</v>
      </c>
      <c r="BA135" s="4">
        <v>7.7595739999999997</v>
      </c>
      <c r="BC135" s="4">
        <v>144.60429999999999</v>
      </c>
      <c r="BD135" s="178">
        <v>61.732140000000001</v>
      </c>
    </row>
    <row r="136" spans="1:56" x14ac:dyDescent="0.25">
      <c r="A136" t="s">
        <v>868</v>
      </c>
      <c r="B136" t="s">
        <v>903</v>
      </c>
      <c r="C136" t="s">
        <v>545</v>
      </c>
      <c r="D136" s="361">
        <v>132</v>
      </c>
      <c r="E136" s="4">
        <v>33.783920000000002</v>
      </c>
      <c r="F136" s="4">
        <v>96.06841</v>
      </c>
      <c r="H136" s="4">
        <v>51.200760000000002</v>
      </c>
      <c r="K136" s="4">
        <v>7.8556790000000003</v>
      </c>
      <c r="M136" s="4">
        <v>22.745290000000001</v>
      </c>
      <c r="N136" s="4">
        <v>30.980899999999998</v>
      </c>
      <c r="O136" s="4">
        <v>10.50132</v>
      </c>
      <c r="Q136" s="4">
        <v>58</v>
      </c>
      <c r="S136" s="4">
        <v>7.4380199999999994E-2</v>
      </c>
      <c r="T136" s="4">
        <v>370.45240000000001</v>
      </c>
      <c r="U136" s="4">
        <v>23.927499999999998</v>
      </c>
      <c r="V136" s="4">
        <v>0</v>
      </c>
      <c r="W136" s="4">
        <v>15.237109999999999</v>
      </c>
      <c r="X136" s="4">
        <v>14.81127</v>
      </c>
      <c r="Y136" s="4">
        <v>24</v>
      </c>
      <c r="Z136" s="4">
        <v>25.61429</v>
      </c>
      <c r="AA136" s="4">
        <v>44.426870000000001</v>
      </c>
      <c r="AD136" s="4">
        <v>28</v>
      </c>
      <c r="AE136" s="4">
        <v>25.8505</v>
      </c>
      <c r="AG136" s="4">
        <v>1.809253</v>
      </c>
      <c r="AJ136" s="4">
        <v>58.849269999999997</v>
      </c>
      <c r="AK136" s="4">
        <v>23.05396</v>
      </c>
      <c r="AM136" s="4">
        <v>9.1313250000000004</v>
      </c>
      <c r="AN136" s="4">
        <v>34.355269999999997</v>
      </c>
      <c r="AO136" s="4">
        <v>79.980199999999996</v>
      </c>
      <c r="AP136" s="4">
        <v>4.8382589999999999</v>
      </c>
      <c r="AQ136" s="4">
        <v>47.005699999999997</v>
      </c>
      <c r="AR136" s="4">
        <v>1.9</v>
      </c>
      <c r="AS136" s="4">
        <v>15.86707</v>
      </c>
      <c r="AT136" s="4">
        <v>62.892449999999997</v>
      </c>
      <c r="AX136" s="4">
        <v>16.169060000000002</v>
      </c>
      <c r="AZ136" s="4">
        <v>24.96509</v>
      </c>
      <c r="BA136" s="4">
        <v>7.7595739999999997</v>
      </c>
      <c r="BC136" s="4">
        <v>144.60429999999999</v>
      </c>
      <c r="BD136" s="178">
        <v>61.732140000000001</v>
      </c>
    </row>
    <row r="137" spans="1:56" x14ac:dyDescent="0.25">
      <c r="A137" t="s">
        <v>868</v>
      </c>
      <c r="B137" t="s">
        <v>905</v>
      </c>
      <c r="C137" t="s">
        <v>545</v>
      </c>
      <c r="D137" s="361">
        <v>133</v>
      </c>
      <c r="E137" s="4">
        <v>33.783920000000002</v>
      </c>
      <c r="F137" s="4">
        <v>96.06841</v>
      </c>
      <c r="H137" s="4">
        <v>51.200760000000002</v>
      </c>
      <c r="K137" s="4">
        <v>7.8556790000000003</v>
      </c>
      <c r="M137" s="4">
        <v>22.745290000000001</v>
      </c>
      <c r="N137" s="4">
        <v>30.980899999999998</v>
      </c>
      <c r="O137" s="4">
        <v>10.50132</v>
      </c>
      <c r="Q137" s="4">
        <v>58</v>
      </c>
      <c r="S137" s="4">
        <v>7.4380199999999994E-2</v>
      </c>
      <c r="T137" s="4">
        <v>370.45240000000001</v>
      </c>
      <c r="U137" s="4">
        <v>23.927499999999998</v>
      </c>
      <c r="V137" s="4">
        <v>0</v>
      </c>
      <c r="W137" s="4">
        <v>15.237109999999999</v>
      </c>
      <c r="X137" s="4">
        <v>14.81127</v>
      </c>
      <c r="Y137" s="4">
        <v>24</v>
      </c>
      <c r="Z137" s="4">
        <v>25.61429</v>
      </c>
      <c r="AA137" s="4">
        <v>44.426870000000001</v>
      </c>
      <c r="AD137" s="4">
        <v>28</v>
      </c>
      <c r="AE137" s="4">
        <v>25.8505</v>
      </c>
      <c r="AG137" s="4">
        <v>1.809253</v>
      </c>
      <c r="AJ137" s="4">
        <v>58.849269999999997</v>
      </c>
      <c r="AK137" s="4">
        <v>23.05396</v>
      </c>
      <c r="AM137" s="4">
        <v>9.1313250000000004</v>
      </c>
      <c r="AN137" s="4">
        <v>34.355269999999997</v>
      </c>
      <c r="AO137" s="4">
        <v>79.980199999999996</v>
      </c>
      <c r="AP137" s="4">
        <v>4.8382589999999999</v>
      </c>
      <c r="AQ137" s="4">
        <v>47.005699999999997</v>
      </c>
      <c r="AR137" s="4">
        <v>1.9</v>
      </c>
      <c r="AS137" s="4">
        <v>15.86707</v>
      </c>
      <c r="AT137" s="4">
        <v>62.892449999999997</v>
      </c>
      <c r="AX137" s="4">
        <v>16.169060000000002</v>
      </c>
      <c r="AZ137" s="4">
        <v>24.96509</v>
      </c>
      <c r="BA137" s="4">
        <v>7.7595739999999997</v>
      </c>
      <c r="BC137" s="4">
        <v>144.60429999999999</v>
      </c>
      <c r="BD137" s="178">
        <v>61.732140000000001</v>
      </c>
    </row>
    <row r="138" spans="1:56" x14ac:dyDescent="0.25">
      <c r="A138" t="s">
        <v>868</v>
      </c>
      <c r="B138" t="s">
        <v>906</v>
      </c>
      <c r="C138" t="s">
        <v>545</v>
      </c>
      <c r="D138" s="361">
        <v>134</v>
      </c>
      <c r="E138" s="4">
        <v>33.783920000000002</v>
      </c>
      <c r="F138" s="4">
        <v>96.06841</v>
      </c>
      <c r="H138" s="4">
        <v>51.200760000000002</v>
      </c>
      <c r="K138" s="4">
        <v>7.8556790000000003</v>
      </c>
      <c r="M138" s="4">
        <v>22.745290000000001</v>
      </c>
      <c r="N138" s="4">
        <v>30.980899999999998</v>
      </c>
      <c r="O138" s="4">
        <v>10.50132</v>
      </c>
      <c r="Q138" s="4">
        <v>58</v>
      </c>
      <c r="S138" s="4">
        <v>7.4380199999999994E-2</v>
      </c>
      <c r="T138" s="4">
        <v>370.45240000000001</v>
      </c>
      <c r="U138" s="4">
        <v>23.927499999999998</v>
      </c>
      <c r="V138" s="4">
        <v>0</v>
      </c>
      <c r="W138" s="4">
        <v>15.237109999999999</v>
      </c>
      <c r="X138" s="4">
        <v>14.81127</v>
      </c>
      <c r="Y138" s="4">
        <v>24</v>
      </c>
      <c r="Z138" s="4">
        <v>25.61429</v>
      </c>
      <c r="AA138" s="4">
        <v>44.426870000000001</v>
      </c>
      <c r="AD138" s="4">
        <v>28</v>
      </c>
      <c r="AE138" s="4">
        <v>25.8505</v>
      </c>
      <c r="AG138" s="4">
        <v>1.809253</v>
      </c>
      <c r="AJ138" s="4">
        <v>58.849269999999997</v>
      </c>
      <c r="AK138" s="4">
        <v>23.05396</v>
      </c>
      <c r="AM138" s="4">
        <v>9.1313250000000004</v>
      </c>
      <c r="AN138" s="4">
        <v>34.355269999999997</v>
      </c>
      <c r="AO138" s="4">
        <v>79.980199999999996</v>
      </c>
      <c r="AP138" s="4">
        <v>4.8382589999999999</v>
      </c>
      <c r="AQ138" s="4">
        <v>47.005699999999997</v>
      </c>
      <c r="AR138" s="4">
        <v>1.9</v>
      </c>
      <c r="AS138" s="4">
        <v>15.86707</v>
      </c>
      <c r="AT138" s="4">
        <v>62.892449999999997</v>
      </c>
      <c r="AX138" s="4">
        <v>16.169060000000002</v>
      </c>
      <c r="AZ138" s="4">
        <v>24.96509</v>
      </c>
      <c r="BA138" s="4">
        <v>7.7595739999999997</v>
      </c>
      <c r="BC138" s="4">
        <v>144.60429999999999</v>
      </c>
      <c r="BD138" s="178">
        <v>61.732140000000001</v>
      </c>
    </row>
    <row r="139" spans="1:56" x14ac:dyDescent="0.25">
      <c r="A139" t="s">
        <v>868</v>
      </c>
      <c r="B139" t="s">
        <v>907</v>
      </c>
      <c r="C139" t="s">
        <v>545</v>
      </c>
      <c r="D139" s="361">
        <v>135</v>
      </c>
      <c r="E139" s="4">
        <v>33.783920000000002</v>
      </c>
      <c r="F139" s="4">
        <v>96.06841</v>
      </c>
      <c r="H139" s="4">
        <v>51.200760000000002</v>
      </c>
      <c r="K139" s="4">
        <v>7.8556790000000003</v>
      </c>
      <c r="M139" s="4">
        <v>22.745290000000001</v>
      </c>
      <c r="N139" s="4">
        <v>30.980899999999998</v>
      </c>
      <c r="O139" s="4">
        <v>10.50132</v>
      </c>
      <c r="Q139" s="4">
        <v>58</v>
      </c>
      <c r="S139" s="4">
        <v>7.4380199999999994E-2</v>
      </c>
      <c r="T139" s="4">
        <v>370.45240000000001</v>
      </c>
      <c r="U139" s="4">
        <v>23.927499999999998</v>
      </c>
      <c r="V139" s="4">
        <v>0</v>
      </c>
      <c r="W139" s="4">
        <v>15.237109999999999</v>
      </c>
      <c r="X139" s="4">
        <v>14.81127</v>
      </c>
      <c r="Y139" s="4">
        <v>24</v>
      </c>
      <c r="Z139" s="4">
        <v>25.61429</v>
      </c>
      <c r="AA139" s="4">
        <v>44.426870000000001</v>
      </c>
      <c r="AD139" s="4">
        <v>28</v>
      </c>
      <c r="AE139" s="4">
        <v>25.8505</v>
      </c>
      <c r="AG139" s="4">
        <v>1.809253</v>
      </c>
      <c r="AJ139" s="4">
        <v>58.849269999999997</v>
      </c>
      <c r="AK139" s="4">
        <v>23.05396</v>
      </c>
      <c r="AM139" s="4">
        <v>9.1313250000000004</v>
      </c>
      <c r="AN139" s="4">
        <v>34.355269999999997</v>
      </c>
      <c r="AO139" s="4">
        <v>79.980199999999996</v>
      </c>
      <c r="AP139" s="4">
        <v>4.8382589999999999</v>
      </c>
      <c r="AQ139" s="4">
        <v>47.005699999999997</v>
      </c>
      <c r="AR139" s="4">
        <v>1.9</v>
      </c>
      <c r="AS139" s="4">
        <v>15.86707</v>
      </c>
      <c r="AT139" s="4">
        <v>62.892449999999997</v>
      </c>
      <c r="AX139" s="4">
        <v>16.169060000000002</v>
      </c>
      <c r="AZ139" s="4">
        <v>24.96509</v>
      </c>
      <c r="BA139" s="4">
        <v>7.7595739999999997</v>
      </c>
      <c r="BC139" s="4">
        <v>144.60429999999999</v>
      </c>
      <c r="BD139" s="178">
        <v>61.732140000000001</v>
      </c>
    </row>
    <row r="140" spans="1:56" x14ac:dyDescent="0.25">
      <c r="A140" t="s">
        <v>868</v>
      </c>
      <c r="B140" t="s">
        <v>522</v>
      </c>
      <c r="C140" t="s">
        <v>545</v>
      </c>
      <c r="D140" s="361">
        <v>136</v>
      </c>
      <c r="E140" s="4">
        <v>33.783920000000002</v>
      </c>
      <c r="F140" s="4">
        <v>96.06841</v>
      </c>
      <c r="H140" s="4">
        <v>51.200760000000002</v>
      </c>
      <c r="K140" s="4">
        <v>7.8556790000000003</v>
      </c>
      <c r="M140" s="4">
        <v>22.745290000000001</v>
      </c>
      <c r="N140" s="4">
        <v>30.980899999999998</v>
      </c>
      <c r="O140" s="4">
        <v>10.50132</v>
      </c>
      <c r="Q140" s="4">
        <v>58</v>
      </c>
      <c r="S140" s="4">
        <v>7.4380199999999994E-2</v>
      </c>
      <c r="T140" s="4">
        <v>370.45240000000001</v>
      </c>
      <c r="U140" s="4">
        <v>23.927499999999998</v>
      </c>
      <c r="V140" s="4">
        <v>0</v>
      </c>
      <c r="W140" s="4">
        <v>15.237109999999999</v>
      </c>
      <c r="X140" s="4">
        <v>14.81127</v>
      </c>
      <c r="Y140" s="4">
        <v>24</v>
      </c>
      <c r="Z140" s="4">
        <v>25.61429</v>
      </c>
      <c r="AA140" s="4">
        <v>44.426870000000001</v>
      </c>
      <c r="AD140" s="4">
        <v>28</v>
      </c>
      <c r="AE140" s="4">
        <v>25.8505</v>
      </c>
      <c r="AG140" s="4">
        <v>1.809253</v>
      </c>
      <c r="AJ140" s="4">
        <v>58.849269999999997</v>
      </c>
      <c r="AK140" s="4">
        <v>23.05396</v>
      </c>
      <c r="AM140" s="4">
        <v>9.1313250000000004</v>
      </c>
      <c r="AN140" s="4">
        <v>34.355269999999997</v>
      </c>
      <c r="AO140" s="4">
        <v>79.980199999999996</v>
      </c>
      <c r="AP140" s="4">
        <v>4.8382589999999999</v>
      </c>
      <c r="AQ140" s="4">
        <v>47.005699999999997</v>
      </c>
      <c r="AR140" s="4">
        <v>1.9</v>
      </c>
      <c r="AS140" s="4">
        <v>15.86707</v>
      </c>
      <c r="AT140" s="4">
        <v>62.892449999999997</v>
      </c>
      <c r="AX140" s="4">
        <v>16.169060000000002</v>
      </c>
      <c r="AZ140" s="4">
        <v>24.96509</v>
      </c>
      <c r="BA140" s="4">
        <v>7.7595739999999997</v>
      </c>
      <c r="BC140" s="4">
        <v>144.60429999999999</v>
      </c>
      <c r="BD140" s="178">
        <v>61.732140000000001</v>
      </c>
    </row>
    <row r="141" spans="1:56" x14ac:dyDescent="0.25">
      <c r="A141" t="s">
        <v>868</v>
      </c>
      <c r="B141" t="s">
        <v>911</v>
      </c>
      <c r="C141" t="s">
        <v>545</v>
      </c>
      <c r="D141" s="361">
        <v>137</v>
      </c>
      <c r="E141" s="4">
        <v>33.783920000000002</v>
      </c>
      <c r="F141" s="4">
        <v>96.06841</v>
      </c>
      <c r="H141" s="4">
        <v>51.200760000000002</v>
      </c>
      <c r="K141" s="4">
        <v>7.8556790000000003</v>
      </c>
      <c r="M141" s="4">
        <v>22.745290000000001</v>
      </c>
      <c r="N141" s="4">
        <v>30.980899999999998</v>
      </c>
      <c r="O141" s="4">
        <v>10.50132</v>
      </c>
      <c r="Q141" s="4">
        <v>58</v>
      </c>
      <c r="S141" s="4">
        <v>7.4380199999999994E-2</v>
      </c>
      <c r="T141" s="4">
        <v>370.45240000000001</v>
      </c>
      <c r="U141" s="4">
        <v>23.927499999999998</v>
      </c>
      <c r="V141" s="4">
        <v>0</v>
      </c>
      <c r="W141" s="4">
        <v>15.237109999999999</v>
      </c>
      <c r="X141" s="4">
        <v>14.81127</v>
      </c>
      <c r="Y141" s="4">
        <v>24</v>
      </c>
      <c r="Z141" s="4">
        <v>25.61429</v>
      </c>
      <c r="AA141" s="4">
        <v>44.426870000000001</v>
      </c>
      <c r="AD141" s="4">
        <v>28</v>
      </c>
      <c r="AE141" s="4">
        <v>25.8505</v>
      </c>
      <c r="AG141" s="4">
        <v>1.809253</v>
      </c>
      <c r="AJ141" s="4">
        <v>58.849269999999997</v>
      </c>
      <c r="AK141" s="4">
        <v>23.05396</v>
      </c>
      <c r="AM141" s="4">
        <v>9.1313250000000004</v>
      </c>
      <c r="AN141" s="4">
        <v>34.355269999999997</v>
      </c>
      <c r="AO141" s="4">
        <v>79.980199999999996</v>
      </c>
      <c r="AP141" s="4">
        <v>4.8382589999999999</v>
      </c>
      <c r="AQ141" s="4">
        <v>47.005699999999997</v>
      </c>
      <c r="AR141" s="4">
        <v>1.9</v>
      </c>
      <c r="AS141" s="4">
        <v>15.86707</v>
      </c>
      <c r="AT141" s="4">
        <v>62.892449999999997</v>
      </c>
      <c r="AX141" s="4">
        <v>16.169060000000002</v>
      </c>
      <c r="AZ141" s="4">
        <v>24.96509</v>
      </c>
      <c r="BA141" s="4">
        <v>7.7595739999999997</v>
      </c>
      <c r="BC141" s="4">
        <v>144.60429999999999</v>
      </c>
      <c r="BD141" s="178">
        <v>61.732140000000001</v>
      </c>
    </row>
    <row r="142" spans="1:56" x14ac:dyDescent="0.25">
      <c r="A142" t="s">
        <v>868</v>
      </c>
      <c r="B142" t="s">
        <v>877</v>
      </c>
      <c r="C142">
        <v>3031</v>
      </c>
      <c r="D142" s="361">
        <v>138</v>
      </c>
      <c r="E142" s="4">
        <v>33.783920000000002</v>
      </c>
      <c r="F142" s="4">
        <v>96.06841</v>
      </c>
      <c r="H142" s="4">
        <v>51.200760000000002</v>
      </c>
      <c r="K142" s="4">
        <v>7.8556790000000003</v>
      </c>
      <c r="M142" s="4">
        <v>22.745290000000001</v>
      </c>
      <c r="N142" s="4">
        <v>30.980899999999998</v>
      </c>
      <c r="O142" s="4">
        <v>10.50132</v>
      </c>
      <c r="Q142" s="4">
        <v>58</v>
      </c>
      <c r="S142" s="4">
        <v>7.4380199999999994E-2</v>
      </c>
      <c r="T142" s="4">
        <v>370.45240000000001</v>
      </c>
      <c r="U142" s="4">
        <v>23.927499999999998</v>
      </c>
      <c r="V142" s="4">
        <v>0</v>
      </c>
      <c r="W142" s="4">
        <v>15.237109999999999</v>
      </c>
      <c r="X142" s="4">
        <v>14.81127</v>
      </c>
      <c r="Y142" s="4">
        <v>24</v>
      </c>
      <c r="Z142" s="4">
        <v>25.61429</v>
      </c>
      <c r="AA142" s="4">
        <v>44.426870000000001</v>
      </c>
      <c r="AD142" s="4">
        <v>28</v>
      </c>
      <c r="AE142" s="4">
        <v>25.8505</v>
      </c>
      <c r="AG142" s="4">
        <v>1.809253</v>
      </c>
      <c r="AJ142" s="4">
        <v>58.849269999999997</v>
      </c>
      <c r="AK142" s="4">
        <v>23.05396</v>
      </c>
      <c r="AM142" s="4">
        <v>9.1313250000000004</v>
      </c>
      <c r="AN142" s="4">
        <v>34.355269999999997</v>
      </c>
      <c r="AO142" s="4">
        <v>79.980199999999996</v>
      </c>
      <c r="AP142" s="4">
        <v>4.8382589999999999</v>
      </c>
      <c r="AQ142" s="4">
        <v>47.005699999999997</v>
      </c>
      <c r="AR142" s="4">
        <v>1.9</v>
      </c>
      <c r="AS142" s="4">
        <v>15.86707</v>
      </c>
      <c r="AT142" s="4">
        <v>62.892449999999997</v>
      </c>
      <c r="AX142" s="4">
        <v>16.169060000000002</v>
      </c>
      <c r="AZ142" s="4">
        <v>24.96509</v>
      </c>
      <c r="BA142" s="4">
        <v>7.7595739999999997</v>
      </c>
      <c r="BC142" s="4">
        <v>144.60429999999999</v>
      </c>
      <c r="BD142" s="178">
        <v>61.732140000000001</v>
      </c>
    </row>
    <row r="143" spans="1:56" x14ac:dyDescent="0.25">
      <c r="A143" t="s">
        <v>868</v>
      </c>
      <c r="B143" t="s">
        <v>892</v>
      </c>
      <c r="C143">
        <v>3031</v>
      </c>
      <c r="D143" s="361">
        <v>139</v>
      </c>
      <c r="E143" s="4">
        <v>33.783920000000002</v>
      </c>
      <c r="F143" s="4">
        <v>96.06841</v>
      </c>
      <c r="H143" s="4">
        <v>51.200760000000002</v>
      </c>
      <c r="K143" s="4">
        <v>7.8556790000000003</v>
      </c>
      <c r="M143" s="4">
        <v>22.745290000000001</v>
      </c>
      <c r="N143" s="4">
        <v>30.980899999999998</v>
      </c>
      <c r="O143" s="4">
        <v>10.50132</v>
      </c>
      <c r="Q143" s="4">
        <v>58</v>
      </c>
      <c r="S143" s="4">
        <v>7.4380199999999994E-2</v>
      </c>
      <c r="T143" s="4">
        <v>370.45240000000001</v>
      </c>
      <c r="U143" s="4">
        <v>23.927499999999998</v>
      </c>
      <c r="V143" s="4">
        <v>0</v>
      </c>
      <c r="W143" s="4">
        <v>15.237109999999999</v>
      </c>
      <c r="X143" s="4">
        <v>14.81127</v>
      </c>
      <c r="Y143" s="4">
        <v>24</v>
      </c>
      <c r="Z143" s="4">
        <v>25.61429</v>
      </c>
      <c r="AA143" s="4">
        <v>44.426870000000001</v>
      </c>
      <c r="AD143" s="4">
        <v>28</v>
      </c>
      <c r="AE143" s="4">
        <v>25.8505</v>
      </c>
      <c r="AG143" s="4">
        <v>1.809253</v>
      </c>
      <c r="AJ143" s="4">
        <v>58.849269999999997</v>
      </c>
      <c r="AK143" s="4">
        <v>23.05396</v>
      </c>
      <c r="AM143" s="4">
        <v>9.1313250000000004</v>
      </c>
      <c r="AN143" s="4">
        <v>34.355269999999997</v>
      </c>
      <c r="AO143" s="4">
        <v>79.980199999999996</v>
      </c>
      <c r="AP143" s="4">
        <v>4.8382589999999999</v>
      </c>
      <c r="AQ143" s="4">
        <v>47.005699999999997</v>
      </c>
      <c r="AR143" s="4">
        <v>1.9</v>
      </c>
      <c r="AS143" s="4">
        <v>15.86707</v>
      </c>
      <c r="AT143" s="4">
        <v>62.892449999999997</v>
      </c>
      <c r="AX143" s="4">
        <v>16.169060000000002</v>
      </c>
      <c r="AZ143" s="4">
        <v>24.96509</v>
      </c>
      <c r="BA143" s="4">
        <v>7.7595739999999997</v>
      </c>
      <c r="BC143" s="4">
        <v>144.60429999999999</v>
      </c>
      <c r="BD143" s="178">
        <v>61.732140000000001</v>
      </c>
    </row>
    <row r="144" spans="1:56" x14ac:dyDescent="0.25">
      <c r="A144" t="s">
        <v>868</v>
      </c>
      <c r="B144" t="s">
        <v>895</v>
      </c>
      <c r="C144">
        <v>3031</v>
      </c>
      <c r="D144" s="361">
        <v>140</v>
      </c>
      <c r="E144" s="4">
        <v>33.783920000000002</v>
      </c>
      <c r="F144" s="4">
        <v>96.06841</v>
      </c>
      <c r="H144" s="4">
        <v>51.200760000000002</v>
      </c>
      <c r="K144" s="4">
        <v>7.8556790000000003</v>
      </c>
      <c r="M144" s="4">
        <v>22.745290000000001</v>
      </c>
      <c r="N144" s="4">
        <v>30.980899999999998</v>
      </c>
      <c r="O144" s="4">
        <v>10.50132</v>
      </c>
      <c r="Q144" s="4">
        <v>58</v>
      </c>
      <c r="S144" s="4">
        <v>7.4380199999999994E-2</v>
      </c>
      <c r="T144" s="4">
        <v>370.45240000000001</v>
      </c>
      <c r="U144" s="4">
        <v>23.927499999999998</v>
      </c>
      <c r="V144" s="4">
        <v>0</v>
      </c>
      <c r="W144" s="4">
        <v>15.237109999999999</v>
      </c>
      <c r="X144" s="4">
        <v>14.81127</v>
      </c>
      <c r="Y144" s="4">
        <v>24</v>
      </c>
      <c r="Z144" s="4">
        <v>25.61429</v>
      </c>
      <c r="AA144" s="4">
        <v>44.426870000000001</v>
      </c>
      <c r="AD144" s="4">
        <v>28</v>
      </c>
      <c r="AE144" s="4">
        <v>25.8505</v>
      </c>
      <c r="AG144" s="4">
        <v>1.809253</v>
      </c>
      <c r="AJ144" s="4">
        <v>58.849269999999997</v>
      </c>
      <c r="AK144" s="4">
        <v>23.05396</v>
      </c>
      <c r="AM144" s="4">
        <v>9.1313250000000004</v>
      </c>
      <c r="AN144" s="4">
        <v>34.355269999999997</v>
      </c>
      <c r="AO144" s="4">
        <v>79.980199999999996</v>
      </c>
      <c r="AP144" s="4">
        <v>4.8382589999999999</v>
      </c>
      <c r="AQ144" s="4">
        <v>47.005699999999997</v>
      </c>
      <c r="AR144" s="4">
        <v>1.9</v>
      </c>
      <c r="AS144" s="4">
        <v>15.86707</v>
      </c>
      <c r="AT144" s="4">
        <v>62.892449999999997</v>
      </c>
      <c r="AX144" s="4">
        <v>16.169060000000002</v>
      </c>
      <c r="AZ144" s="4">
        <v>24.96509</v>
      </c>
      <c r="BA144" s="4">
        <v>7.7595739999999997</v>
      </c>
      <c r="BC144" s="4">
        <v>144.60429999999999</v>
      </c>
      <c r="BD144" s="178">
        <v>61.732140000000001</v>
      </c>
    </row>
    <row r="145" spans="1:56" x14ac:dyDescent="0.25">
      <c r="A145" t="s">
        <v>868</v>
      </c>
      <c r="B145" t="s">
        <v>915</v>
      </c>
      <c r="C145">
        <v>3031</v>
      </c>
      <c r="D145" s="361">
        <v>141</v>
      </c>
      <c r="E145" s="4">
        <v>33.783920000000002</v>
      </c>
      <c r="F145" s="4">
        <v>96.06841</v>
      </c>
      <c r="H145" s="4">
        <v>51.200760000000002</v>
      </c>
      <c r="K145" s="4">
        <v>7.8556790000000003</v>
      </c>
      <c r="M145" s="4">
        <v>22.745290000000001</v>
      </c>
      <c r="N145" s="4">
        <v>30.980899999999998</v>
      </c>
      <c r="O145" s="4">
        <v>10.50132</v>
      </c>
      <c r="Q145" s="4">
        <v>58</v>
      </c>
      <c r="S145" s="4">
        <v>7.4380199999999994E-2</v>
      </c>
      <c r="T145" s="4">
        <v>370.45240000000001</v>
      </c>
      <c r="U145" s="4">
        <v>23.927499999999998</v>
      </c>
      <c r="V145" s="4">
        <v>0</v>
      </c>
      <c r="W145" s="4">
        <v>15.237109999999999</v>
      </c>
      <c r="X145" s="4">
        <v>14.81127</v>
      </c>
      <c r="Y145" s="4">
        <v>24</v>
      </c>
      <c r="Z145" s="4">
        <v>25.61429</v>
      </c>
      <c r="AA145" s="4">
        <v>44.426870000000001</v>
      </c>
      <c r="AD145" s="4">
        <v>28</v>
      </c>
      <c r="AE145" s="4">
        <v>25.8505</v>
      </c>
      <c r="AG145" s="4">
        <v>1.809253</v>
      </c>
      <c r="AJ145" s="4">
        <v>58.849269999999997</v>
      </c>
      <c r="AK145" s="4">
        <v>23.05396</v>
      </c>
      <c r="AM145" s="4">
        <v>9.1313250000000004</v>
      </c>
      <c r="AN145" s="4">
        <v>34.355269999999997</v>
      </c>
      <c r="AO145" s="4">
        <v>79.980199999999996</v>
      </c>
      <c r="AP145" s="4">
        <v>4.8382589999999999</v>
      </c>
      <c r="AQ145" s="4">
        <v>47.005699999999997</v>
      </c>
      <c r="AR145" s="4">
        <v>1.9</v>
      </c>
      <c r="AS145" s="4">
        <v>15.86707</v>
      </c>
      <c r="AT145" s="4">
        <v>62.892449999999997</v>
      </c>
      <c r="AX145" s="4">
        <v>16.169060000000002</v>
      </c>
      <c r="AZ145" s="4">
        <v>24.96509</v>
      </c>
      <c r="BA145" s="4">
        <v>7.7595739999999997</v>
      </c>
      <c r="BC145" s="4">
        <v>144.60429999999999</v>
      </c>
      <c r="BD145" s="178">
        <v>61.732140000000001</v>
      </c>
    </row>
    <row r="146" spans="1:56" x14ac:dyDescent="0.25">
      <c r="A146" t="s">
        <v>868</v>
      </c>
      <c r="B146" t="s">
        <v>897</v>
      </c>
      <c r="C146">
        <v>3031</v>
      </c>
      <c r="D146" s="361">
        <v>142</v>
      </c>
      <c r="E146" s="4">
        <v>33.783920000000002</v>
      </c>
      <c r="F146" s="4">
        <v>96.06841</v>
      </c>
      <c r="H146" s="4">
        <v>51.200760000000002</v>
      </c>
      <c r="K146" s="4">
        <v>7.8556790000000003</v>
      </c>
      <c r="M146" s="4">
        <v>22.745290000000001</v>
      </c>
      <c r="N146" s="4">
        <v>30.980899999999998</v>
      </c>
      <c r="O146" s="4">
        <v>10.50132</v>
      </c>
      <c r="Q146" s="4">
        <v>58</v>
      </c>
      <c r="S146" s="4">
        <v>7.4380199999999994E-2</v>
      </c>
      <c r="T146" s="4">
        <v>370.45240000000001</v>
      </c>
      <c r="U146" s="4">
        <v>23.927499999999998</v>
      </c>
      <c r="V146" s="4">
        <v>0</v>
      </c>
      <c r="W146" s="4">
        <v>15.237109999999999</v>
      </c>
      <c r="X146" s="4">
        <v>14.81127</v>
      </c>
      <c r="Y146" s="4">
        <v>24</v>
      </c>
      <c r="Z146" s="4">
        <v>25.61429</v>
      </c>
      <c r="AA146" s="4">
        <v>44.426870000000001</v>
      </c>
      <c r="AD146" s="4">
        <v>28</v>
      </c>
      <c r="AE146" s="4">
        <v>25.8505</v>
      </c>
      <c r="AG146" s="4">
        <v>1.809253</v>
      </c>
      <c r="AJ146" s="4">
        <v>58.849269999999997</v>
      </c>
      <c r="AK146" s="4">
        <v>23.05396</v>
      </c>
      <c r="AM146" s="4">
        <v>9.1313250000000004</v>
      </c>
      <c r="AN146" s="4">
        <v>34.355269999999997</v>
      </c>
      <c r="AO146" s="4">
        <v>79.980199999999996</v>
      </c>
      <c r="AP146" s="4">
        <v>4.8382589999999999</v>
      </c>
      <c r="AQ146" s="4">
        <v>47.005699999999997</v>
      </c>
      <c r="AR146" s="4">
        <v>1.9</v>
      </c>
      <c r="AS146" s="4">
        <v>15.86707</v>
      </c>
      <c r="AT146" s="4">
        <v>62.892449999999997</v>
      </c>
      <c r="AX146" s="4">
        <v>16.169060000000002</v>
      </c>
      <c r="AZ146" s="4">
        <v>24.96509</v>
      </c>
      <c r="BA146" s="4">
        <v>7.7595739999999997</v>
      </c>
      <c r="BC146" s="4">
        <v>144.60429999999999</v>
      </c>
      <c r="BD146" s="178">
        <v>61.732140000000001</v>
      </c>
    </row>
    <row r="147" spans="1:56" x14ac:dyDescent="0.25">
      <c r="A147" t="s">
        <v>868</v>
      </c>
      <c r="B147" t="s">
        <v>902</v>
      </c>
      <c r="C147">
        <v>3031</v>
      </c>
      <c r="D147" s="361">
        <v>143</v>
      </c>
      <c r="E147" s="4">
        <v>33.783920000000002</v>
      </c>
      <c r="F147" s="4">
        <v>96.06841</v>
      </c>
      <c r="H147" s="4">
        <v>51.200760000000002</v>
      </c>
      <c r="K147" s="4">
        <v>7.8556790000000003</v>
      </c>
      <c r="M147" s="4">
        <v>22.745290000000001</v>
      </c>
      <c r="N147" s="4">
        <v>30.980899999999998</v>
      </c>
      <c r="O147" s="4">
        <v>10.50132</v>
      </c>
      <c r="Q147" s="4">
        <v>58</v>
      </c>
      <c r="S147" s="4">
        <v>7.4380199999999994E-2</v>
      </c>
      <c r="T147" s="4">
        <v>370.45240000000001</v>
      </c>
      <c r="U147" s="4">
        <v>23.927499999999998</v>
      </c>
      <c r="V147" s="4">
        <v>0</v>
      </c>
      <c r="W147" s="4">
        <v>15.237109999999999</v>
      </c>
      <c r="X147" s="4">
        <v>14.81127</v>
      </c>
      <c r="Y147" s="4">
        <v>24</v>
      </c>
      <c r="Z147" s="4">
        <v>25.61429</v>
      </c>
      <c r="AA147" s="4">
        <v>44.426870000000001</v>
      </c>
      <c r="AD147" s="4">
        <v>28</v>
      </c>
      <c r="AE147" s="4">
        <v>25.8505</v>
      </c>
      <c r="AG147" s="4">
        <v>1.809253</v>
      </c>
      <c r="AJ147" s="4">
        <v>58.849269999999997</v>
      </c>
      <c r="AK147" s="4">
        <v>23.05396</v>
      </c>
      <c r="AM147" s="4">
        <v>9.1313250000000004</v>
      </c>
      <c r="AN147" s="4">
        <v>34.355269999999997</v>
      </c>
      <c r="AO147" s="4">
        <v>79.980199999999996</v>
      </c>
      <c r="AP147" s="4">
        <v>4.8382589999999999</v>
      </c>
      <c r="AQ147" s="4">
        <v>47.005699999999997</v>
      </c>
      <c r="AR147" s="4">
        <v>1.9</v>
      </c>
      <c r="AS147" s="4">
        <v>15.86707</v>
      </c>
      <c r="AT147" s="4">
        <v>62.892449999999997</v>
      </c>
      <c r="AX147" s="4">
        <v>16.169060000000002</v>
      </c>
      <c r="AZ147" s="4">
        <v>24.96509</v>
      </c>
      <c r="BA147" s="4">
        <v>7.7595739999999997</v>
      </c>
      <c r="BC147" s="4">
        <v>144.60429999999999</v>
      </c>
      <c r="BD147" s="178">
        <v>61.732140000000001</v>
      </c>
    </row>
    <row r="148" spans="1:56" x14ac:dyDescent="0.25">
      <c r="A148" t="s">
        <v>868</v>
      </c>
      <c r="B148" t="s">
        <v>903</v>
      </c>
      <c r="C148">
        <v>3031</v>
      </c>
      <c r="D148" s="361">
        <v>144</v>
      </c>
      <c r="E148" s="4">
        <v>33.783920000000002</v>
      </c>
      <c r="F148" s="4">
        <v>96.06841</v>
      </c>
      <c r="H148" s="4">
        <v>51.200760000000002</v>
      </c>
      <c r="K148" s="4">
        <v>7.8556790000000003</v>
      </c>
      <c r="M148" s="4">
        <v>22.745290000000001</v>
      </c>
      <c r="N148" s="4">
        <v>30.980899999999998</v>
      </c>
      <c r="O148" s="4">
        <v>10.50132</v>
      </c>
      <c r="Q148" s="4">
        <v>58</v>
      </c>
      <c r="S148" s="4">
        <v>7.4380199999999994E-2</v>
      </c>
      <c r="T148" s="4">
        <v>370.45240000000001</v>
      </c>
      <c r="U148" s="4">
        <v>23.927499999999998</v>
      </c>
      <c r="V148" s="4">
        <v>0</v>
      </c>
      <c r="W148" s="4">
        <v>15.237109999999999</v>
      </c>
      <c r="X148" s="4">
        <v>14.81127</v>
      </c>
      <c r="Y148" s="4">
        <v>24</v>
      </c>
      <c r="Z148" s="4">
        <v>25.61429</v>
      </c>
      <c r="AA148" s="4">
        <v>44.426870000000001</v>
      </c>
      <c r="AD148" s="4">
        <v>28</v>
      </c>
      <c r="AE148" s="4">
        <v>25.8505</v>
      </c>
      <c r="AG148" s="4">
        <v>1.809253</v>
      </c>
      <c r="AJ148" s="4">
        <v>58.849269999999997</v>
      </c>
      <c r="AK148" s="4">
        <v>23.05396</v>
      </c>
      <c r="AM148" s="4">
        <v>9.1313250000000004</v>
      </c>
      <c r="AN148" s="4">
        <v>34.355269999999997</v>
      </c>
      <c r="AO148" s="4">
        <v>79.980199999999996</v>
      </c>
      <c r="AP148" s="4">
        <v>4.8382589999999999</v>
      </c>
      <c r="AQ148" s="4">
        <v>47.005699999999997</v>
      </c>
      <c r="AR148" s="4">
        <v>1.9</v>
      </c>
      <c r="AS148" s="4">
        <v>15.86707</v>
      </c>
      <c r="AT148" s="4">
        <v>62.892449999999997</v>
      </c>
      <c r="AX148" s="4">
        <v>16.169060000000002</v>
      </c>
      <c r="AZ148" s="4">
        <v>24.96509</v>
      </c>
      <c r="BA148" s="4">
        <v>7.7595739999999997</v>
      </c>
      <c r="BC148" s="4">
        <v>144.60429999999999</v>
      </c>
      <c r="BD148" s="178">
        <v>61.732140000000001</v>
      </c>
    </row>
    <row r="149" spans="1:56" x14ac:dyDescent="0.25">
      <c r="A149" t="s">
        <v>868</v>
      </c>
      <c r="B149" t="s">
        <v>905</v>
      </c>
      <c r="C149">
        <v>3031</v>
      </c>
      <c r="D149" s="361">
        <v>145</v>
      </c>
      <c r="E149" s="4">
        <v>33.783920000000002</v>
      </c>
      <c r="F149" s="4">
        <v>96.06841</v>
      </c>
      <c r="H149" s="4">
        <v>51.200760000000002</v>
      </c>
      <c r="K149" s="4">
        <v>7.8556790000000003</v>
      </c>
      <c r="M149" s="4">
        <v>22.745290000000001</v>
      </c>
      <c r="N149" s="4">
        <v>30.980899999999998</v>
      </c>
      <c r="O149" s="4">
        <v>10.50132</v>
      </c>
      <c r="Q149" s="4">
        <v>58</v>
      </c>
      <c r="S149" s="4">
        <v>7.4380199999999994E-2</v>
      </c>
      <c r="T149" s="4">
        <v>370.45240000000001</v>
      </c>
      <c r="U149" s="4">
        <v>23.927499999999998</v>
      </c>
      <c r="V149" s="4">
        <v>0</v>
      </c>
      <c r="W149" s="4">
        <v>15.237109999999999</v>
      </c>
      <c r="X149" s="4">
        <v>14.81127</v>
      </c>
      <c r="Y149" s="4">
        <v>24</v>
      </c>
      <c r="Z149" s="4">
        <v>25.61429</v>
      </c>
      <c r="AA149" s="4">
        <v>44.426870000000001</v>
      </c>
      <c r="AD149" s="4">
        <v>28</v>
      </c>
      <c r="AE149" s="4">
        <v>25.8505</v>
      </c>
      <c r="AG149" s="4">
        <v>1.809253</v>
      </c>
      <c r="AJ149" s="4">
        <v>58.849269999999997</v>
      </c>
      <c r="AK149" s="4">
        <v>23.05396</v>
      </c>
      <c r="AM149" s="4">
        <v>9.1313250000000004</v>
      </c>
      <c r="AN149" s="4">
        <v>34.355269999999997</v>
      </c>
      <c r="AO149" s="4">
        <v>79.980199999999996</v>
      </c>
      <c r="AP149" s="4">
        <v>4.8382589999999999</v>
      </c>
      <c r="AQ149" s="4">
        <v>47.005699999999997</v>
      </c>
      <c r="AR149" s="4">
        <v>1.9</v>
      </c>
      <c r="AS149" s="4">
        <v>15.86707</v>
      </c>
      <c r="AT149" s="4">
        <v>62.892449999999997</v>
      </c>
      <c r="AX149" s="4">
        <v>16.169060000000002</v>
      </c>
      <c r="AZ149" s="4">
        <v>24.96509</v>
      </c>
      <c r="BA149" s="4">
        <v>7.7595739999999997</v>
      </c>
      <c r="BC149" s="4">
        <v>144.60429999999999</v>
      </c>
      <c r="BD149" s="178">
        <v>61.732140000000001</v>
      </c>
    </row>
    <row r="150" spans="1:56" x14ac:dyDescent="0.25">
      <c r="A150" t="s">
        <v>868</v>
      </c>
      <c r="B150" t="s">
        <v>887</v>
      </c>
      <c r="C150" t="s">
        <v>157</v>
      </c>
      <c r="D150" s="361">
        <v>146</v>
      </c>
      <c r="F150" s="4">
        <v>91.596149999999994</v>
      </c>
      <c r="G150" s="4">
        <v>282.94569999999999</v>
      </c>
      <c r="H150" s="4">
        <v>92.241380000000007</v>
      </c>
      <c r="L150" s="4">
        <v>34.595280000000002</v>
      </c>
      <c r="O150" s="4">
        <v>12.92723</v>
      </c>
      <c r="Q150" s="4">
        <v>24.06082</v>
      </c>
      <c r="R150" s="4">
        <v>147.37819999999999</v>
      </c>
      <c r="S150" s="4">
        <v>40.721150000000002</v>
      </c>
      <c r="T150" s="4">
        <v>445.00049999999999</v>
      </c>
      <c r="W150" s="4">
        <v>31.326090000000001</v>
      </c>
      <c r="X150" s="4">
        <v>18.862130000000001</v>
      </c>
      <c r="Y150" s="4">
        <v>38.5</v>
      </c>
      <c r="Z150" s="4">
        <v>18.277059999999999</v>
      </c>
      <c r="AC150" s="4">
        <v>36.25</v>
      </c>
      <c r="AD150" s="4">
        <v>33.817540000000001</v>
      </c>
      <c r="AE150" s="4">
        <v>35.066540000000003</v>
      </c>
      <c r="AF150" s="4">
        <v>46.379840000000002</v>
      </c>
      <c r="AH150" s="4">
        <v>131</v>
      </c>
      <c r="AJ150" s="4">
        <v>101.0748</v>
      </c>
      <c r="AK150" s="4">
        <v>29.211870000000001</v>
      </c>
      <c r="AL150" s="4">
        <v>63.565440000000002</v>
      </c>
      <c r="AM150" s="4">
        <v>7.3600450000000004</v>
      </c>
      <c r="AP150" s="4">
        <v>7.9499069999999996</v>
      </c>
      <c r="AQ150" s="4">
        <v>46.996169999999999</v>
      </c>
      <c r="AR150" s="4">
        <v>21.228529999999999</v>
      </c>
      <c r="AS150" s="4">
        <v>12.65138</v>
      </c>
      <c r="AT150" s="4">
        <v>66.732029999999995</v>
      </c>
      <c r="AX150" s="4">
        <v>32.065950000000001</v>
      </c>
      <c r="AY150" s="4">
        <v>35.5</v>
      </c>
      <c r="AZ150" s="4">
        <v>31.787970000000001</v>
      </c>
      <c r="BA150" s="4">
        <v>20.601939999999999</v>
      </c>
      <c r="BC150" s="4">
        <v>145.16829999999999</v>
      </c>
      <c r="BD150" s="178">
        <v>57.583329999999997</v>
      </c>
    </row>
    <row r="151" spans="1:56" x14ac:dyDescent="0.25">
      <c r="A151" t="s">
        <v>868</v>
      </c>
      <c r="B151" t="s">
        <v>889</v>
      </c>
      <c r="C151" t="s">
        <v>157</v>
      </c>
      <c r="D151" s="361">
        <v>147</v>
      </c>
      <c r="F151" s="4">
        <v>91.596149999999994</v>
      </c>
      <c r="G151" s="4">
        <v>282.94569999999999</v>
      </c>
      <c r="H151" s="4">
        <v>92.241380000000007</v>
      </c>
      <c r="L151" s="4">
        <v>34.595280000000002</v>
      </c>
      <c r="O151" s="4">
        <v>12.92723</v>
      </c>
      <c r="Q151" s="4">
        <v>24.06082</v>
      </c>
      <c r="R151" s="4">
        <v>147.37819999999999</v>
      </c>
      <c r="S151" s="4">
        <v>40.721150000000002</v>
      </c>
      <c r="T151" s="4">
        <v>445.00049999999999</v>
      </c>
      <c r="W151" s="4">
        <v>31.326090000000001</v>
      </c>
      <c r="X151" s="4">
        <v>18.862130000000001</v>
      </c>
      <c r="Y151" s="4">
        <v>38.5</v>
      </c>
      <c r="Z151" s="4">
        <v>18.277059999999999</v>
      </c>
      <c r="AC151" s="4">
        <v>36.25</v>
      </c>
      <c r="AD151" s="4">
        <v>33.817540000000001</v>
      </c>
      <c r="AE151" s="4">
        <v>35.066540000000003</v>
      </c>
      <c r="AF151" s="4">
        <v>46.379840000000002</v>
      </c>
      <c r="AH151" s="4">
        <v>131</v>
      </c>
      <c r="AJ151" s="4">
        <v>101.0748</v>
      </c>
      <c r="AK151" s="4">
        <v>29.211870000000001</v>
      </c>
      <c r="AL151" s="4">
        <v>63.565440000000002</v>
      </c>
      <c r="AM151" s="4">
        <v>7.3600450000000004</v>
      </c>
      <c r="AP151" s="4">
        <v>7.9499069999999996</v>
      </c>
      <c r="AQ151" s="4">
        <v>46.996169999999999</v>
      </c>
      <c r="AR151" s="4">
        <v>21.228529999999999</v>
      </c>
      <c r="AS151" s="4">
        <v>12.65138</v>
      </c>
      <c r="AT151" s="4">
        <v>66.732029999999995</v>
      </c>
      <c r="AX151" s="4">
        <v>32.065950000000001</v>
      </c>
      <c r="AY151" s="4">
        <v>35.5</v>
      </c>
      <c r="AZ151" s="4">
        <v>31.787970000000001</v>
      </c>
      <c r="BA151" s="4">
        <v>20.601939999999999</v>
      </c>
      <c r="BC151" s="4">
        <v>145.16829999999999</v>
      </c>
      <c r="BD151" s="178">
        <v>57.583329999999997</v>
      </c>
    </row>
    <row r="152" spans="1:56" x14ac:dyDescent="0.25">
      <c r="A152" t="s">
        <v>868</v>
      </c>
      <c r="B152" t="s">
        <v>894</v>
      </c>
      <c r="C152" t="s">
        <v>157</v>
      </c>
      <c r="D152" s="361">
        <v>148</v>
      </c>
      <c r="F152" s="4">
        <v>91.596149999999994</v>
      </c>
      <c r="G152" s="4">
        <v>282.94569999999999</v>
      </c>
      <c r="H152" s="4">
        <v>92.241380000000007</v>
      </c>
      <c r="L152" s="4">
        <v>34.595280000000002</v>
      </c>
      <c r="O152" s="4">
        <v>12.92723</v>
      </c>
      <c r="Q152" s="4">
        <v>24.06082</v>
      </c>
      <c r="R152" s="4">
        <v>147.37819999999999</v>
      </c>
      <c r="S152" s="4">
        <v>40.721150000000002</v>
      </c>
      <c r="T152" s="4">
        <v>445.00049999999999</v>
      </c>
      <c r="W152" s="4">
        <v>31.326090000000001</v>
      </c>
      <c r="X152" s="4">
        <v>18.862130000000001</v>
      </c>
      <c r="Y152" s="4">
        <v>38.5</v>
      </c>
      <c r="Z152" s="4">
        <v>18.277059999999999</v>
      </c>
      <c r="AC152" s="4">
        <v>36.25</v>
      </c>
      <c r="AD152" s="4">
        <v>33.817540000000001</v>
      </c>
      <c r="AE152" s="4">
        <v>35.066540000000003</v>
      </c>
      <c r="AF152" s="4">
        <v>46.379840000000002</v>
      </c>
      <c r="AH152" s="4">
        <v>131</v>
      </c>
      <c r="AJ152" s="4">
        <v>101.0748</v>
      </c>
      <c r="AK152" s="4">
        <v>29.211870000000001</v>
      </c>
      <c r="AL152" s="4">
        <v>63.565440000000002</v>
      </c>
      <c r="AM152" s="4">
        <v>7.3600450000000004</v>
      </c>
      <c r="AP152" s="4">
        <v>7.9499069999999996</v>
      </c>
      <c r="AQ152" s="4">
        <v>46.996169999999999</v>
      </c>
      <c r="AR152" s="4">
        <v>21.228529999999999</v>
      </c>
      <c r="AS152" s="4">
        <v>12.65138</v>
      </c>
      <c r="AT152" s="4">
        <v>66.732029999999995</v>
      </c>
      <c r="AX152" s="4">
        <v>32.065950000000001</v>
      </c>
      <c r="AY152" s="4">
        <v>35.5</v>
      </c>
      <c r="AZ152" s="4">
        <v>31.787970000000001</v>
      </c>
      <c r="BA152" s="4">
        <v>20.601939999999999</v>
      </c>
      <c r="BC152" s="4">
        <v>145.16829999999999</v>
      </c>
      <c r="BD152" s="178">
        <v>57.583329999999997</v>
      </c>
    </row>
    <row r="153" spans="1:56" x14ac:dyDescent="0.25">
      <c r="A153" t="s">
        <v>868</v>
      </c>
      <c r="B153" t="s">
        <v>504</v>
      </c>
      <c r="C153" t="s">
        <v>157</v>
      </c>
      <c r="D153" s="361">
        <v>149</v>
      </c>
      <c r="F153" s="4">
        <v>91.596149999999994</v>
      </c>
      <c r="G153" s="4">
        <v>282.94569999999999</v>
      </c>
      <c r="H153" s="4">
        <v>92.241380000000007</v>
      </c>
      <c r="L153" s="4">
        <v>34.595280000000002</v>
      </c>
      <c r="O153" s="4">
        <v>12.92723</v>
      </c>
      <c r="Q153" s="4">
        <v>24.06082</v>
      </c>
      <c r="R153" s="4">
        <v>147.37819999999999</v>
      </c>
      <c r="S153" s="4">
        <v>40.721150000000002</v>
      </c>
      <c r="T153" s="4">
        <v>445.00049999999999</v>
      </c>
      <c r="W153" s="4">
        <v>31.326090000000001</v>
      </c>
      <c r="X153" s="4">
        <v>18.862130000000001</v>
      </c>
      <c r="Y153" s="4">
        <v>38.5</v>
      </c>
      <c r="Z153" s="4">
        <v>18.277059999999999</v>
      </c>
      <c r="AC153" s="4">
        <v>36.25</v>
      </c>
      <c r="AD153" s="4">
        <v>33.817540000000001</v>
      </c>
      <c r="AE153" s="4">
        <v>35.066540000000003</v>
      </c>
      <c r="AF153" s="4">
        <v>46.379840000000002</v>
      </c>
      <c r="AH153" s="4">
        <v>131</v>
      </c>
      <c r="AJ153" s="4">
        <v>101.0748</v>
      </c>
      <c r="AK153" s="4">
        <v>29.211870000000001</v>
      </c>
      <c r="AL153" s="4">
        <v>63.565440000000002</v>
      </c>
      <c r="AM153" s="4">
        <v>7.3600450000000004</v>
      </c>
      <c r="AP153" s="4">
        <v>7.9499069999999996</v>
      </c>
      <c r="AQ153" s="4">
        <v>46.996169999999999</v>
      </c>
      <c r="AR153" s="4">
        <v>21.228529999999999</v>
      </c>
      <c r="AS153" s="4">
        <v>12.65138</v>
      </c>
      <c r="AT153" s="4">
        <v>66.732029999999995</v>
      </c>
      <c r="AX153" s="4">
        <v>32.065950000000001</v>
      </c>
      <c r="AY153" s="4">
        <v>35.5</v>
      </c>
      <c r="AZ153" s="4">
        <v>31.787970000000001</v>
      </c>
      <c r="BA153" s="4">
        <v>20.601939999999999</v>
      </c>
      <c r="BC153" s="4">
        <v>145.16829999999999</v>
      </c>
      <c r="BD153" s="178">
        <v>57.583329999999997</v>
      </c>
    </row>
    <row r="154" spans="1:56" x14ac:dyDescent="0.25">
      <c r="A154" t="s">
        <v>868</v>
      </c>
      <c r="B154" t="s">
        <v>509</v>
      </c>
      <c r="C154" t="s">
        <v>157</v>
      </c>
      <c r="D154" s="361">
        <v>150</v>
      </c>
      <c r="F154" s="4">
        <v>91.596149999999994</v>
      </c>
      <c r="G154" s="4">
        <v>282.94569999999999</v>
      </c>
      <c r="H154" s="4">
        <v>92.241380000000007</v>
      </c>
      <c r="L154" s="4">
        <v>34.595280000000002</v>
      </c>
      <c r="O154" s="4">
        <v>12.92723</v>
      </c>
      <c r="Q154" s="4">
        <v>24.06082</v>
      </c>
      <c r="R154" s="4">
        <v>147.37819999999999</v>
      </c>
      <c r="S154" s="4">
        <v>40.721150000000002</v>
      </c>
      <c r="T154" s="4">
        <v>445.00049999999999</v>
      </c>
      <c r="W154" s="4">
        <v>31.326090000000001</v>
      </c>
      <c r="X154" s="4">
        <v>18.862130000000001</v>
      </c>
      <c r="Y154" s="4">
        <v>38.5</v>
      </c>
      <c r="Z154" s="4">
        <v>18.277059999999999</v>
      </c>
      <c r="AC154" s="4">
        <v>36.25</v>
      </c>
      <c r="AD154" s="4">
        <v>33.817540000000001</v>
      </c>
      <c r="AE154" s="4">
        <v>35.066540000000003</v>
      </c>
      <c r="AF154" s="4">
        <v>46.379840000000002</v>
      </c>
      <c r="AH154" s="4">
        <v>131</v>
      </c>
      <c r="AJ154" s="4">
        <v>101.0748</v>
      </c>
      <c r="AK154" s="4">
        <v>29.211870000000001</v>
      </c>
      <c r="AL154" s="4">
        <v>63.565440000000002</v>
      </c>
      <c r="AM154" s="4">
        <v>7.3600450000000004</v>
      </c>
      <c r="AP154" s="4">
        <v>7.9499069999999996</v>
      </c>
      <c r="AQ154" s="4">
        <v>46.996169999999999</v>
      </c>
      <c r="AR154" s="4">
        <v>21.228529999999999</v>
      </c>
      <c r="AS154" s="4">
        <v>12.65138</v>
      </c>
      <c r="AT154" s="4">
        <v>66.732029999999995</v>
      </c>
      <c r="AX154" s="4">
        <v>32.065950000000001</v>
      </c>
      <c r="AY154" s="4">
        <v>35.5</v>
      </c>
      <c r="AZ154" s="4">
        <v>31.787970000000001</v>
      </c>
      <c r="BA154" s="4">
        <v>20.601939999999999</v>
      </c>
      <c r="BC154" s="4">
        <v>145.16829999999999</v>
      </c>
      <c r="BD154" s="178">
        <v>57.583329999999997</v>
      </c>
    </row>
    <row r="155" spans="1:56" x14ac:dyDescent="0.25">
      <c r="A155" t="s">
        <v>868</v>
      </c>
      <c r="B155" t="s">
        <v>520</v>
      </c>
      <c r="C155" t="s">
        <v>157</v>
      </c>
      <c r="D155" s="361">
        <v>151</v>
      </c>
      <c r="F155" s="4">
        <v>91.596149999999994</v>
      </c>
      <c r="G155" s="4">
        <v>282.94569999999999</v>
      </c>
      <c r="H155" s="4">
        <v>92.241380000000007</v>
      </c>
      <c r="L155" s="4">
        <v>34.595280000000002</v>
      </c>
      <c r="O155" s="4">
        <v>12.92723</v>
      </c>
      <c r="Q155" s="4">
        <v>24.06082</v>
      </c>
      <c r="R155" s="4">
        <v>147.37819999999999</v>
      </c>
      <c r="S155" s="4">
        <v>40.721150000000002</v>
      </c>
      <c r="T155" s="4">
        <v>445.00049999999999</v>
      </c>
      <c r="W155" s="4">
        <v>31.326090000000001</v>
      </c>
      <c r="X155" s="4">
        <v>18.862130000000001</v>
      </c>
      <c r="Y155" s="4">
        <v>38.5</v>
      </c>
      <c r="Z155" s="4">
        <v>18.277059999999999</v>
      </c>
      <c r="AC155" s="4">
        <v>36.25</v>
      </c>
      <c r="AD155" s="4">
        <v>33.817540000000001</v>
      </c>
      <c r="AE155" s="4">
        <v>35.066540000000003</v>
      </c>
      <c r="AF155" s="4">
        <v>46.379840000000002</v>
      </c>
      <c r="AH155" s="4">
        <v>131</v>
      </c>
      <c r="AJ155" s="4">
        <v>101.0748</v>
      </c>
      <c r="AK155" s="4">
        <v>29.211870000000001</v>
      </c>
      <c r="AL155" s="4">
        <v>63.565440000000002</v>
      </c>
      <c r="AM155" s="4">
        <v>7.3600450000000004</v>
      </c>
      <c r="AP155" s="4">
        <v>7.9499069999999996</v>
      </c>
      <c r="AQ155" s="4">
        <v>46.996169999999999</v>
      </c>
      <c r="AR155" s="4">
        <v>21.228529999999999</v>
      </c>
      <c r="AS155" s="4">
        <v>12.65138</v>
      </c>
      <c r="AT155" s="4">
        <v>66.732029999999995</v>
      </c>
      <c r="AX155" s="4">
        <v>32.065950000000001</v>
      </c>
      <c r="AY155" s="4">
        <v>35.5</v>
      </c>
      <c r="AZ155" s="4">
        <v>31.787970000000001</v>
      </c>
      <c r="BA155" s="4">
        <v>20.601939999999999</v>
      </c>
      <c r="BC155" s="4">
        <v>145.16829999999999</v>
      </c>
      <c r="BD155" s="178">
        <v>57.583329999999997</v>
      </c>
    </row>
    <row r="156" spans="1:56" x14ac:dyDescent="0.25">
      <c r="A156" t="s">
        <v>868</v>
      </c>
      <c r="B156" t="s">
        <v>521</v>
      </c>
      <c r="C156" t="s">
        <v>157</v>
      </c>
      <c r="D156" s="361">
        <v>152</v>
      </c>
      <c r="F156" s="4">
        <v>91.596149999999994</v>
      </c>
      <c r="G156" s="4">
        <v>282.94569999999999</v>
      </c>
      <c r="H156" s="4">
        <v>92.241380000000007</v>
      </c>
      <c r="L156" s="4">
        <v>34.595280000000002</v>
      </c>
      <c r="O156" s="4">
        <v>12.92723</v>
      </c>
      <c r="Q156" s="4">
        <v>24.06082</v>
      </c>
      <c r="R156" s="4">
        <v>147.37819999999999</v>
      </c>
      <c r="S156" s="4">
        <v>40.721150000000002</v>
      </c>
      <c r="T156" s="4">
        <v>445.00049999999999</v>
      </c>
      <c r="W156" s="4">
        <v>31.326090000000001</v>
      </c>
      <c r="X156" s="4">
        <v>18.862130000000001</v>
      </c>
      <c r="Y156" s="4">
        <v>38.5</v>
      </c>
      <c r="Z156" s="4">
        <v>18.277059999999999</v>
      </c>
      <c r="AC156" s="4">
        <v>36.25</v>
      </c>
      <c r="AD156" s="4">
        <v>33.817540000000001</v>
      </c>
      <c r="AE156" s="4">
        <v>35.066540000000003</v>
      </c>
      <c r="AF156" s="4">
        <v>46.379840000000002</v>
      </c>
      <c r="AH156" s="4">
        <v>131</v>
      </c>
      <c r="AJ156" s="4">
        <v>101.0748</v>
      </c>
      <c r="AK156" s="4">
        <v>29.211870000000001</v>
      </c>
      <c r="AL156" s="4">
        <v>63.565440000000002</v>
      </c>
      <c r="AM156" s="4">
        <v>7.3600450000000004</v>
      </c>
      <c r="AP156" s="4">
        <v>7.9499069999999996</v>
      </c>
      <c r="AQ156" s="4">
        <v>46.996169999999999</v>
      </c>
      <c r="AR156" s="4">
        <v>21.228529999999999</v>
      </c>
      <c r="AS156" s="4">
        <v>12.65138</v>
      </c>
      <c r="AT156" s="4">
        <v>66.732029999999995</v>
      </c>
      <c r="AX156" s="4">
        <v>32.065950000000001</v>
      </c>
      <c r="AY156" s="4">
        <v>35.5</v>
      </c>
      <c r="AZ156" s="4">
        <v>31.787970000000001</v>
      </c>
      <c r="BA156" s="4">
        <v>20.601939999999999</v>
      </c>
      <c r="BC156" s="4">
        <v>145.16829999999999</v>
      </c>
      <c r="BD156" s="178">
        <v>57.583329999999997</v>
      </c>
    </row>
    <row r="157" spans="1:56" x14ac:dyDescent="0.25">
      <c r="A157" t="s">
        <v>868</v>
      </c>
      <c r="B157" t="s">
        <v>523</v>
      </c>
      <c r="C157" t="s">
        <v>157</v>
      </c>
      <c r="D157" s="361">
        <v>153</v>
      </c>
      <c r="F157" s="4">
        <v>91.596149999999994</v>
      </c>
      <c r="G157" s="4">
        <v>282.94569999999999</v>
      </c>
      <c r="H157" s="4">
        <v>92.241380000000007</v>
      </c>
      <c r="L157" s="4">
        <v>34.595280000000002</v>
      </c>
      <c r="O157" s="4">
        <v>12.92723</v>
      </c>
      <c r="Q157" s="4">
        <v>24.06082</v>
      </c>
      <c r="R157" s="4">
        <v>147.37819999999999</v>
      </c>
      <c r="S157" s="4">
        <v>40.721150000000002</v>
      </c>
      <c r="T157" s="4">
        <v>445.00049999999999</v>
      </c>
      <c r="W157" s="4">
        <v>31.326090000000001</v>
      </c>
      <c r="X157" s="4">
        <v>18.862130000000001</v>
      </c>
      <c r="Y157" s="4">
        <v>38.5</v>
      </c>
      <c r="Z157" s="4">
        <v>18.277059999999999</v>
      </c>
      <c r="AC157" s="4">
        <v>36.25</v>
      </c>
      <c r="AD157" s="4">
        <v>33.817540000000001</v>
      </c>
      <c r="AE157" s="4">
        <v>35.066540000000003</v>
      </c>
      <c r="AF157" s="4">
        <v>46.379840000000002</v>
      </c>
      <c r="AH157" s="4">
        <v>131</v>
      </c>
      <c r="AJ157" s="4">
        <v>101.0748</v>
      </c>
      <c r="AK157" s="4">
        <v>29.211870000000001</v>
      </c>
      <c r="AL157" s="4">
        <v>63.565440000000002</v>
      </c>
      <c r="AM157" s="4">
        <v>7.3600450000000004</v>
      </c>
      <c r="AP157" s="4">
        <v>7.9499069999999996</v>
      </c>
      <c r="AQ157" s="4">
        <v>46.996169999999999</v>
      </c>
      <c r="AR157" s="4">
        <v>21.228529999999999</v>
      </c>
      <c r="AS157" s="4">
        <v>12.65138</v>
      </c>
      <c r="AT157" s="4">
        <v>66.732029999999995</v>
      </c>
      <c r="AX157" s="4">
        <v>32.065950000000001</v>
      </c>
      <c r="AY157" s="4">
        <v>35.5</v>
      </c>
      <c r="AZ157" s="4">
        <v>31.787970000000001</v>
      </c>
      <c r="BA157" s="4">
        <v>20.601939999999999</v>
      </c>
      <c r="BC157" s="4">
        <v>145.16829999999999</v>
      </c>
      <c r="BD157" s="178">
        <v>57.583329999999997</v>
      </c>
    </row>
    <row r="158" spans="1:56" x14ac:dyDescent="0.25">
      <c r="A158" t="s">
        <v>868</v>
      </c>
      <c r="B158" t="s">
        <v>887</v>
      </c>
      <c r="C158" t="s">
        <v>153</v>
      </c>
      <c r="D158" s="361">
        <v>154</v>
      </c>
      <c r="F158" s="4">
        <v>91.596149999999994</v>
      </c>
      <c r="G158" s="4">
        <v>282.94569999999999</v>
      </c>
      <c r="H158" s="4">
        <v>92.241380000000007</v>
      </c>
      <c r="L158" s="4">
        <v>34.595280000000002</v>
      </c>
      <c r="O158" s="4">
        <v>12.92723</v>
      </c>
      <c r="Q158" s="4">
        <v>24.06082</v>
      </c>
      <c r="R158" s="4">
        <v>147.37819999999999</v>
      </c>
      <c r="S158" s="4">
        <v>40.721150000000002</v>
      </c>
      <c r="T158" s="4">
        <v>445.00049999999999</v>
      </c>
      <c r="W158" s="4">
        <v>31.326090000000001</v>
      </c>
      <c r="X158" s="4">
        <v>18.862130000000001</v>
      </c>
      <c r="Y158" s="4">
        <v>38.5</v>
      </c>
      <c r="Z158" s="4">
        <v>18.277059999999999</v>
      </c>
      <c r="AC158" s="4">
        <v>36.25</v>
      </c>
      <c r="AD158" s="4">
        <v>33.817540000000001</v>
      </c>
      <c r="AE158" s="4">
        <v>35.066540000000003</v>
      </c>
      <c r="AF158" s="4">
        <v>46.379840000000002</v>
      </c>
      <c r="AH158" s="4">
        <v>131</v>
      </c>
      <c r="AJ158" s="4">
        <v>101.0748</v>
      </c>
      <c r="AK158" s="4">
        <v>29.211870000000001</v>
      </c>
      <c r="AL158" s="4">
        <v>63.565440000000002</v>
      </c>
      <c r="AM158" s="4">
        <v>7.3600450000000004</v>
      </c>
      <c r="AP158" s="4">
        <v>7.9499069999999996</v>
      </c>
      <c r="AQ158" s="4">
        <v>46.996169999999999</v>
      </c>
      <c r="AR158" s="4">
        <v>21.228529999999999</v>
      </c>
      <c r="AS158" s="4">
        <v>12.65138</v>
      </c>
      <c r="AT158" s="4">
        <v>66.732029999999995</v>
      </c>
      <c r="AX158" s="4">
        <v>32.065950000000001</v>
      </c>
      <c r="AY158" s="4">
        <v>35.5</v>
      </c>
      <c r="AZ158" s="4">
        <v>31.787970000000001</v>
      </c>
      <c r="BA158" s="4">
        <v>20.601939999999999</v>
      </c>
      <c r="BC158" s="4">
        <v>145.16829999999999</v>
      </c>
      <c r="BD158" s="178">
        <v>57.583329999999997</v>
      </c>
    </row>
    <row r="159" spans="1:56" x14ac:dyDescent="0.25">
      <c r="A159" t="s">
        <v>868</v>
      </c>
      <c r="B159" t="s">
        <v>889</v>
      </c>
      <c r="C159" t="s">
        <v>153</v>
      </c>
      <c r="D159" s="361">
        <v>155</v>
      </c>
      <c r="F159" s="4">
        <v>91.596149999999994</v>
      </c>
      <c r="G159" s="4">
        <v>282.94569999999999</v>
      </c>
      <c r="H159" s="4">
        <v>92.241380000000007</v>
      </c>
      <c r="L159" s="4">
        <v>34.595280000000002</v>
      </c>
      <c r="O159" s="4">
        <v>12.92723</v>
      </c>
      <c r="Q159" s="4">
        <v>24.06082</v>
      </c>
      <c r="R159" s="4">
        <v>147.37819999999999</v>
      </c>
      <c r="S159" s="4">
        <v>40.721150000000002</v>
      </c>
      <c r="T159" s="4">
        <v>445.00049999999999</v>
      </c>
      <c r="W159" s="4">
        <v>31.326090000000001</v>
      </c>
      <c r="X159" s="4">
        <v>18.862130000000001</v>
      </c>
      <c r="Y159" s="4">
        <v>38.5</v>
      </c>
      <c r="Z159" s="4">
        <v>18.277059999999999</v>
      </c>
      <c r="AC159" s="4">
        <v>36.25</v>
      </c>
      <c r="AD159" s="4">
        <v>33.817540000000001</v>
      </c>
      <c r="AE159" s="4">
        <v>35.066540000000003</v>
      </c>
      <c r="AF159" s="4">
        <v>46.379840000000002</v>
      </c>
      <c r="AH159" s="4">
        <v>131</v>
      </c>
      <c r="AJ159" s="4">
        <v>101.0748</v>
      </c>
      <c r="AK159" s="4">
        <v>29.211870000000001</v>
      </c>
      <c r="AL159" s="4">
        <v>63.565440000000002</v>
      </c>
      <c r="AM159" s="4">
        <v>7.3600450000000004</v>
      </c>
      <c r="AP159" s="4">
        <v>7.9499069999999996</v>
      </c>
      <c r="AQ159" s="4">
        <v>46.996169999999999</v>
      </c>
      <c r="AR159" s="4">
        <v>21.228529999999999</v>
      </c>
      <c r="AS159" s="4">
        <v>12.65138</v>
      </c>
      <c r="AT159" s="4">
        <v>66.732029999999995</v>
      </c>
      <c r="AX159" s="4">
        <v>32.065950000000001</v>
      </c>
      <c r="AY159" s="4">
        <v>35.5</v>
      </c>
      <c r="AZ159" s="4">
        <v>31.787970000000001</v>
      </c>
      <c r="BA159" s="4">
        <v>20.601939999999999</v>
      </c>
      <c r="BC159" s="4">
        <v>145.16829999999999</v>
      </c>
      <c r="BD159" s="178">
        <v>57.583329999999997</v>
      </c>
    </row>
    <row r="160" spans="1:56" x14ac:dyDescent="0.25">
      <c r="A160" t="s">
        <v>868</v>
      </c>
      <c r="B160" t="s">
        <v>894</v>
      </c>
      <c r="C160" t="s">
        <v>153</v>
      </c>
      <c r="D160" s="361">
        <v>156</v>
      </c>
      <c r="F160" s="4">
        <v>91.596149999999994</v>
      </c>
      <c r="G160" s="4">
        <v>282.94569999999999</v>
      </c>
      <c r="H160" s="4">
        <v>92.241380000000007</v>
      </c>
      <c r="L160" s="4">
        <v>34.595280000000002</v>
      </c>
      <c r="O160" s="4">
        <v>12.92723</v>
      </c>
      <c r="Q160" s="4">
        <v>24.06082</v>
      </c>
      <c r="R160" s="4">
        <v>147.37819999999999</v>
      </c>
      <c r="S160" s="4">
        <v>40.721150000000002</v>
      </c>
      <c r="T160" s="4">
        <v>445.00049999999999</v>
      </c>
      <c r="W160" s="4">
        <v>31.326090000000001</v>
      </c>
      <c r="X160" s="4">
        <v>18.862130000000001</v>
      </c>
      <c r="Y160" s="4">
        <v>38.5</v>
      </c>
      <c r="Z160" s="4">
        <v>18.277059999999999</v>
      </c>
      <c r="AC160" s="4">
        <v>36.25</v>
      </c>
      <c r="AD160" s="4">
        <v>33.817540000000001</v>
      </c>
      <c r="AE160" s="4">
        <v>35.066540000000003</v>
      </c>
      <c r="AF160" s="4">
        <v>46.379840000000002</v>
      </c>
      <c r="AH160" s="4">
        <v>131</v>
      </c>
      <c r="AJ160" s="4">
        <v>101.0748</v>
      </c>
      <c r="AK160" s="4">
        <v>29.211870000000001</v>
      </c>
      <c r="AL160" s="4">
        <v>63.565440000000002</v>
      </c>
      <c r="AM160" s="4">
        <v>7.3600450000000004</v>
      </c>
      <c r="AP160" s="4">
        <v>7.9499069999999996</v>
      </c>
      <c r="AQ160" s="4">
        <v>46.996169999999999</v>
      </c>
      <c r="AR160" s="4">
        <v>21.228529999999999</v>
      </c>
      <c r="AS160" s="4">
        <v>12.65138</v>
      </c>
      <c r="AT160" s="4">
        <v>66.732029999999995</v>
      </c>
      <c r="AX160" s="4">
        <v>32.065950000000001</v>
      </c>
      <c r="AY160" s="4">
        <v>35.5</v>
      </c>
      <c r="AZ160" s="4">
        <v>31.787970000000001</v>
      </c>
      <c r="BA160" s="4">
        <v>20.601939999999999</v>
      </c>
      <c r="BC160" s="4">
        <v>145.16829999999999</v>
      </c>
      <c r="BD160" s="178">
        <v>57.583329999999997</v>
      </c>
    </row>
    <row r="161" spans="1:56" x14ac:dyDescent="0.25">
      <c r="A161" t="s">
        <v>868</v>
      </c>
      <c r="B161" t="s">
        <v>498</v>
      </c>
      <c r="C161" t="s">
        <v>153</v>
      </c>
      <c r="D161" s="361">
        <v>157</v>
      </c>
      <c r="F161" s="4">
        <v>91.596149999999994</v>
      </c>
      <c r="G161" s="4">
        <v>282.94569999999999</v>
      </c>
      <c r="H161" s="4">
        <v>92.241380000000007</v>
      </c>
      <c r="L161" s="4">
        <v>34.595280000000002</v>
      </c>
      <c r="O161" s="4">
        <v>12.92723</v>
      </c>
      <c r="Q161" s="4">
        <v>24.06082</v>
      </c>
      <c r="R161" s="4">
        <v>147.37819999999999</v>
      </c>
      <c r="S161" s="4">
        <v>40.721150000000002</v>
      </c>
      <c r="T161" s="4">
        <v>445.00049999999999</v>
      </c>
      <c r="W161" s="4">
        <v>31.326090000000001</v>
      </c>
      <c r="X161" s="4">
        <v>18.862130000000001</v>
      </c>
      <c r="Y161" s="4">
        <v>38.5</v>
      </c>
      <c r="Z161" s="4">
        <v>18.277059999999999</v>
      </c>
      <c r="AC161" s="4">
        <v>36.25</v>
      </c>
      <c r="AD161" s="4">
        <v>33.817540000000001</v>
      </c>
      <c r="AE161" s="4">
        <v>35.066540000000003</v>
      </c>
      <c r="AF161" s="4">
        <v>46.379840000000002</v>
      </c>
      <c r="AH161" s="4">
        <v>131</v>
      </c>
      <c r="AJ161" s="4">
        <v>101.0748</v>
      </c>
      <c r="AK161" s="4">
        <v>29.211870000000001</v>
      </c>
      <c r="AL161" s="4">
        <v>63.565440000000002</v>
      </c>
      <c r="AM161" s="4">
        <v>7.3600450000000004</v>
      </c>
      <c r="AP161" s="4">
        <v>7.9499069999999996</v>
      </c>
      <c r="AQ161" s="4">
        <v>46.996169999999999</v>
      </c>
      <c r="AR161" s="4">
        <v>21.228529999999999</v>
      </c>
      <c r="AS161" s="4">
        <v>12.65138</v>
      </c>
      <c r="AT161" s="4">
        <v>66.732029999999995</v>
      </c>
      <c r="AX161" s="4">
        <v>32.065950000000001</v>
      </c>
      <c r="AY161" s="4">
        <v>35.5</v>
      </c>
      <c r="AZ161" s="4">
        <v>31.787970000000001</v>
      </c>
      <c r="BA161" s="4">
        <v>20.601939999999999</v>
      </c>
      <c r="BC161" s="4">
        <v>145.16829999999999</v>
      </c>
      <c r="BD161" s="178">
        <v>57.583329999999997</v>
      </c>
    </row>
    <row r="162" spans="1:56" x14ac:dyDescent="0.25">
      <c r="A162" t="s">
        <v>868</v>
      </c>
      <c r="B162" t="s">
        <v>499</v>
      </c>
      <c r="C162" t="s">
        <v>153</v>
      </c>
      <c r="D162" s="361">
        <v>158</v>
      </c>
      <c r="F162" s="4">
        <v>91.596149999999994</v>
      </c>
      <c r="G162" s="4">
        <v>282.94569999999999</v>
      </c>
      <c r="H162" s="4">
        <v>92.241380000000007</v>
      </c>
      <c r="L162" s="4">
        <v>34.595280000000002</v>
      </c>
      <c r="O162" s="4">
        <v>12.92723</v>
      </c>
      <c r="Q162" s="4">
        <v>24.06082</v>
      </c>
      <c r="R162" s="4">
        <v>147.37819999999999</v>
      </c>
      <c r="S162" s="4">
        <v>40.721150000000002</v>
      </c>
      <c r="T162" s="4">
        <v>445.00049999999999</v>
      </c>
      <c r="W162" s="4">
        <v>31.326090000000001</v>
      </c>
      <c r="X162" s="4">
        <v>18.862130000000001</v>
      </c>
      <c r="Y162" s="4">
        <v>38.5</v>
      </c>
      <c r="Z162" s="4">
        <v>18.277059999999999</v>
      </c>
      <c r="AC162" s="4">
        <v>36.25</v>
      </c>
      <c r="AD162" s="4">
        <v>33.817540000000001</v>
      </c>
      <c r="AE162" s="4">
        <v>35.066540000000003</v>
      </c>
      <c r="AF162" s="4">
        <v>46.379840000000002</v>
      </c>
      <c r="AH162" s="4">
        <v>131</v>
      </c>
      <c r="AJ162" s="4">
        <v>101.0748</v>
      </c>
      <c r="AK162" s="4">
        <v>29.211870000000001</v>
      </c>
      <c r="AL162" s="4">
        <v>63.565440000000002</v>
      </c>
      <c r="AM162" s="4">
        <v>7.3600450000000004</v>
      </c>
      <c r="AP162" s="4">
        <v>7.9499069999999996</v>
      </c>
      <c r="AQ162" s="4">
        <v>46.996169999999999</v>
      </c>
      <c r="AR162" s="4">
        <v>21.228529999999999</v>
      </c>
      <c r="AS162" s="4">
        <v>12.65138</v>
      </c>
      <c r="AT162" s="4">
        <v>66.732029999999995</v>
      </c>
      <c r="AX162" s="4">
        <v>32.065950000000001</v>
      </c>
      <c r="AY162" s="4">
        <v>35.5</v>
      </c>
      <c r="AZ162" s="4">
        <v>31.787970000000001</v>
      </c>
      <c r="BA162" s="4">
        <v>20.601939999999999</v>
      </c>
      <c r="BC162" s="4">
        <v>145.16829999999999</v>
      </c>
      <c r="BD162" s="178">
        <v>57.583329999999997</v>
      </c>
    </row>
    <row r="163" spans="1:56" x14ac:dyDescent="0.25">
      <c r="A163" t="s">
        <v>868</v>
      </c>
      <c r="B163" t="s">
        <v>504</v>
      </c>
      <c r="C163" t="s">
        <v>153</v>
      </c>
      <c r="D163" s="361">
        <v>159</v>
      </c>
      <c r="F163" s="4">
        <v>91.596149999999994</v>
      </c>
      <c r="G163" s="4">
        <v>282.94569999999999</v>
      </c>
      <c r="H163" s="4">
        <v>92.241380000000007</v>
      </c>
      <c r="L163" s="4">
        <v>34.595280000000002</v>
      </c>
      <c r="O163" s="4">
        <v>12.92723</v>
      </c>
      <c r="Q163" s="4">
        <v>24.06082</v>
      </c>
      <c r="R163" s="4">
        <v>147.37819999999999</v>
      </c>
      <c r="S163" s="4">
        <v>40.721150000000002</v>
      </c>
      <c r="T163" s="4">
        <v>445.00049999999999</v>
      </c>
      <c r="W163" s="4">
        <v>31.326090000000001</v>
      </c>
      <c r="X163" s="4">
        <v>18.862130000000001</v>
      </c>
      <c r="Y163" s="4">
        <v>38.5</v>
      </c>
      <c r="Z163" s="4">
        <v>18.277059999999999</v>
      </c>
      <c r="AC163" s="4">
        <v>36.25</v>
      </c>
      <c r="AD163" s="4">
        <v>33.817540000000001</v>
      </c>
      <c r="AE163" s="4">
        <v>35.066540000000003</v>
      </c>
      <c r="AF163" s="4">
        <v>46.379840000000002</v>
      </c>
      <c r="AH163" s="4">
        <v>131</v>
      </c>
      <c r="AJ163" s="4">
        <v>101.0748</v>
      </c>
      <c r="AK163" s="4">
        <v>29.211870000000001</v>
      </c>
      <c r="AL163" s="4">
        <v>63.565440000000002</v>
      </c>
      <c r="AM163" s="4">
        <v>7.3600450000000004</v>
      </c>
      <c r="AP163" s="4">
        <v>7.9499069999999996</v>
      </c>
      <c r="AQ163" s="4">
        <v>46.996169999999999</v>
      </c>
      <c r="AR163" s="4">
        <v>21.228529999999999</v>
      </c>
      <c r="AS163" s="4">
        <v>12.65138</v>
      </c>
      <c r="AT163" s="4">
        <v>66.732029999999995</v>
      </c>
      <c r="AX163" s="4">
        <v>32.065950000000001</v>
      </c>
      <c r="AY163" s="4">
        <v>35.5</v>
      </c>
      <c r="AZ163" s="4">
        <v>31.787970000000001</v>
      </c>
      <c r="BA163" s="4">
        <v>20.601939999999999</v>
      </c>
      <c r="BC163" s="4">
        <v>145.16829999999999</v>
      </c>
      <c r="BD163" s="178">
        <v>57.583329999999997</v>
      </c>
    </row>
    <row r="164" spans="1:56" x14ac:dyDescent="0.25">
      <c r="A164" t="s">
        <v>868</v>
      </c>
      <c r="B164" t="s">
        <v>510</v>
      </c>
      <c r="C164" t="s">
        <v>153</v>
      </c>
      <c r="D164" s="361">
        <v>160</v>
      </c>
      <c r="F164" s="4">
        <v>91.596149999999994</v>
      </c>
      <c r="G164" s="4">
        <v>282.94569999999999</v>
      </c>
      <c r="H164" s="4">
        <v>92.241380000000007</v>
      </c>
      <c r="L164" s="4">
        <v>34.595280000000002</v>
      </c>
      <c r="O164" s="4">
        <v>12.92723</v>
      </c>
      <c r="Q164" s="4">
        <v>24.06082</v>
      </c>
      <c r="R164" s="4">
        <v>147.37819999999999</v>
      </c>
      <c r="S164" s="4">
        <v>40.721150000000002</v>
      </c>
      <c r="T164" s="4">
        <v>445.00049999999999</v>
      </c>
      <c r="W164" s="4">
        <v>31.326090000000001</v>
      </c>
      <c r="X164" s="4">
        <v>18.862130000000001</v>
      </c>
      <c r="Y164" s="4">
        <v>38.5</v>
      </c>
      <c r="Z164" s="4">
        <v>18.277059999999999</v>
      </c>
      <c r="AC164" s="4">
        <v>36.25</v>
      </c>
      <c r="AD164" s="4">
        <v>33.817540000000001</v>
      </c>
      <c r="AE164" s="4">
        <v>35.066540000000003</v>
      </c>
      <c r="AF164" s="4">
        <v>46.379840000000002</v>
      </c>
      <c r="AH164" s="4">
        <v>131</v>
      </c>
      <c r="AJ164" s="4">
        <v>101.0748</v>
      </c>
      <c r="AK164" s="4">
        <v>29.211870000000001</v>
      </c>
      <c r="AL164" s="4">
        <v>63.565440000000002</v>
      </c>
      <c r="AM164" s="4">
        <v>7.3600450000000004</v>
      </c>
      <c r="AP164" s="4">
        <v>7.9499069999999996</v>
      </c>
      <c r="AQ164" s="4">
        <v>46.996169999999999</v>
      </c>
      <c r="AR164" s="4">
        <v>21.228529999999999</v>
      </c>
      <c r="AS164" s="4">
        <v>12.65138</v>
      </c>
      <c r="AT164" s="4">
        <v>66.732029999999995</v>
      </c>
      <c r="AX164" s="4">
        <v>32.065950000000001</v>
      </c>
      <c r="AY164" s="4">
        <v>35.5</v>
      </c>
      <c r="AZ164" s="4">
        <v>31.787970000000001</v>
      </c>
      <c r="BA164" s="4">
        <v>20.601939999999999</v>
      </c>
      <c r="BC164" s="4">
        <v>145.16829999999999</v>
      </c>
      <c r="BD164" s="178">
        <v>57.583329999999997</v>
      </c>
    </row>
    <row r="165" spans="1:56" x14ac:dyDescent="0.25">
      <c r="A165" t="s">
        <v>868</v>
      </c>
      <c r="B165" t="s">
        <v>905</v>
      </c>
      <c r="C165" t="s">
        <v>153</v>
      </c>
      <c r="D165" s="361">
        <v>161</v>
      </c>
      <c r="F165" s="4">
        <v>91.596149999999994</v>
      </c>
      <c r="G165" s="4">
        <v>282.94569999999999</v>
      </c>
      <c r="H165" s="4">
        <v>92.241380000000007</v>
      </c>
      <c r="L165" s="4">
        <v>34.595280000000002</v>
      </c>
      <c r="O165" s="4">
        <v>12.92723</v>
      </c>
      <c r="Q165" s="4">
        <v>24.06082</v>
      </c>
      <c r="R165" s="4">
        <v>147.37819999999999</v>
      </c>
      <c r="S165" s="4">
        <v>40.721150000000002</v>
      </c>
      <c r="T165" s="4">
        <v>445.00049999999999</v>
      </c>
      <c r="W165" s="4">
        <v>31.326090000000001</v>
      </c>
      <c r="X165" s="4">
        <v>18.862130000000001</v>
      </c>
      <c r="Y165" s="4">
        <v>38.5</v>
      </c>
      <c r="Z165" s="4">
        <v>18.277059999999999</v>
      </c>
      <c r="AC165" s="4">
        <v>36.25</v>
      </c>
      <c r="AD165" s="4">
        <v>33.817540000000001</v>
      </c>
      <c r="AE165" s="4">
        <v>35.066540000000003</v>
      </c>
      <c r="AF165" s="4">
        <v>46.379840000000002</v>
      </c>
      <c r="AH165" s="4">
        <v>131</v>
      </c>
      <c r="AJ165" s="4">
        <v>101.0748</v>
      </c>
      <c r="AK165" s="4">
        <v>29.211870000000001</v>
      </c>
      <c r="AL165" s="4">
        <v>63.565440000000002</v>
      </c>
      <c r="AM165" s="4">
        <v>7.3600450000000004</v>
      </c>
      <c r="AP165" s="4">
        <v>7.9499069999999996</v>
      </c>
      <c r="AQ165" s="4">
        <v>46.996169999999999</v>
      </c>
      <c r="AR165" s="4">
        <v>21.228529999999999</v>
      </c>
      <c r="AS165" s="4">
        <v>12.65138</v>
      </c>
      <c r="AT165" s="4">
        <v>66.732029999999995</v>
      </c>
      <c r="AX165" s="4">
        <v>32.065950000000001</v>
      </c>
      <c r="AY165" s="4">
        <v>35.5</v>
      </c>
      <c r="AZ165" s="4">
        <v>31.787970000000001</v>
      </c>
      <c r="BA165" s="4">
        <v>20.601939999999999</v>
      </c>
      <c r="BC165" s="4">
        <v>145.16829999999999</v>
      </c>
      <c r="BD165" s="178">
        <v>57.583329999999997</v>
      </c>
    </row>
    <row r="166" spans="1:56" x14ac:dyDescent="0.25">
      <c r="A166" t="s">
        <v>868</v>
      </c>
      <c r="B166" t="s">
        <v>520</v>
      </c>
      <c r="C166" t="s">
        <v>153</v>
      </c>
      <c r="D166" s="361">
        <v>162</v>
      </c>
      <c r="F166" s="4">
        <v>91.596149999999994</v>
      </c>
      <c r="G166" s="4">
        <v>282.94569999999999</v>
      </c>
      <c r="H166" s="4">
        <v>92.241380000000007</v>
      </c>
      <c r="L166" s="4">
        <v>34.595280000000002</v>
      </c>
      <c r="O166" s="4">
        <v>12.92723</v>
      </c>
      <c r="Q166" s="4">
        <v>24.06082</v>
      </c>
      <c r="R166" s="4">
        <v>147.37819999999999</v>
      </c>
      <c r="S166" s="4">
        <v>40.721150000000002</v>
      </c>
      <c r="T166" s="4">
        <v>445.00049999999999</v>
      </c>
      <c r="W166" s="4">
        <v>31.326090000000001</v>
      </c>
      <c r="X166" s="4">
        <v>18.862130000000001</v>
      </c>
      <c r="Y166" s="4">
        <v>38.5</v>
      </c>
      <c r="Z166" s="4">
        <v>18.277059999999999</v>
      </c>
      <c r="AC166" s="4">
        <v>36.25</v>
      </c>
      <c r="AD166" s="4">
        <v>33.817540000000001</v>
      </c>
      <c r="AE166" s="4">
        <v>35.066540000000003</v>
      </c>
      <c r="AF166" s="4">
        <v>46.379840000000002</v>
      </c>
      <c r="AH166" s="4">
        <v>131</v>
      </c>
      <c r="AJ166" s="4">
        <v>101.0748</v>
      </c>
      <c r="AK166" s="4">
        <v>29.211870000000001</v>
      </c>
      <c r="AL166" s="4">
        <v>63.565440000000002</v>
      </c>
      <c r="AM166" s="4">
        <v>7.3600450000000004</v>
      </c>
      <c r="AP166" s="4">
        <v>7.9499069999999996</v>
      </c>
      <c r="AQ166" s="4">
        <v>46.996169999999999</v>
      </c>
      <c r="AR166" s="4">
        <v>21.228529999999999</v>
      </c>
      <c r="AS166" s="4">
        <v>12.65138</v>
      </c>
      <c r="AT166" s="4">
        <v>66.732029999999995</v>
      </c>
      <c r="AX166" s="4">
        <v>32.065950000000001</v>
      </c>
      <c r="AY166" s="4">
        <v>35.5</v>
      </c>
      <c r="AZ166" s="4">
        <v>31.787970000000001</v>
      </c>
      <c r="BA166" s="4">
        <v>20.601939999999999</v>
      </c>
      <c r="BC166" s="4">
        <v>145.16829999999999</v>
      </c>
      <c r="BD166" s="178">
        <v>57.583329999999997</v>
      </c>
    </row>
    <row r="167" spans="1:56" x14ac:dyDescent="0.25">
      <c r="A167" t="s">
        <v>868</v>
      </c>
      <c r="B167" t="s">
        <v>521</v>
      </c>
      <c r="C167" t="s">
        <v>153</v>
      </c>
      <c r="D167" s="361">
        <v>163</v>
      </c>
      <c r="F167" s="4">
        <v>91.596149999999994</v>
      </c>
      <c r="G167" s="4">
        <v>282.94569999999999</v>
      </c>
      <c r="H167" s="4">
        <v>92.241380000000007</v>
      </c>
      <c r="L167" s="4">
        <v>34.595280000000002</v>
      </c>
      <c r="O167" s="4">
        <v>12.92723</v>
      </c>
      <c r="Q167" s="4">
        <v>24.06082</v>
      </c>
      <c r="R167" s="4">
        <v>147.37819999999999</v>
      </c>
      <c r="S167" s="4">
        <v>40.721150000000002</v>
      </c>
      <c r="T167" s="4">
        <v>445.00049999999999</v>
      </c>
      <c r="W167" s="4">
        <v>31.326090000000001</v>
      </c>
      <c r="X167" s="4">
        <v>18.862130000000001</v>
      </c>
      <c r="Y167" s="4">
        <v>38.5</v>
      </c>
      <c r="Z167" s="4">
        <v>18.277059999999999</v>
      </c>
      <c r="AC167" s="4">
        <v>36.25</v>
      </c>
      <c r="AD167" s="4">
        <v>33.817540000000001</v>
      </c>
      <c r="AE167" s="4">
        <v>35.066540000000003</v>
      </c>
      <c r="AF167" s="4">
        <v>46.379840000000002</v>
      </c>
      <c r="AH167" s="4">
        <v>131</v>
      </c>
      <c r="AJ167" s="4">
        <v>101.0748</v>
      </c>
      <c r="AK167" s="4">
        <v>29.211870000000001</v>
      </c>
      <c r="AL167" s="4">
        <v>63.565440000000002</v>
      </c>
      <c r="AM167" s="4">
        <v>7.3600450000000004</v>
      </c>
      <c r="AP167" s="4">
        <v>7.9499069999999996</v>
      </c>
      <c r="AQ167" s="4">
        <v>46.996169999999999</v>
      </c>
      <c r="AR167" s="4">
        <v>21.228529999999999</v>
      </c>
      <c r="AS167" s="4">
        <v>12.65138</v>
      </c>
      <c r="AT167" s="4">
        <v>66.732029999999995</v>
      </c>
      <c r="AX167" s="4">
        <v>32.065950000000001</v>
      </c>
      <c r="AY167" s="4">
        <v>35.5</v>
      </c>
      <c r="AZ167" s="4">
        <v>31.787970000000001</v>
      </c>
      <c r="BA167" s="4">
        <v>20.601939999999999</v>
      </c>
      <c r="BC167" s="4">
        <v>145.16829999999999</v>
      </c>
      <c r="BD167" s="178">
        <v>57.583329999999997</v>
      </c>
    </row>
    <row r="168" spans="1:56" x14ac:dyDescent="0.25">
      <c r="A168" t="s">
        <v>868</v>
      </c>
      <c r="B168" t="s">
        <v>522</v>
      </c>
      <c r="C168" t="s">
        <v>153</v>
      </c>
      <c r="D168" s="361">
        <v>164</v>
      </c>
      <c r="F168" s="4">
        <v>91.596149999999994</v>
      </c>
      <c r="G168" s="4">
        <v>282.94569999999999</v>
      </c>
      <c r="H168" s="4">
        <v>92.241380000000007</v>
      </c>
      <c r="L168" s="4">
        <v>34.595280000000002</v>
      </c>
      <c r="O168" s="4">
        <v>12.92723</v>
      </c>
      <c r="Q168" s="4">
        <v>24.06082</v>
      </c>
      <c r="R168" s="4">
        <v>147.37819999999999</v>
      </c>
      <c r="S168" s="4">
        <v>40.721150000000002</v>
      </c>
      <c r="T168" s="4">
        <v>445.00049999999999</v>
      </c>
      <c r="W168" s="4">
        <v>31.326090000000001</v>
      </c>
      <c r="X168" s="4">
        <v>18.862130000000001</v>
      </c>
      <c r="Y168" s="4">
        <v>38.5</v>
      </c>
      <c r="Z168" s="4">
        <v>18.277059999999999</v>
      </c>
      <c r="AC168" s="4">
        <v>36.25</v>
      </c>
      <c r="AD168" s="4">
        <v>33.817540000000001</v>
      </c>
      <c r="AE168" s="4">
        <v>35.066540000000003</v>
      </c>
      <c r="AF168" s="4">
        <v>46.379840000000002</v>
      </c>
      <c r="AH168" s="4">
        <v>131</v>
      </c>
      <c r="AJ168" s="4">
        <v>101.0748</v>
      </c>
      <c r="AK168" s="4">
        <v>29.211870000000001</v>
      </c>
      <c r="AL168" s="4">
        <v>63.565440000000002</v>
      </c>
      <c r="AM168" s="4">
        <v>7.3600450000000004</v>
      </c>
      <c r="AP168" s="4">
        <v>7.9499069999999996</v>
      </c>
      <c r="AQ168" s="4">
        <v>46.996169999999999</v>
      </c>
      <c r="AR168" s="4">
        <v>21.228529999999999</v>
      </c>
      <c r="AS168" s="4">
        <v>12.65138</v>
      </c>
      <c r="AT168" s="4">
        <v>66.732029999999995</v>
      </c>
      <c r="AX168" s="4">
        <v>32.065950000000001</v>
      </c>
      <c r="AY168" s="4">
        <v>35.5</v>
      </c>
      <c r="AZ168" s="4">
        <v>31.787970000000001</v>
      </c>
      <c r="BA168" s="4">
        <v>20.601939999999999</v>
      </c>
      <c r="BC168" s="4">
        <v>145.16829999999999</v>
      </c>
      <c r="BD168" s="178">
        <v>57.583329999999997</v>
      </c>
    </row>
    <row r="169" spans="1:56" x14ac:dyDescent="0.25">
      <c r="A169" t="s">
        <v>868</v>
      </c>
      <c r="B169" t="s">
        <v>911</v>
      </c>
      <c r="C169" t="s">
        <v>153</v>
      </c>
      <c r="D169" s="361">
        <v>165</v>
      </c>
      <c r="F169" s="4">
        <v>91.596149999999994</v>
      </c>
      <c r="G169" s="4">
        <v>282.94569999999999</v>
      </c>
      <c r="H169" s="4">
        <v>92.241380000000007</v>
      </c>
      <c r="L169" s="4">
        <v>34.595280000000002</v>
      </c>
      <c r="O169" s="4">
        <v>12.92723</v>
      </c>
      <c r="Q169" s="4">
        <v>24.06082</v>
      </c>
      <c r="R169" s="4">
        <v>147.37819999999999</v>
      </c>
      <c r="S169" s="4">
        <v>40.721150000000002</v>
      </c>
      <c r="T169" s="4">
        <v>445.00049999999999</v>
      </c>
      <c r="W169" s="4">
        <v>31.326090000000001</v>
      </c>
      <c r="X169" s="4">
        <v>18.862130000000001</v>
      </c>
      <c r="Y169" s="4">
        <v>38.5</v>
      </c>
      <c r="Z169" s="4">
        <v>18.277059999999999</v>
      </c>
      <c r="AC169" s="4">
        <v>36.25</v>
      </c>
      <c r="AD169" s="4">
        <v>33.817540000000001</v>
      </c>
      <c r="AE169" s="4">
        <v>35.066540000000003</v>
      </c>
      <c r="AF169" s="4">
        <v>46.379840000000002</v>
      </c>
      <c r="AH169" s="4">
        <v>131</v>
      </c>
      <c r="AJ169" s="4">
        <v>101.0748</v>
      </c>
      <c r="AK169" s="4">
        <v>29.211870000000001</v>
      </c>
      <c r="AL169" s="4">
        <v>63.565440000000002</v>
      </c>
      <c r="AM169" s="4">
        <v>7.3600450000000004</v>
      </c>
      <c r="AP169" s="4">
        <v>7.9499069999999996</v>
      </c>
      <c r="AQ169" s="4">
        <v>46.996169999999999</v>
      </c>
      <c r="AR169" s="4">
        <v>21.228529999999999</v>
      </c>
      <c r="AS169" s="4">
        <v>12.65138</v>
      </c>
      <c r="AT169" s="4">
        <v>66.732029999999995</v>
      </c>
      <c r="AX169" s="4">
        <v>32.065950000000001</v>
      </c>
      <c r="AY169" s="4">
        <v>35.5</v>
      </c>
      <c r="AZ169" s="4">
        <v>31.787970000000001</v>
      </c>
      <c r="BA169" s="4">
        <v>20.601939999999999</v>
      </c>
      <c r="BC169" s="4">
        <v>145.16829999999999</v>
      </c>
      <c r="BD169" s="178">
        <v>57.583329999999997</v>
      </c>
    </row>
    <row r="170" spans="1:56" x14ac:dyDescent="0.25">
      <c r="A170" t="s">
        <v>869</v>
      </c>
      <c r="B170" t="s">
        <v>905</v>
      </c>
      <c r="C170" t="s">
        <v>545</v>
      </c>
      <c r="D170" s="361">
        <v>166</v>
      </c>
      <c r="E170" s="4">
        <v>33.783920000000002</v>
      </c>
      <c r="F170" s="4">
        <v>96.06841</v>
      </c>
      <c r="H170" s="4">
        <v>51.200760000000002</v>
      </c>
      <c r="K170" s="4">
        <v>7.8556790000000003</v>
      </c>
      <c r="M170" s="4">
        <v>22.745290000000001</v>
      </c>
      <c r="N170" s="4">
        <v>30.980899999999998</v>
      </c>
      <c r="O170" s="4">
        <v>10.50132</v>
      </c>
      <c r="Q170" s="4">
        <v>58</v>
      </c>
      <c r="S170" s="4">
        <v>7.4380199999999994E-2</v>
      </c>
      <c r="T170" s="4">
        <v>370.45240000000001</v>
      </c>
      <c r="U170" s="4">
        <v>23.927499999999998</v>
      </c>
      <c r="V170" s="4">
        <v>0</v>
      </c>
      <c r="W170" s="4">
        <v>15.237109999999999</v>
      </c>
      <c r="X170" s="4">
        <v>14.81127</v>
      </c>
      <c r="Y170" s="4">
        <v>24</v>
      </c>
      <c r="Z170" s="4">
        <v>25.61429</v>
      </c>
      <c r="AA170" s="4">
        <v>44.426870000000001</v>
      </c>
      <c r="AD170" s="4">
        <v>28</v>
      </c>
      <c r="AE170" s="4">
        <v>25.8505</v>
      </c>
      <c r="AG170" s="4">
        <v>1.809253</v>
      </c>
      <c r="AJ170" s="4">
        <v>58.849269999999997</v>
      </c>
      <c r="AK170" s="4">
        <v>23.05396</v>
      </c>
      <c r="AM170" s="4">
        <v>9.1313250000000004</v>
      </c>
      <c r="AN170" s="4">
        <v>34.355269999999997</v>
      </c>
      <c r="AO170" s="4">
        <v>79.980199999999996</v>
      </c>
      <c r="AP170" s="4">
        <v>4.8382589999999999</v>
      </c>
      <c r="AQ170" s="4">
        <v>47.005699999999997</v>
      </c>
      <c r="AR170" s="4">
        <v>1.9</v>
      </c>
      <c r="AS170" s="4">
        <v>15.86707</v>
      </c>
      <c r="AT170" s="4">
        <v>62.892449999999997</v>
      </c>
      <c r="AX170" s="4">
        <v>16.169060000000002</v>
      </c>
      <c r="AZ170" s="4">
        <v>24.96509</v>
      </c>
      <c r="BA170" s="4">
        <v>7.7595739999999997</v>
      </c>
      <c r="BC170" s="4">
        <v>144.60429999999999</v>
      </c>
      <c r="BD170" s="178">
        <v>61.732140000000001</v>
      </c>
    </row>
    <row r="171" spans="1:56" x14ac:dyDescent="0.25">
      <c r="A171" t="s">
        <v>869</v>
      </c>
      <c r="B171" t="s">
        <v>522</v>
      </c>
      <c r="C171" t="s">
        <v>545</v>
      </c>
      <c r="D171" s="361">
        <v>167</v>
      </c>
      <c r="E171" s="4">
        <v>33.783920000000002</v>
      </c>
      <c r="F171" s="4">
        <v>96.06841</v>
      </c>
      <c r="H171" s="4">
        <v>51.200760000000002</v>
      </c>
      <c r="K171" s="4">
        <v>7.8556790000000003</v>
      </c>
      <c r="M171" s="4">
        <v>22.745290000000001</v>
      </c>
      <c r="N171" s="4">
        <v>30.980899999999998</v>
      </c>
      <c r="O171" s="4">
        <v>10.50132</v>
      </c>
      <c r="Q171" s="4">
        <v>58</v>
      </c>
      <c r="S171" s="4">
        <v>7.4380199999999994E-2</v>
      </c>
      <c r="T171" s="4">
        <v>370.45240000000001</v>
      </c>
      <c r="U171" s="4">
        <v>23.927499999999998</v>
      </c>
      <c r="V171" s="4">
        <v>0</v>
      </c>
      <c r="W171" s="4">
        <v>15.237109999999999</v>
      </c>
      <c r="X171" s="4">
        <v>14.81127</v>
      </c>
      <c r="Y171" s="4">
        <v>24</v>
      </c>
      <c r="Z171" s="4">
        <v>25.61429</v>
      </c>
      <c r="AA171" s="4">
        <v>44.426870000000001</v>
      </c>
      <c r="AD171" s="4">
        <v>28</v>
      </c>
      <c r="AE171" s="4">
        <v>25.8505</v>
      </c>
      <c r="AG171" s="4">
        <v>1.809253</v>
      </c>
      <c r="AJ171" s="4">
        <v>58.849269999999997</v>
      </c>
      <c r="AK171" s="4">
        <v>23.05396</v>
      </c>
      <c r="AM171" s="4">
        <v>9.1313250000000004</v>
      </c>
      <c r="AN171" s="4">
        <v>34.355269999999997</v>
      </c>
      <c r="AO171" s="4">
        <v>79.980199999999996</v>
      </c>
      <c r="AP171" s="4">
        <v>4.8382589999999999</v>
      </c>
      <c r="AQ171" s="4">
        <v>47.005699999999997</v>
      </c>
      <c r="AR171" s="4">
        <v>1.9</v>
      </c>
      <c r="AS171" s="4">
        <v>15.86707</v>
      </c>
      <c r="AT171" s="4">
        <v>62.892449999999997</v>
      </c>
      <c r="AX171" s="4">
        <v>16.169060000000002</v>
      </c>
      <c r="AZ171" s="4">
        <v>24.96509</v>
      </c>
      <c r="BA171" s="4">
        <v>7.7595739999999997</v>
      </c>
      <c r="BC171" s="4">
        <v>144.60429999999999</v>
      </c>
      <c r="BD171" s="178">
        <v>61.732140000000001</v>
      </c>
    </row>
    <row r="172" spans="1:56" x14ac:dyDescent="0.25">
      <c r="A172" t="s">
        <v>869</v>
      </c>
      <c r="B172" t="s">
        <v>892</v>
      </c>
      <c r="C172">
        <v>3031</v>
      </c>
      <c r="D172" s="361">
        <v>168</v>
      </c>
      <c r="E172" s="4">
        <v>33.783920000000002</v>
      </c>
      <c r="F172" s="4">
        <v>96.06841</v>
      </c>
      <c r="H172" s="4">
        <v>51.200760000000002</v>
      </c>
      <c r="K172" s="4">
        <v>7.8556790000000003</v>
      </c>
      <c r="M172" s="4">
        <v>22.745290000000001</v>
      </c>
      <c r="N172" s="4">
        <v>30.980899999999998</v>
      </c>
      <c r="O172" s="4">
        <v>10.50132</v>
      </c>
      <c r="Q172" s="4">
        <v>58</v>
      </c>
      <c r="S172" s="4">
        <v>7.4380199999999994E-2</v>
      </c>
      <c r="T172" s="4">
        <v>370.45240000000001</v>
      </c>
      <c r="U172" s="4">
        <v>23.927499999999998</v>
      </c>
      <c r="V172" s="4">
        <v>0</v>
      </c>
      <c r="W172" s="4">
        <v>15.237109999999999</v>
      </c>
      <c r="X172" s="4">
        <v>14.81127</v>
      </c>
      <c r="Y172" s="4">
        <v>24</v>
      </c>
      <c r="Z172" s="4">
        <v>25.61429</v>
      </c>
      <c r="AA172" s="4">
        <v>44.426870000000001</v>
      </c>
      <c r="AD172" s="4">
        <v>28</v>
      </c>
      <c r="AE172" s="4">
        <v>25.8505</v>
      </c>
      <c r="AG172" s="4">
        <v>1.809253</v>
      </c>
      <c r="AJ172" s="4">
        <v>58.849269999999997</v>
      </c>
      <c r="AK172" s="4">
        <v>23.05396</v>
      </c>
      <c r="AM172" s="4">
        <v>9.1313250000000004</v>
      </c>
      <c r="AN172" s="4">
        <v>34.355269999999997</v>
      </c>
      <c r="AO172" s="4">
        <v>79.980199999999996</v>
      </c>
      <c r="AP172" s="4">
        <v>4.8382589999999999</v>
      </c>
      <c r="AQ172" s="4">
        <v>47.005699999999997</v>
      </c>
      <c r="AR172" s="4">
        <v>1.9</v>
      </c>
      <c r="AS172" s="4">
        <v>15.86707</v>
      </c>
      <c r="AT172" s="4">
        <v>62.892449999999997</v>
      </c>
      <c r="AX172" s="4">
        <v>16.169060000000002</v>
      </c>
      <c r="AZ172" s="4">
        <v>24.96509</v>
      </c>
      <c r="BA172" s="4">
        <v>7.7595739999999997</v>
      </c>
      <c r="BC172" s="4">
        <v>144.60429999999999</v>
      </c>
      <c r="BD172" s="178">
        <v>61.732140000000001</v>
      </c>
    </row>
    <row r="173" spans="1:56" x14ac:dyDescent="0.25">
      <c r="A173" t="s">
        <v>869</v>
      </c>
      <c r="B173" t="s">
        <v>895</v>
      </c>
      <c r="C173">
        <v>3031</v>
      </c>
      <c r="D173" s="361">
        <v>169</v>
      </c>
      <c r="E173" s="4">
        <v>33.783920000000002</v>
      </c>
      <c r="F173" s="4">
        <v>96.06841</v>
      </c>
      <c r="H173" s="4">
        <v>51.200760000000002</v>
      </c>
      <c r="K173" s="4">
        <v>7.8556790000000003</v>
      </c>
      <c r="M173" s="4">
        <v>22.745290000000001</v>
      </c>
      <c r="N173" s="4">
        <v>30.980899999999998</v>
      </c>
      <c r="O173" s="4">
        <v>10.50132</v>
      </c>
      <c r="Q173" s="4">
        <v>58</v>
      </c>
      <c r="S173" s="4">
        <v>7.4380199999999994E-2</v>
      </c>
      <c r="T173" s="4">
        <v>370.45240000000001</v>
      </c>
      <c r="U173" s="4">
        <v>23.927499999999998</v>
      </c>
      <c r="V173" s="4">
        <v>0</v>
      </c>
      <c r="W173" s="4">
        <v>15.237109999999999</v>
      </c>
      <c r="X173" s="4">
        <v>14.81127</v>
      </c>
      <c r="Y173" s="4">
        <v>24</v>
      </c>
      <c r="Z173" s="4">
        <v>25.61429</v>
      </c>
      <c r="AA173" s="4">
        <v>44.426870000000001</v>
      </c>
      <c r="AD173" s="4">
        <v>28</v>
      </c>
      <c r="AE173" s="4">
        <v>25.8505</v>
      </c>
      <c r="AG173" s="4">
        <v>1.809253</v>
      </c>
      <c r="AJ173" s="4">
        <v>58.849269999999997</v>
      </c>
      <c r="AK173" s="4">
        <v>23.05396</v>
      </c>
      <c r="AM173" s="4">
        <v>9.1313250000000004</v>
      </c>
      <c r="AN173" s="4">
        <v>34.355269999999997</v>
      </c>
      <c r="AO173" s="4">
        <v>79.980199999999996</v>
      </c>
      <c r="AP173" s="4">
        <v>4.8382589999999999</v>
      </c>
      <c r="AQ173" s="4">
        <v>47.005699999999997</v>
      </c>
      <c r="AR173" s="4">
        <v>1.9</v>
      </c>
      <c r="AS173" s="4">
        <v>15.86707</v>
      </c>
      <c r="AT173" s="4">
        <v>62.892449999999997</v>
      </c>
      <c r="AX173" s="4">
        <v>16.169060000000002</v>
      </c>
      <c r="AZ173" s="4">
        <v>24.96509</v>
      </c>
      <c r="BA173" s="4">
        <v>7.7595739999999997</v>
      </c>
      <c r="BC173" s="4">
        <v>144.60429999999999</v>
      </c>
      <c r="BD173" s="178">
        <v>61.732140000000001</v>
      </c>
    </row>
    <row r="174" spans="1:56" x14ac:dyDescent="0.25">
      <c r="A174" t="s">
        <v>869</v>
      </c>
      <c r="B174" t="s">
        <v>915</v>
      </c>
      <c r="C174">
        <v>3031</v>
      </c>
      <c r="D174" s="361">
        <v>170</v>
      </c>
      <c r="E174" s="4">
        <v>33.783920000000002</v>
      </c>
      <c r="F174" s="4">
        <v>96.06841</v>
      </c>
      <c r="H174" s="4">
        <v>51.200760000000002</v>
      </c>
      <c r="K174" s="4">
        <v>7.8556790000000003</v>
      </c>
      <c r="M174" s="4">
        <v>22.745290000000001</v>
      </c>
      <c r="N174" s="4">
        <v>30.980899999999998</v>
      </c>
      <c r="O174" s="4">
        <v>10.50132</v>
      </c>
      <c r="Q174" s="4">
        <v>58</v>
      </c>
      <c r="S174" s="4">
        <v>7.4380199999999994E-2</v>
      </c>
      <c r="T174" s="4">
        <v>370.45240000000001</v>
      </c>
      <c r="U174" s="4">
        <v>23.927499999999998</v>
      </c>
      <c r="V174" s="4">
        <v>0</v>
      </c>
      <c r="W174" s="4">
        <v>15.237109999999999</v>
      </c>
      <c r="X174" s="4">
        <v>14.81127</v>
      </c>
      <c r="Y174" s="4">
        <v>24</v>
      </c>
      <c r="Z174" s="4">
        <v>25.61429</v>
      </c>
      <c r="AA174" s="4">
        <v>44.426870000000001</v>
      </c>
      <c r="AD174" s="4">
        <v>28</v>
      </c>
      <c r="AE174" s="4">
        <v>25.8505</v>
      </c>
      <c r="AG174" s="4">
        <v>1.809253</v>
      </c>
      <c r="AJ174" s="4">
        <v>58.849269999999997</v>
      </c>
      <c r="AK174" s="4">
        <v>23.05396</v>
      </c>
      <c r="AM174" s="4">
        <v>9.1313250000000004</v>
      </c>
      <c r="AN174" s="4">
        <v>34.355269999999997</v>
      </c>
      <c r="AO174" s="4">
        <v>79.980199999999996</v>
      </c>
      <c r="AP174" s="4">
        <v>4.8382589999999999</v>
      </c>
      <c r="AQ174" s="4">
        <v>47.005699999999997</v>
      </c>
      <c r="AR174" s="4">
        <v>1.9</v>
      </c>
      <c r="AS174" s="4">
        <v>15.86707</v>
      </c>
      <c r="AT174" s="4">
        <v>62.892449999999997</v>
      </c>
      <c r="AX174" s="4">
        <v>16.169060000000002</v>
      </c>
      <c r="AZ174" s="4">
        <v>24.96509</v>
      </c>
      <c r="BA174" s="4">
        <v>7.7595739999999997</v>
      </c>
      <c r="BC174" s="4">
        <v>144.60429999999999</v>
      </c>
      <c r="BD174" s="178">
        <v>61.732140000000001</v>
      </c>
    </row>
    <row r="175" spans="1:56" x14ac:dyDescent="0.25">
      <c r="A175" t="s">
        <v>869</v>
      </c>
      <c r="B175" t="s">
        <v>897</v>
      </c>
      <c r="C175">
        <v>3031</v>
      </c>
      <c r="D175" s="361">
        <v>171</v>
      </c>
      <c r="E175" s="4">
        <v>33.783920000000002</v>
      </c>
      <c r="F175" s="4">
        <v>96.06841</v>
      </c>
      <c r="H175" s="4">
        <v>51.200760000000002</v>
      </c>
      <c r="K175" s="4">
        <v>7.8556790000000003</v>
      </c>
      <c r="M175" s="4">
        <v>22.745290000000001</v>
      </c>
      <c r="N175" s="4">
        <v>30.980899999999998</v>
      </c>
      <c r="O175" s="4">
        <v>10.50132</v>
      </c>
      <c r="Q175" s="4">
        <v>58</v>
      </c>
      <c r="S175" s="4">
        <v>7.4380199999999994E-2</v>
      </c>
      <c r="T175" s="4">
        <v>370.45240000000001</v>
      </c>
      <c r="U175" s="4">
        <v>23.927499999999998</v>
      </c>
      <c r="V175" s="4">
        <v>0</v>
      </c>
      <c r="W175" s="4">
        <v>15.237109999999999</v>
      </c>
      <c r="X175" s="4">
        <v>14.81127</v>
      </c>
      <c r="Y175" s="4">
        <v>24</v>
      </c>
      <c r="Z175" s="4">
        <v>25.61429</v>
      </c>
      <c r="AA175" s="4">
        <v>44.426870000000001</v>
      </c>
      <c r="AD175" s="4">
        <v>28</v>
      </c>
      <c r="AE175" s="4">
        <v>25.8505</v>
      </c>
      <c r="AG175" s="4">
        <v>1.809253</v>
      </c>
      <c r="AJ175" s="4">
        <v>58.849269999999997</v>
      </c>
      <c r="AK175" s="4">
        <v>23.05396</v>
      </c>
      <c r="AM175" s="4">
        <v>9.1313250000000004</v>
      </c>
      <c r="AN175" s="4">
        <v>34.355269999999997</v>
      </c>
      <c r="AO175" s="4">
        <v>79.980199999999996</v>
      </c>
      <c r="AP175" s="4">
        <v>4.8382589999999999</v>
      </c>
      <c r="AQ175" s="4">
        <v>47.005699999999997</v>
      </c>
      <c r="AR175" s="4">
        <v>1.9</v>
      </c>
      <c r="AS175" s="4">
        <v>15.86707</v>
      </c>
      <c r="AT175" s="4">
        <v>62.892449999999997</v>
      </c>
      <c r="AX175" s="4">
        <v>16.169060000000002</v>
      </c>
      <c r="AZ175" s="4">
        <v>24.96509</v>
      </c>
      <c r="BA175" s="4">
        <v>7.7595739999999997</v>
      </c>
      <c r="BC175" s="4">
        <v>144.60429999999999</v>
      </c>
      <c r="BD175" s="178">
        <v>61.732140000000001</v>
      </c>
    </row>
    <row r="176" spans="1:56" x14ac:dyDescent="0.25">
      <c r="A176" t="s">
        <v>869</v>
      </c>
      <c r="B176" t="s">
        <v>902</v>
      </c>
      <c r="C176">
        <v>3031</v>
      </c>
      <c r="D176" s="361">
        <v>172</v>
      </c>
      <c r="E176" s="4">
        <v>33.783920000000002</v>
      </c>
      <c r="F176" s="4">
        <v>96.06841</v>
      </c>
      <c r="H176" s="4">
        <v>51.200760000000002</v>
      </c>
      <c r="K176" s="4">
        <v>7.8556790000000003</v>
      </c>
      <c r="M176" s="4">
        <v>22.745290000000001</v>
      </c>
      <c r="N176" s="4">
        <v>30.980899999999998</v>
      </c>
      <c r="O176" s="4">
        <v>10.50132</v>
      </c>
      <c r="Q176" s="4">
        <v>58</v>
      </c>
      <c r="S176" s="4">
        <v>7.4380199999999994E-2</v>
      </c>
      <c r="T176" s="4">
        <v>370.45240000000001</v>
      </c>
      <c r="U176" s="4">
        <v>23.927499999999998</v>
      </c>
      <c r="V176" s="4">
        <v>0</v>
      </c>
      <c r="W176" s="4">
        <v>15.237109999999999</v>
      </c>
      <c r="X176" s="4">
        <v>14.81127</v>
      </c>
      <c r="Y176" s="4">
        <v>24</v>
      </c>
      <c r="Z176" s="4">
        <v>25.61429</v>
      </c>
      <c r="AA176" s="4">
        <v>44.426870000000001</v>
      </c>
      <c r="AD176" s="4">
        <v>28</v>
      </c>
      <c r="AE176" s="4">
        <v>25.8505</v>
      </c>
      <c r="AG176" s="4">
        <v>1.809253</v>
      </c>
      <c r="AJ176" s="4">
        <v>58.849269999999997</v>
      </c>
      <c r="AK176" s="4">
        <v>23.05396</v>
      </c>
      <c r="AM176" s="4">
        <v>9.1313250000000004</v>
      </c>
      <c r="AN176" s="4">
        <v>34.355269999999997</v>
      </c>
      <c r="AO176" s="4">
        <v>79.980199999999996</v>
      </c>
      <c r="AP176" s="4">
        <v>4.8382589999999999</v>
      </c>
      <c r="AQ176" s="4">
        <v>47.005699999999997</v>
      </c>
      <c r="AR176" s="4">
        <v>1.9</v>
      </c>
      <c r="AS176" s="4">
        <v>15.86707</v>
      </c>
      <c r="AT176" s="4">
        <v>62.892449999999997</v>
      </c>
      <c r="AX176" s="4">
        <v>16.169060000000002</v>
      </c>
      <c r="AZ176" s="4">
        <v>24.96509</v>
      </c>
      <c r="BA176" s="4">
        <v>7.7595739999999997</v>
      </c>
      <c r="BC176" s="4">
        <v>144.60429999999999</v>
      </c>
      <c r="BD176" s="178">
        <v>61.732140000000001</v>
      </c>
    </row>
    <row r="177" spans="1:101" x14ac:dyDescent="0.25">
      <c r="A177" t="s">
        <v>869</v>
      </c>
      <c r="B177" t="s">
        <v>904</v>
      </c>
      <c r="C177">
        <v>3031</v>
      </c>
      <c r="D177" s="361">
        <v>173</v>
      </c>
      <c r="E177" s="4">
        <v>33.783920000000002</v>
      </c>
      <c r="F177" s="4">
        <v>96.06841</v>
      </c>
      <c r="H177" s="4">
        <v>51.200760000000002</v>
      </c>
      <c r="K177" s="4">
        <v>7.8556790000000003</v>
      </c>
      <c r="M177" s="4">
        <v>22.745290000000001</v>
      </c>
      <c r="N177" s="4">
        <v>30.980899999999998</v>
      </c>
      <c r="O177" s="4">
        <v>10.50132</v>
      </c>
      <c r="Q177" s="4">
        <v>58</v>
      </c>
      <c r="S177" s="4">
        <v>7.4380199999999994E-2</v>
      </c>
      <c r="T177" s="4">
        <v>370.45240000000001</v>
      </c>
      <c r="U177" s="4">
        <v>23.927499999999998</v>
      </c>
      <c r="V177" s="4">
        <v>0</v>
      </c>
      <c r="W177" s="4">
        <v>15.237109999999999</v>
      </c>
      <c r="X177" s="4">
        <v>14.81127</v>
      </c>
      <c r="Y177" s="4">
        <v>24</v>
      </c>
      <c r="Z177" s="4">
        <v>25.61429</v>
      </c>
      <c r="AA177" s="4">
        <v>44.426870000000001</v>
      </c>
      <c r="AD177" s="4">
        <v>28</v>
      </c>
      <c r="AE177" s="4">
        <v>25.8505</v>
      </c>
      <c r="AG177" s="4">
        <v>1.809253</v>
      </c>
      <c r="AJ177" s="4">
        <v>58.849269999999997</v>
      </c>
      <c r="AK177" s="4">
        <v>23.05396</v>
      </c>
      <c r="AM177" s="4">
        <v>9.1313250000000004</v>
      </c>
      <c r="AN177" s="4">
        <v>34.355269999999997</v>
      </c>
      <c r="AO177" s="4">
        <v>79.980199999999996</v>
      </c>
      <c r="AP177" s="4">
        <v>4.8382589999999999</v>
      </c>
      <c r="AQ177" s="4">
        <v>47.005699999999997</v>
      </c>
      <c r="AR177" s="4">
        <v>1.9</v>
      </c>
      <c r="AS177" s="4">
        <v>15.86707</v>
      </c>
      <c r="AT177" s="4">
        <v>62.892449999999997</v>
      </c>
      <c r="AX177" s="4">
        <v>16.169060000000002</v>
      </c>
      <c r="AZ177" s="4">
        <v>24.96509</v>
      </c>
      <c r="BA177" s="4">
        <v>7.7595739999999997</v>
      </c>
      <c r="BC177" s="4">
        <v>144.60429999999999</v>
      </c>
      <c r="BD177" s="178">
        <v>61.732140000000001</v>
      </c>
    </row>
    <row r="178" spans="1:101" x14ac:dyDescent="0.25">
      <c r="A178" t="s">
        <v>869</v>
      </c>
      <c r="B178" t="s">
        <v>905</v>
      </c>
      <c r="C178">
        <v>3031</v>
      </c>
      <c r="D178" s="361">
        <v>174</v>
      </c>
      <c r="E178" s="4">
        <v>33.783920000000002</v>
      </c>
      <c r="F178" s="4">
        <v>96.06841</v>
      </c>
      <c r="H178" s="4">
        <v>51.200760000000002</v>
      </c>
      <c r="K178" s="4">
        <v>7.8556790000000003</v>
      </c>
      <c r="M178" s="4">
        <v>22.745290000000001</v>
      </c>
      <c r="N178" s="4">
        <v>30.980899999999998</v>
      </c>
      <c r="O178" s="4">
        <v>10.50132</v>
      </c>
      <c r="Q178" s="4">
        <v>58</v>
      </c>
      <c r="S178" s="4">
        <v>7.4380199999999994E-2</v>
      </c>
      <c r="T178" s="4">
        <v>370.45240000000001</v>
      </c>
      <c r="U178" s="4">
        <v>23.927499999999998</v>
      </c>
      <c r="V178" s="4">
        <v>0</v>
      </c>
      <c r="W178" s="4">
        <v>15.237109999999999</v>
      </c>
      <c r="X178" s="4">
        <v>14.81127</v>
      </c>
      <c r="Y178" s="4">
        <v>24</v>
      </c>
      <c r="Z178" s="4">
        <v>25.61429</v>
      </c>
      <c r="AA178" s="4">
        <v>44.426870000000001</v>
      </c>
      <c r="AD178" s="4">
        <v>28</v>
      </c>
      <c r="AE178" s="4">
        <v>25.8505</v>
      </c>
      <c r="AG178" s="4">
        <v>1.809253</v>
      </c>
      <c r="AJ178" s="4">
        <v>58.849269999999997</v>
      </c>
      <c r="AK178" s="4">
        <v>23.05396</v>
      </c>
      <c r="AM178" s="4">
        <v>9.1313250000000004</v>
      </c>
      <c r="AN178" s="4">
        <v>34.355269999999997</v>
      </c>
      <c r="AO178" s="4">
        <v>79.980199999999996</v>
      </c>
      <c r="AP178" s="4">
        <v>4.8382589999999999</v>
      </c>
      <c r="AQ178" s="4">
        <v>47.005699999999997</v>
      </c>
      <c r="AR178" s="4">
        <v>1.9</v>
      </c>
      <c r="AS178" s="4">
        <v>15.86707</v>
      </c>
      <c r="AT178" s="4">
        <v>62.892449999999997</v>
      </c>
      <c r="AX178" s="4">
        <v>16.169060000000002</v>
      </c>
      <c r="AZ178" s="4">
        <v>24.96509</v>
      </c>
      <c r="BA178" s="4">
        <v>7.7595739999999997</v>
      </c>
      <c r="BC178" s="4">
        <v>144.60429999999999</v>
      </c>
      <c r="BD178" s="178">
        <v>61.732140000000001</v>
      </c>
    </row>
    <row r="179" spans="1:101" x14ac:dyDescent="0.25">
      <c r="A179" t="s">
        <v>870</v>
      </c>
      <c r="B179" t="s">
        <v>894</v>
      </c>
      <c r="C179">
        <v>2224</v>
      </c>
      <c r="D179" s="361">
        <v>175</v>
      </c>
      <c r="E179" s="4">
        <v>33.783920000000002</v>
      </c>
      <c r="F179" s="4">
        <v>96.06841</v>
      </c>
      <c r="H179" s="4">
        <v>51.200760000000002</v>
      </c>
      <c r="K179" s="4">
        <v>7.8556790000000003</v>
      </c>
      <c r="M179" s="4">
        <v>22.745290000000001</v>
      </c>
      <c r="N179" s="4">
        <v>30.980899999999998</v>
      </c>
      <c r="O179" s="4">
        <v>10.50132</v>
      </c>
      <c r="Q179" s="4">
        <v>58</v>
      </c>
      <c r="S179" s="4">
        <v>7.4380199999999994E-2</v>
      </c>
      <c r="T179" s="4">
        <v>370.45240000000001</v>
      </c>
      <c r="U179" s="4">
        <v>23.927499999999998</v>
      </c>
      <c r="V179" s="4">
        <v>0</v>
      </c>
      <c r="W179" s="4">
        <v>15.237109999999999</v>
      </c>
      <c r="X179" s="4">
        <v>14.81127</v>
      </c>
      <c r="Y179" s="4">
        <v>24</v>
      </c>
      <c r="Z179" s="4">
        <v>25.61429</v>
      </c>
      <c r="AA179" s="4">
        <v>44.426870000000001</v>
      </c>
      <c r="AD179" s="4">
        <v>28</v>
      </c>
      <c r="AE179" s="4">
        <v>25.8505</v>
      </c>
      <c r="AG179" s="4">
        <v>1.809253</v>
      </c>
      <c r="AJ179" s="4">
        <v>58.849269999999997</v>
      </c>
      <c r="AK179" s="4">
        <v>23.05396</v>
      </c>
      <c r="AM179" s="4">
        <v>9.1313250000000004</v>
      </c>
      <c r="AN179" s="4">
        <v>34.355269999999997</v>
      </c>
      <c r="AO179" s="4">
        <v>79.980199999999996</v>
      </c>
      <c r="AP179" s="4">
        <v>4.8382589999999999</v>
      </c>
      <c r="AQ179" s="4">
        <v>47.005699999999997</v>
      </c>
      <c r="AR179" s="4">
        <v>1.9</v>
      </c>
      <c r="AS179" s="4">
        <v>15.86707</v>
      </c>
      <c r="AT179" s="4">
        <v>62.892449999999997</v>
      </c>
      <c r="AX179" s="4">
        <v>16.169060000000002</v>
      </c>
      <c r="AZ179" s="4">
        <v>24.96509</v>
      </c>
      <c r="BA179" s="4">
        <v>7.7595739999999997</v>
      </c>
      <c r="BC179" s="4">
        <v>144.60429999999999</v>
      </c>
      <c r="BD179" s="178">
        <v>61.732140000000001</v>
      </c>
    </row>
    <row r="180" spans="1:101" x14ac:dyDescent="0.25">
      <c r="A180" t="s">
        <v>870</v>
      </c>
      <c r="B180" t="s">
        <v>509</v>
      </c>
      <c r="C180">
        <v>2224</v>
      </c>
      <c r="D180" s="361">
        <v>176</v>
      </c>
      <c r="E180" s="4">
        <v>33.783920000000002</v>
      </c>
      <c r="F180" s="4">
        <v>96.06841</v>
      </c>
      <c r="H180" s="4">
        <v>51.200760000000002</v>
      </c>
      <c r="K180" s="4">
        <v>7.8556790000000003</v>
      </c>
      <c r="M180" s="4">
        <v>22.745290000000001</v>
      </c>
      <c r="N180" s="4">
        <v>30.980899999999998</v>
      </c>
      <c r="O180" s="4">
        <v>10.50132</v>
      </c>
      <c r="Q180" s="4">
        <v>58</v>
      </c>
      <c r="S180" s="4">
        <v>7.4380199999999994E-2</v>
      </c>
      <c r="T180" s="4">
        <v>370.45240000000001</v>
      </c>
      <c r="U180" s="4">
        <v>23.927499999999998</v>
      </c>
      <c r="V180" s="4">
        <v>0</v>
      </c>
      <c r="W180" s="4">
        <v>15.237109999999999</v>
      </c>
      <c r="X180" s="4">
        <v>14.81127</v>
      </c>
      <c r="Y180" s="4">
        <v>24</v>
      </c>
      <c r="Z180" s="4">
        <v>25.61429</v>
      </c>
      <c r="AA180" s="4">
        <v>44.426870000000001</v>
      </c>
      <c r="AD180" s="4">
        <v>28</v>
      </c>
      <c r="AE180" s="4">
        <v>25.8505</v>
      </c>
      <c r="AG180" s="4">
        <v>1.809253</v>
      </c>
      <c r="AJ180" s="4">
        <v>58.849269999999997</v>
      </c>
      <c r="AK180" s="4">
        <v>23.05396</v>
      </c>
      <c r="AM180" s="4">
        <v>9.1313250000000004</v>
      </c>
      <c r="AN180" s="4">
        <v>34.355269999999997</v>
      </c>
      <c r="AO180" s="4">
        <v>79.980199999999996</v>
      </c>
      <c r="AP180" s="4">
        <v>4.8382589999999999</v>
      </c>
      <c r="AQ180" s="4">
        <v>47.005699999999997</v>
      </c>
      <c r="AR180" s="4">
        <v>1.9</v>
      </c>
      <c r="AS180" s="4">
        <v>15.86707</v>
      </c>
      <c r="AT180" s="4">
        <v>62.892449999999997</v>
      </c>
      <c r="AX180" s="4">
        <v>16.169060000000002</v>
      </c>
      <c r="AZ180" s="4">
        <v>24.96509</v>
      </c>
      <c r="BA180" s="4">
        <v>7.7595739999999997</v>
      </c>
      <c r="BC180" s="4">
        <v>144.60429999999999</v>
      </c>
      <c r="BD180" s="178">
        <v>61.732140000000001</v>
      </c>
    </row>
    <row r="181" spans="1:101" x14ac:dyDescent="0.25">
      <c r="A181" t="s">
        <v>870</v>
      </c>
      <c r="B181" t="s">
        <v>906</v>
      </c>
      <c r="C181">
        <v>2224</v>
      </c>
      <c r="D181" s="361">
        <v>177</v>
      </c>
      <c r="E181" s="4">
        <v>33.783920000000002</v>
      </c>
      <c r="F181" s="4">
        <v>96.06841</v>
      </c>
      <c r="H181" s="4">
        <v>51.200760000000002</v>
      </c>
      <c r="K181" s="4">
        <v>7.8556790000000003</v>
      </c>
      <c r="M181" s="4">
        <v>22.745290000000001</v>
      </c>
      <c r="N181" s="4">
        <v>30.980899999999998</v>
      </c>
      <c r="O181" s="4">
        <v>10.50132</v>
      </c>
      <c r="Q181" s="4">
        <v>58</v>
      </c>
      <c r="S181" s="4">
        <v>7.4380199999999994E-2</v>
      </c>
      <c r="T181" s="4">
        <v>370.45240000000001</v>
      </c>
      <c r="U181" s="4">
        <v>23.927499999999998</v>
      </c>
      <c r="V181" s="4">
        <v>0</v>
      </c>
      <c r="W181" s="4">
        <v>15.237109999999999</v>
      </c>
      <c r="X181" s="4">
        <v>14.81127</v>
      </c>
      <c r="Y181" s="4">
        <v>24</v>
      </c>
      <c r="Z181" s="4">
        <v>25.61429</v>
      </c>
      <c r="AA181" s="4">
        <v>44.426870000000001</v>
      </c>
      <c r="AD181" s="4">
        <v>28</v>
      </c>
      <c r="AE181" s="4">
        <v>25.8505</v>
      </c>
      <c r="AG181" s="4">
        <v>1.809253</v>
      </c>
      <c r="AJ181" s="4">
        <v>58.849269999999997</v>
      </c>
      <c r="AK181" s="4">
        <v>23.05396</v>
      </c>
      <c r="AM181" s="4">
        <v>9.1313250000000004</v>
      </c>
      <c r="AN181" s="4">
        <v>34.355269999999997</v>
      </c>
      <c r="AO181" s="4">
        <v>79.980199999999996</v>
      </c>
      <c r="AP181" s="4">
        <v>4.8382589999999999</v>
      </c>
      <c r="AQ181" s="4">
        <v>47.005699999999997</v>
      </c>
      <c r="AR181" s="4">
        <v>1.9</v>
      </c>
      <c r="AS181" s="4">
        <v>15.86707</v>
      </c>
      <c r="AT181" s="4">
        <v>62.892449999999997</v>
      </c>
      <c r="AX181" s="4">
        <v>16.169060000000002</v>
      </c>
      <c r="AZ181" s="4">
        <v>24.96509</v>
      </c>
      <c r="BA181" s="4">
        <v>7.7595739999999997</v>
      </c>
      <c r="BC181" s="4">
        <v>144.60429999999999</v>
      </c>
      <c r="BD181" s="178">
        <v>61.732140000000001</v>
      </c>
    </row>
    <row r="182" spans="1:101" x14ac:dyDescent="0.25">
      <c r="A182" t="s">
        <v>870</v>
      </c>
      <c r="B182" t="s">
        <v>522</v>
      </c>
      <c r="C182">
        <v>2224</v>
      </c>
      <c r="D182" s="361">
        <v>178</v>
      </c>
      <c r="E182" s="4">
        <v>33.783920000000002</v>
      </c>
      <c r="F182" s="4">
        <v>96.06841</v>
      </c>
      <c r="H182" s="4">
        <v>51.200760000000002</v>
      </c>
      <c r="K182" s="4">
        <v>7.8556790000000003</v>
      </c>
      <c r="M182" s="4">
        <v>22.745290000000001</v>
      </c>
      <c r="N182" s="4">
        <v>30.980899999999998</v>
      </c>
      <c r="O182" s="4">
        <v>10.50132</v>
      </c>
      <c r="Q182" s="4">
        <v>58</v>
      </c>
      <c r="S182" s="4">
        <v>7.4380199999999994E-2</v>
      </c>
      <c r="T182" s="4">
        <v>370.45240000000001</v>
      </c>
      <c r="U182" s="4">
        <v>23.927499999999998</v>
      </c>
      <c r="V182" s="4">
        <v>0</v>
      </c>
      <c r="W182" s="4">
        <v>15.237109999999999</v>
      </c>
      <c r="X182" s="4">
        <v>14.81127</v>
      </c>
      <c r="Y182" s="4">
        <v>24</v>
      </c>
      <c r="Z182" s="4">
        <v>25.61429</v>
      </c>
      <c r="AA182" s="4">
        <v>44.426870000000001</v>
      </c>
      <c r="AD182" s="4">
        <v>28</v>
      </c>
      <c r="AE182" s="4">
        <v>25.8505</v>
      </c>
      <c r="AG182" s="4">
        <v>1.809253</v>
      </c>
      <c r="AJ182" s="4">
        <v>58.849269999999997</v>
      </c>
      <c r="AK182" s="4">
        <v>23.05396</v>
      </c>
      <c r="AM182" s="4">
        <v>9.1313250000000004</v>
      </c>
      <c r="AN182" s="4">
        <v>34.355269999999997</v>
      </c>
      <c r="AO182" s="4">
        <v>79.980199999999996</v>
      </c>
      <c r="AP182" s="4">
        <v>4.8382589999999999</v>
      </c>
      <c r="AQ182" s="4">
        <v>47.005699999999997</v>
      </c>
      <c r="AR182" s="4">
        <v>1.9</v>
      </c>
      <c r="AS182" s="4">
        <v>15.86707</v>
      </c>
      <c r="AT182" s="4">
        <v>62.892449999999997</v>
      </c>
      <c r="AX182" s="4">
        <v>16.169060000000002</v>
      </c>
      <c r="AZ182" s="4">
        <v>24.96509</v>
      </c>
      <c r="BA182" s="4">
        <v>7.7595739999999997</v>
      </c>
      <c r="BC182" s="4">
        <v>144.60429999999999</v>
      </c>
      <c r="BD182" s="178">
        <v>61.732140000000001</v>
      </c>
    </row>
    <row r="183" spans="1:101" x14ac:dyDescent="0.25">
      <c r="A183" t="s">
        <v>870</v>
      </c>
      <c r="B183" t="s">
        <v>905</v>
      </c>
      <c r="C183" t="s">
        <v>545</v>
      </c>
      <c r="D183" s="361">
        <v>179</v>
      </c>
      <c r="E183" s="4">
        <v>33.783920000000002</v>
      </c>
      <c r="F183" s="4">
        <v>96.06841</v>
      </c>
      <c r="H183" s="4">
        <v>51.200760000000002</v>
      </c>
      <c r="K183" s="4">
        <v>7.8556790000000003</v>
      </c>
      <c r="M183" s="4">
        <v>22.745290000000001</v>
      </c>
      <c r="N183" s="4">
        <v>30.980899999999998</v>
      </c>
      <c r="O183" s="4">
        <v>10.50132</v>
      </c>
      <c r="Q183" s="4">
        <v>58</v>
      </c>
      <c r="S183" s="4">
        <v>7.4380199999999994E-2</v>
      </c>
      <c r="T183" s="4">
        <v>370.45240000000001</v>
      </c>
      <c r="U183" s="4">
        <v>23.927499999999998</v>
      </c>
      <c r="V183" s="4">
        <v>0</v>
      </c>
      <c r="W183" s="4">
        <v>15.237109999999999</v>
      </c>
      <c r="X183" s="4">
        <v>14.81127</v>
      </c>
      <c r="Y183" s="4">
        <v>24</v>
      </c>
      <c r="Z183" s="4">
        <v>25.61429</v>
      </c>
      <c r="AA183" s="4">
        <v>44.426870000000001</v>
      </c>
      <c r="AD183" s="4">
        <v>28</v>
      </c>
      <c r="AE183" s="4">
        <v>25.8505</v>
      </c>
      <c r="AG183" s="4">
        <v>1.809253</v>
      </c>
      <c r="AJ183" s="4">
        <v>58.849269999999997</v>
      </c>
      <c r="AK183" s="4">
        <v>23.05396</v>
      </c>
      <c r="AM183" s="4">
        <v>9.1313250000000004</v>
      </c>
      <c r="AN183" s="4">
        <v>34.355269999999997</v>
      </c>
      <c r="AO183" s="4">
        <v>79.980199999999996</v>
      </c>
      <c r="AP183" s="4">
        <v>4.8382589999999999</v>
      </c>
      <c r="AQ183" s="4">
        <v>47.005699999999997</v>
      </c>
      <c r="AR183" s="4">
        <v>1.9</v>
      </c>
      <c r="AS183" s="4">
        <v>15.86707</v>
      </c>
      <c r="AT183" s="4">
        <v>62.892449999999997</v>
      </c>
      <c r="AX183" s="4">
        <v>16.169060000000002</v>
      </c>
      <c r="AZ183" s="4">
        <v>24.96509</v>
      </c>
      <c r="BA183" s="4">
        <v>7.7595739999999997</v>
      </c>
      <c r="BC183" s="4">
        <v>144.60429999999999</v>
      </c>
      <c r="BD183" s="178">
        <v>61.732140000000001</v>
      </c>
    </row>
    <row r="184" spans="1:101" x14ac:dyDescent="0.25">
      <c r="A184" t="s">
        <v>870</v>
      </c>
      <c r="B184" t="s">
        <v>906</v>
      </c>
      <c r="C184" t="s">
        <v>545</v>
      </c>
      <c r="D184" s="361">
        <v>180</v>
      </c>
      <c r="E184" s="4">
        <v>33.783920000000002</v>
      </c>
      <c r="F184" s="4">
        <v>96.06841</v>
      </c>
      <c r="H184" s="4">
        <v>51.200760000000002</v>
      </c>
      <c r="K184" s="4">
        <v>7.8556790000000003</v>
      </c>
      <c r="M184" s="4">
        <v>22.745290000000001</v>
      </c>
      <c r="N184" s="4">
        <v>30.980899999999998</v>
      </c>
      <c r="O184" s="4">
        <v>10.50132</v>
      </c>
      <c r="Q184" s="4">
        <v>58</v>
      </c>
      <c r="S184" s="4">
        <v>7.4380199999999994E-2</v>
      </c>
      <c r="T184" s="4">
        <v>370.45240000000001</v>
      </c>
      <c r="U184" s="4">
        <v>23.927499999999998</v>
      </c>
      <c r="V184" s="4">
        <v>0</v>
      </c>
      <c r="W184" s="4">
        <v>15.237109999999999</v>
      </c>
      <c r="X184" s="4">
        <v>14.81127</v>
      </c>
      <c r="Y184" s="4">
        <v>24</v>
      </c>
      <c r="Z184" s="4">
        <v>25.61429</v>
      </c>
      <c r="AA184" s="4">
        <v>44.426870000000001</v>
      </c>
      <c r="AD184" s="4">
        <v>28</v>
      </c>
      <c r="AE184" s="4">
        <v>25.8505</v>
      </c>
      <c r="AG184" s="4">
        <v>1.809253</v>
      </c>
      <c r="AJ184" s="4">
        <v>58.849269999999997</v>
      </c>
      <c r="AK184" s="4">
        <v>23.05396</v>
      </c>
      <c r="AM184" s="4">
        <v>9.1313250000000004</v>
      </c>
      <c r="AN184" s="4">
        <v>34.355269999999997</v>
      </c>
      <c r="AO184" s="4">
        <v>79.980199999999996</v>
      </c>
      <c r="AP184" s="4">
        <v>4.8382589999999999</v>
      </c>
      <c r="AQ184" s="4">
        <v>47.005699999999997</v>
      </c>
      <c r="AR184" s="4">
        <v>1.9</v>
      </c>
      <c r="AS184" s="4">
        <v>15.86707</v>
      </c>
      <c r="AT184" s="4">
        <v>62.892449999999997</v>
      </c>
      <c r="AX184" s="4">
        <v>16.169060000000002</v>
      </c>
      <c r="AZ184" s="4">
        <v>24.96509</v>
      </c>
      <c r="BA184" s="4">
        <v>7.7595739999999997</v>
      </c>
      <c r="BC184" s="4">
        <v>144.60429999999999</v>
      </c>
      <c r="BD184" s="178">
        <v>61.732140000000001</v>
      </c>
    </row>
    <row r="185" spans="1:101" x14ac:dyDescent="0.25">
      <c r="A185" t="s">
        <v>870</v>
      </c>
      <c r="B185" t="s">
        <v>907</v>
      </c>
      <c r="C185" t="s">
        <v>545</v>
      </c>
      <c r="D185" s="361">
        <v>181</v>
      </c>
      <c r="E185" s="4">
        <v>33.783920000000002</v>
      </c>
      <c r="F185" s="4">
        <v>96.06841</v>
      </c>
      <c r="H185" s="4">
        <v>51.200760000000002</v>
      </c>
      <c r="K185" s="4">
        <v>7.8556790000000003</v>
      </c>
      <c r="M185" s="4">
        <v>22.745290000000001</v>
      </c>
      <c r="N185" s="4">
        <v>30.980899999999998</v>
      </c>
      <c r="O185" s="4">
        <v>10.50132</v>
      </c>
      <c r="Q185" s="4">
        <v>58</v>
      </c>
      <c r="S185" s="4">
        <v>7.4380199999999994E-2</v>
      </c>
      <c r="T185" s="4">
        <v>370.45240000000001</v>
      </c>
      <c r="U185" s="4">
        <v>23.927499999999998</v>
      </c>
      <c r="V185" s="4">
        <v>0</v>
      </c>
      <c r="W185" s="4">
        <v>15.237109999999999</v>
      </c>
      <c r="X185" s="4">
        <v>14.81127</v>
      </c>
      <c r="Y185" s="4">
        <v>24</v>
      </c>
      <c r="Z185" s="4">
        <v>25.61429</v>
      </c>
      <c r="AA185" s="4">
        <v>44.426870000000001</v>
      </c>
      <c r="AD185" s="4">
        <v>28</v>
      </c>
      <c r="AE185" s="4">
        <v>25.8505</v>
      </c>
      <c r="AG185" s="4">
        <v>1.809253</v>
      </c>
      <c r="AJ185" s="4">
        <v>58.849269999999997</v>
      </c>
      <c r="AK185" s="4">
        <v>23.05396</v>
      </c>
      <c r="AM185" s="4">
        <v>9.1313250000000004</v>
      </c>
      <c r="AN185" s="4">
        <v>34.355269999999997</v>
      </c>
      <c r="AO185" s="4">
        <v>79.980199999999996</v>
      </c>
      <c r="AP185" s="4">
        <v>4.8382589999999999</v>
      </c>
      <c r="AQ185" s="4">
        <v>47.005699999999997</v>
      </c>
      <c r="AR185" s="4">
        <v>1.9</v>
      </c>
      <c r="AS185" s="4">
        <v>15.86707</v>
      </c>
      <c r="AT185" s="4">
        <v>62.892449999999997</v>
      </c>
      <c r="AX185" s="4">
        <v>16.169060000000002</v>
      </c>
      <c r="AZ185" s="4">
        <v>24.96509</v>
      </c>
      <c r="BA185" s="4">
        <v>7.7595739999999997</v>
      </c>
      <c r="BC185" s="4">
        <v>144.60429999999999</v>
      </c>
      <c r="BD185" s="178">
        <v>61.732140000000001</v>
      </c>
    </row>
    <row r="186" spans="1:101" x14ac:dyDescent="0.25">
      <c r="A186" t="s">
        <v>870</v>
      </c>
      <c r="B186" t="s">
        <v>522</v>
      </c>
      <c r="C186" t="s">
        <v>545</v>
      </c>
      <c r="D186" s="361">
        <v>182</v>
      </c>
      <c r="E186" s="4">
        <v>33.783920000000002</v>
      </c>
      <c r="F186" s="4">
        <v>96.06841</v>
      </c>
      <c r="H186" s="4">
        <v>51.200760000000002</v>
      </c>
      <c r="K186" s="4">
        <v>7.8556790000000003</v>
      </c>
      <c r="M186" s="4">
        <v>22.745290000000001</v>
      </c>
      <c r="N186" s="4">
        <v>30.980899999999998</v>
      </c>
      <c r="O186" s="4">
        <v>10.50132</v>
      </c>
      <c r="Q186" s="4">
        <v>58</v>
      </c>
      <c r="S186" s="4">
        <v>7.4380199999999994E-2</v>
      </c>
      <c r="T186" s="4">
        <v>370.45240000000001</v>
      </c>
      <c r="U186" s="4">
        <v>23.927499999999998</v>
      </c>
      <c r="V186" s="4">
        <v>0</v>
      </c>
      <c r="W186" s="4">
        <v>15.237109999999999</v>
      </c>
      <c r="X186" s="4">
        <v>14.81127</v>
      </c>
      <c r="Y186" s="4">
        <v>24</v>
      </c>
      <c r="Z186" s="4">
        <v>25.61429</v>
      </c>
      <c r="AA186" s="4">
        <v>44.426870000000001</v>
      </c>
      <c r="AD186" s="4">
        <v>28</v>
      </c>
      <c r="AE186" s="4">
        <v>25.8505</v>
      </c>
      <c r="AG186" s="4">
        <v>1.809253</v>
      </c>
      <c r="AJ186" s="4">
        <v>58.849269999999997</v>
      </c>
      <c r="AK186" s="4">
        <v>23.05396</v>
      </c>
      <c r="AM186" s="4">
        <v>9.1313250000000004</v>
      </c>
      <c r="AN186" s="4">
        <v>34.355269999999997</v>
      </c>
      <c r="AO186" s="4">
        <v>79.980199999999996</v>
      </c>
      <c r="AP186" s="4">
        <v>4.8382589999999999</v>
      </c>
      <c r="AQ186" s="4">
        <v>47.005699999999997</v>
      </c>
      <c r="AR186" s="4">
        <v>1.9</v>
      </c>
      <c r="AS186" s="4">
        <v>15.86707</v>
      </c>
      <c r="AT186" s="4">
        <v>62.892449999999997</v>
      </c>
      <c r="AX186" s="4">
        <v>16.169060000000002</v>
      </c>
      <c r="AZ186" s="4">
        <v>24.96509</v>
      </c>
      <c r="BA186" s="4">
        <v>7.7595739999999997</v>
      </c>
      <c r="BC186" s="4">
        <v>144.60429999999999</v>
      </c>
      <c r="BD186" s="178">
        <v>61.732140000000001</v>
      </c>
    </row>
    <row r="187" spans="1:101" x14ac:dyDescent="0.25">
      <c r="A187" t="s">
        <v>870</v>
      </c>
      <c r="B187" t="s">
        <v>522</v>
      </c>
      <c r="C187" t="s">
        <v>153</v>
      </c>
      <c r="D187" s="361">
        <v>183</v>
      </c>
      <c r="F187" s="4">
        <v>91.596149999999994</v>
      </c>
      <c r="G187" s="4">
        <v>282.94569999999999</v>
      </c>
      <c r="H187" s="4">
        <v>92.241380000000007</v>
      </c>
      <c r="L187" s="4">
        <v>34.595280000000002</v>
      </c>
      <c r="O187" s="4">
        <v>12.92723</v>
      </c>
      <c r="Q187" s="4">
        <v>24.06082</v>
      </c>
      <c r="R187" s="4">
        <v>147.37819999999999</v>
      </c>
      <c r="S187" s="4">
        <v>40.721150000000002</v>
      </c>
      <c r="T187" s="4">
        <v>445.00049999999999</v>
      </c>
      <c r="W187" s="4">
        <v>31.326090000000001</v>
      </c>
      <c r="X187" s="4">
        <v>18.862130000000001</v>
      </c>
      <c r="Y187" s="4">
        <v>38.5</v>
      </c>
      <c r="Z187" s="4">
        <v>18.277059999999999</v>
      </c>
      <c r="AC187" s="4">
        <v>36.25</v>
      </c>
      <c r="AD187" s="4">
        <v>33.817540000000001</v>
      </c>
      <c r="AE187" s="4">
        <v>35.066540000000003</v>
      </c>
      <c r="AF187" s="4">
        <v>46.379840000000002</v>
      </c>
      <c r="AH187" s="4">
        <v>131</v>
      </c>
      <c r="AJ187" s="4">
        <v>101.0748</v>
      </c>
      <c r="AK187" s="4">
        <v>29.211870000000001</v>
      </c>
      <c r="AL187" s="4">
        <v>63.565440000000002</v>
      </c>
      <c r="AM187" s="4">
        <v>7.3600450000000004</v>
      </c>
      <c r="AP187" s="4">
        <v>7.9499069999999996</v>
      </c>
      <c r="AQ187" s="4">
        <v>46.996169999999999</v>
      </c>
      <c r="AR187" s="4">
        <v>21.228529999999999</v>
      </c>
      <c r="AS187" s="4">
        <v>12.65138</v>
      </c>
      <c r="AT187" s="4">
        <v>66.732029999999995</v>
      </c>
      <c r="AX187" s="4">
        <v>32.065950000000001</v>
      </c>
      <c r="AY187" s="4">
        <v>35.5</v>
      </c>
      <c r="AZ187" s="4">
        <v>31.787970000000001</v>
      </c>
      <c r="BA187" s="4">
        <v>20.601939999999999</v>
      </c>
      <c r="BC187" s="4">
        <v>145.16829999999999</v>
      </c>
      <c r="BD187" s="178">
        <v>57.583329999999997</v>
      </c>
    </row>
    <row r="188" spans="1:101" s="18" customFormat="1" x14ac:dyDescent="0.25">
      <c r="A188" t="s">
        <v>871</v>
      </c>
      <c r="B188" t="s">
        <v>909</v>
      </c>
      <c r="C188">
        <v>2224</v>
      </c>
      <c r="D188" s="361">
        <v>184</v>
      </c>
      <c r="E188" s="4">
        <v>33.783920000000002</v>
      </c>
      <c r="F188" s="4">
        <v>96.06841</v>
      </c>
      <c r="G188" s="4"/>
      <c r="H188" s="4">
        <v>51.200760000000002</v>
      </c>
      <c r="I188" s="4"/>
      <c r="J188" s="4"/>
      <c r="K188" s="4">
        <v>7.8556790000000003</v>
      </c>
      <c r="L188" s="4"/>
      <c r="M188" s="4">
        <v>22.745290000000001</v>
      </c>
      <c r="N188" s="4">
        <v>30.980899999999998</v>
      </c>
      <c r="O188" s="4">
        <v>10.50132</v>
      </c>
      <c r="P188" s="4"/>
      <c r="Q188" s="4">
        <v>58</v>
      </c>
      <c r="R188" s="4"/>
      <c r="S188" s="4">
        <v>7.4380199999999994E-2</v>
      </c>
      <c r="T188" s="4">
        <v>370.45240000000001</v>
      </c>
      <c r="U188" s="4">
        <v>23.927499999999998</v>
      </c>
      <c r="V188" s="4">
        <v>0</v>
      </c>
      <c r="W188" s="4">
        <v>15.237109999999999</v>
      </c>
      <c r="X188" s="4">
        <v>14.81127</v>
      </c>
      <c r="Y188" s="4">
        <v>24</v>
      </c>
      <c r="Z188" s="4">
        <v>25.61429</v>
      </c>
      <c r="AA188" s="4">
        <v>44.426870000000001</v>
      </c>
      <c r="AB188" s="4"/>
      <c r="AC188" s="4"/>
      <c r="AD188" s="4">
        <v>28</v>
      </c>
      <c r="AE188" s="4">
        <v>25.8505</v>
      </c>
      <c r="AF188" s="4"/>
      <c r="AG188" s="4">
        <v>1.809253</v>
      </c>
      <c r="AH188" s="4"/>
      <c r="AI188" s="4"/>
      <c r="AJ188" s="4">
        <v>58.849269999999997</v>
      </c>
      <c r="AK188" s="4">
        <v>23.05396</v>
      </c>
      <c r="AL188" s="4"/>
      <c r="AM188" s="4">
        <v>9.1313250000000004</v>
      </c>
      <c r="AN188" s="4">
        <v>34.355269999999997</v>
      </c>
      <c r="AO188" s="4">
        <v>79.980199999999996</v>
      </c>
      <c r="AP188" s="4">
        <v>4.8382589999999999</v>
      </c>
      <c r="AQ188" s="4">
        <v>47.005699999999997</v>
      </c>
      <c r="AR188" s="4">
        <v>1.9</v>
      </c>
      <c r="AS188" s="4">
        <v>15.86707</v>
      </c>
      <c r="AT188" s="4">
        <v>62.892449999999997</v>
      </c>
      <c r="AU188" s="4"/>
      <c r="AV188" s="4"/>
      <c r="AW188" s="4"/>
      <c r="AX188" s="4">
        <v>16.169060000000002</v>
      </c>
      <c r="AY188" s="4"/>
      <c r="AZ188" s="4">
        <v>24.96509</v>
      </c>
      <c r="BA188" s="4">
        <v>7.7595739999999997</v>
      </c>
      <c r="BB188" s="4"/>
      <c r="BC188" s="4">
        <v>144.60429999999999</v>
      </c>
      <c r="BD188" s="178">
        <v>61.732140000000001</v>
      </c>
      <c r="CV188" s="28"/>
      <c r="CW188" s="28"/>
    </row>
    <row r="189" spans="1:101" s="18" customFormat="1" x14ac:dyDescent="0.25">
      <c r="A189" t="s">
        <v>871</v>
      </c>
      <c r="B189" t="s">
        <v>911</v>
      </c>
      <c r="C189">
        <v>2224</v>
      </c>
      <c r="D189" s="361">
        <v>185</v>
      </c>
      <c r="E189" s="4">
        <v>33.783920000000002</v>
      </c>
      <c r="F189" s="4">
        <v>96.06841</v>
      </c>
      <c r="G189" s="4"/>
      <c r="H189" s="4">
        <v>51.200760000000002</v>
      </c>
      <c r="I189" s="4"/>
      <c r="J189" s="4"/>
      <c r="K189" s="4">
        <v>7.8556790000000003</v>
      </c>
      <c r="L189" s="4"/>
      <c r="M189" s="4">
        <v>22.745290000000001</v>
      </c>
      <c r="N189" s="4">
        <v>30.980899999999998</v>
      </c>
      <c r="O189" s="4">
        <v>10.50132</v>
      </c>
      <c r="P189" s="4"/>
      <c r="Q189" s="4">
        <v>58</v>
      </c>
      <c r="R189" s="4"/>
      <c r="S189" s="4">
        <v>7.4380199999999994E-2</v>
      </c>
      <c r="T189" s="4">
        <v>370.45240000000001</v>
      </c>
      <c r="U189" s="4">
        <v>23.927499999999998</v>
      </c>
      <c r="V189" s="4">
        <v>0</v>
      </c>
      <c r="W189" s="4">
        <v>15.237109999999999</v>
      </c>
      <c r="X189" s="4">
        <v>14.81127</v>
      </c>
      <c r="Y189" s="4">
        <v>24</v>
      </c>
      <c r="Z189" s="4">
        <v>25.61429</v>
      </c>
      <c r="AA189" s="4">
        <v>44.426870000000001</v>
      </c>
      <c r="AB189" s="4"/>
      <c r="AC189" s="4"/>
      <c r="AD189" s="4">
        <v>28</v>
      </c>
      <c r="AE189" s="4">
        <v>25.8505</v>
      </c>
      <c r="AF189" s="4"/>
      <c r="AG189" s="4">
        <v>1.809253</v>
      </c>
      <c r="AH189" s="4"/>
      <c r="AI189" s="4"/>
      <c r="AJ189" s="4">
        <v>58.849269999999997</v>
      </c>
      <c r="AK189" s="4">
        <v>23.05396</v>
      </c>
      <c r="AL189" s="4"/>
      <c r="AM189" s="4">
        <v>9.1313250000000004</v>
      </c>
      <c r="AN189" s="4">
        <v>34.355269999999997</v>
      </c>
      <c r="AO189" s="4">
        <v>79.980199999999996</v>
      </c>
      <c r="AP189" s="4">
        <v>4.8382589999999999</v>
      </c>
      <c r="AQ189" s="4">
        <v>47.005699999999997</v>
      </c>
      <c r="AR189" s="4">
        <v>1.9</v>
      </c>
      <c r="AS189" s="4">
        <v>15.86707</v>
      </c>
      <c r="AT189" s="4">
        <v>62.892449999999997</v>
      </c>
      <c r="AU189" s="4"/>
      <c r="AV189" s="4"/>
      <c r="AW189" s="4"/>
      <c r="AX189" s="4">
        <v>16.169060000000002</v>
      </c>
      <c r="AY189" s="4"/>
      <c r="AZ189" s="4">
        <v>24.96509</v>
      </c>
      <c r="BA189" s="4">
        <v>7.7595739999999997</v>
      </c>
      <c r="BB189" s="4"/>
      <c r="BC189" s="4">
        <v>144.60429999999999</v>
      </c>
      <c r="BD189" s="178">
        <v>61.732140000000001</v>
      </c>
      <c r="CV189" s="28"/>
      <c r="CW189" s="28"/>
    </row>
    <row r="190" spans="1:101" s="18" customFormat="1" x14ac:dyDescent="0.25">
      <c r="A190" t="s">
        <v>871</v>
      </c>
      <c r="B190" t="s">
        <v>877</v>
      </c>
      <c r="C190" t="s">
        <v>545</v>
      </c>
      <c r="D190" s="361">
        <v>186</v>
      </c>
      <c r="E190" s="4">
        <v>33.783920000000002</v>
      </c>
      <c r="F190" s="4">
        <v>96.06841</v>
      </c>
      <c r="G190" s="4"/>
      <c r="H190" s="4">
        <v>51.200760000000002</v>
      </c>
      <c r="I190" s="4"/>
      <c r="J190" s="4"/>
      <c r="K190" s="4">
        <v>7.8556790000000003</v>
      </c>
      <c r="L190" s="4"/>
      <c r="M190" s="4">
        <v>22.745290000000001</v>
      </c>
      <c r="N190" s="4">
        <v>30.980899999999998</v>
      </c>
      <c r="O190" s="4">
        <v>10.50132</v>
      </c>
      <c r="P190" s="4"/>
      <c r="Q190" s="4">
        <v>58</v>
      </c>
      <c r="R190" s="4"/>
      <c r="S190" s="4">
        <v>7.4380199999999994E-2</v>
      </c>
      <c r="T190" s="4">
        <v>370.45240000000001</v>
      </c>
      <c r="U190" s="4">
        <v>23.927499999999998</v>
      </c>
      <c r="V190" s="4">
        <v>0</v>
      </c>
      <c r="W190" s="4">
        <v>15.237109999999999</v>
      </c>
      <c r="X190" s="4">
        <v>14.81127</v>
      </c>
      <c r="Y190" s="4">
        <v>24</v>
      </c>
      <c r="Z190" s="4">
        <v>25.61429</v>
      </c>
      <c r="AA190" s="4">
        <v>44.426870000000001</v>
      </c>
      <c r="AB190" s="4"/>
      <c r="AC190" s="4"/>
      <c r="AD190" s="4">
        <v>28</v>
      </c>
      <c r="AE190" s="4">
        <v>25.8505</v>
      </c>
      <c r="AF190" s="4"/>
      <c r="AG190" s="4">
        <v>1.809253</v>
      </c>
      <c r="AH190" s="4"/>
      <c r="AI190" s="4"/>
      <c r="AJ190" s="4">
        <v>58.849269999999997</v>
      </c>
      <c r="AK190" s="4">
        <v>23.05396</v>
      </c>
      <c r="AL190" s="4"/>
      <c r="AM190" s="4">
        <v>9.1313250000000004</v>
      </c>
      <c r="AN190" s="4">
        <v>34.355269999999997</v>
      </c>
      <c r="AO190" s="4">
        <v>79.980199999999996</v>
      </c>
      <c r="AP190" s="4">
        <v>4.8382589999999999</v>
      </c>
      <c r="AQ190" s="4">
        <v>47.005699999999997</v>
      </c>
      <c r="AR190" s="4">
        <v>1.9</v>
      </c>
      <c r="AS190" s="4">
        <v>15.86707</v>
      </c>
      <c r="AT190" s="4">
        <v>62.892449999999997</v>
      </c>
      <c r="AU190" s="4"/>
      <c r="AV190" s="4"/>
      <c r="AW190" s="4"/>
      <c r="AX190" s="4">
        <v>16.169060000000002</v>
      </c>
      <c r="AY190" s="4"/>
      <c r="AZ190" s="4">
        <v>24.96509</v>
      </c>
      <c r="BA190" s="4">
        <v>7.7595739999999997</v>
      </c>
      <c r="BB190" s="4"/>
      <c r="BC190" s="4">
        <v>144.60429999999999</v>
      </c>
      <c r="BD190" s="178">
        <v>61.732140000000001</v>
      </c>
      <c r="CV190" s="28"/>
      <c r="CW190" s="28"/>
    </row>
    <row r="191" spans="1:101" s="18" customFormat="1" x14ac:dyDescent="0.25">
      <c r="A191" t="s">
        <v>871</v>
      </c>
      <c r="B191" t="s">
        <v>482</v>
      </c>
      <c r="C191" t="s">
        <v>545</v>
      </c>
      <c r="D191" s="361">
        <v>187</v>
      </c>
      <c r="E191" s="4">
        <v>33.783920000000002</v>
      </c>
      <c r="F191" s="4">
        <v>96.06841</v>
      </c>
      <c r="G191" s="4"/>
      <c r="H191" s="4">
        <v>51.200760000000002</v>
      </c>
      <c r="I191" s="4"/>
      <c r="J191" s="4"/>
      <c r="K191" s="4">
        <v>7.8556790000000003</v>
      </c>
      <c r="L191" s="4"/>
      <c r="M191" s="4">
        <v>22.745290000000001</v>
      </c>
      <c r="N191" s="4">
        <v>30.980899999999998</v>
      </c>
      <c r="O191" s="4">
        <v>10.50132</v>
      </c>
      <c r="P191" s="4"/>
      <c r="Q191" s="4">
        <v>58</v>
      </c>
      <c r="R191" s="4"/>
      <c r="S191" s="4">
        <v>7.4380199999999994E-2</v>
      </c>
      <c r="T191" s="4">
        <v>370.45240000000001</v>
      </c>
      <c r="U191" s="4">
        <v>23.927499999999998</v>
      </c>
      <c r="V191" s="4">
        <v>0</v>
      </c>
      <c r="W191" s="4">
        <v>15.237109999999999</v>
      </c>
      <c r="X191" s="4">
        <v>14.81127</v>
      </c>
      <c r="Y191" s="4">
        <v>24</v>
      </c>
      <c r="Z191" s="4">
        <v>25.61429</v>
      </c>
      <c r="AA191" s="4">
        <v>44.426870000000001</v>
      </c>
      <c r="AB191" s="4"/>
      <c r="AC191" s="4"/>
      <c r="AD191" s="4">
        <v>28</v>
      </c>
      <c r="AE191" s="4">
        <v>25.8505</v>
      </c>
      <c r="AF191" s="4"/>
      <c r="AG191" s="4">
        <v>1.809253</v>
      </c>
      <c r="AH191" s="4"/>
      <c r="AI191" s="4"/>
      <c r="AJ191" s="4">
        <v>58.849269999999997</v>
      </c>
      <c r="AK191" s="4">
        <v>23.05396</v>
      </c>
      <c r="AL191" s="4"/>
      <c r="AM191" s="4">
        <v>9.1313250000000004</v>
      </c>
      <c r="AN191" s="4">
        <v>34.355269999999997</v>
      </c>
      <c r="AO191" s="4">
        <v>79.980199999999996</v>
      </c>
      <c r="AP191" s="4">
        <v>4.8382589999999999</v>
      </c>
      <c r="AQ191" s="4">
        <v>47.005699999999997</v>
      </c>
      <c r="AR191" s="4">
        <v>1.9</v>
      </c>
      <c r="AS191" s="4">
        <v>15.86707</v>
      </c>
      <c r="AT191" s="4">
        <v>62.892449999999997</v>
      </c>
      <c r="AU191" s="4"/>
      <c r="AV191" s="4"/>
      <c r="AW191" s="4"/>
      <c r="AX191" s="4">
        <v>16.169060000000002</v>
      </c>
      <c r="AY191" s="4"/>
      <c r="AZ191" s="4">
        <v>24.96509</v>
      </c>
      <c r="BA191" s="4">
        <v>7.7595739999999997</v>
      </c>
      <c r="BB191" s="4"/>
      <c r="BC191" s="4">
        <v>144.60429999999999</v>
      </c>
      <c r="BD191" s="178">
        <v>61.732140000000001</v>
      </c>
      <c r="CV191" s="28"/>
      <c r="CW191" s="28"/>
    </row>
    <row r="192" spans="1:101" s="18" customFormat="1" x14ac:dyDescent="0.25">
      <c r="A192" t="s">
        <v>871</v>
      </c>
      <c r="B192" t="s">
        <v>891</v>
      </c>
      <c r="C192" t="s">
        <v>545</v>
      </c>
      <c r="D192" s="361">
        <v>188</v>
      </c>
      <c r="E192" s="4">
        <v>33.783920000000002</v>
      </c>
      <c r="F192" s="4">
        <v>96.06841</v>
      </c>
      <c r="G192" s="4"/>
      <c r="H192" s="4">
        <v>51.200760000000002</v>
      </c>
      <c r="I192" s="4"/>
      <c r="J192" s="4"/>
      <c r="K192" s="4">
        <v>7.8556790000000003</v>
      </c>
      <c r="L192" s="4"/>
      <c r="M192" s="4">
        <v>22.745290000000001</v>
      </c>
      <c r="N192" s="4">
        <v>30.980899999999998</v>
      </c>
      <c r="O192" s="4">
        <v>10.50132</v>
      </c>
      <c r="P192" s="4"/>
      <c r="Q192" s="4">
        <v>58</v>
      </c>
      <c r="R192" s="4"/>
      <c r="S192" s="4">
        <v>7.4380199999999994E-2</v>
      </c>
      <c r="T192" s="4">
        <v>370.45240000000001</v>
      </c>
      <c r="U192" s="4">
        <v>23.927499999999998</v>
      </c>
      <c r="V192" s="4">
        <v>0</v>
      </c>
      <c r="W192" s="4">
        <v>15.237109999999999</v>
      </c>
      <c r="X192" s="4">
        <v>14.81127</v>
      </c>
      <c r="Y192" s="4">
        <v>24</v>
      </c>
      <c r="Z192" s="4">
        <v>25.61429</v>
      </c>
      <c r="AA192" s="4">
        <v>44.426870000000001</v>
      </c>
      <c r="AB192" s="4"/>
      <c r="AC192" s="4"/>
      <c r="AD192" s="4">
        <v>28</v>
      </c>
      <c r="AE192" s="4">
        <v>25.8505</v>
      </c>
      <c r="AF192" s="4"/>
      <c r="AG192" s="4">
        <v>1.809253</v>
      </c>
      <c r="AH192" s="4"/>
      <c r="AI192" s="4"/>
      <c r="AJ192" s="4">
        <v>58.849269999999997</v>
      </c>
      <c r="AK192" s="4">
        <v>23.05396</v>
      </c>
      <c r="AL192" s="4"/>
      <c r="AM192" s="4">
        <v>9.1313250000000004</v>
      </c>
      <c r="AN192" s="4">
        <v>34.355269999999997</v>
      </c>
      <c r="AO192" s="4">
        <v>79.980199999999996</v>
      </c>
      <c r="AP192" s="4">
        <v>4.8382589999999999</v>
      </c>
      <c r="AQ192" s="4">
        <v>47.005699999999997</v>
      </c>
      <c r="AR192" s="4">
        <v>1.9</v>
      </c>
      <c r="AS192" s="4">
        <v>15.86707</v>
      </c>
      <c r="AT192" s="4">
        <v>62.892449999999997</v>
      </c>
      <c r="AU192" s="4"/>
      <c r="AV192" s="4"/>
      <c r="AW192" s="4"/>
      <c r="AX192" s="4">
        <v>16.169060000000002</v>
      </c>
      <c r="AY192" s="4"/>
      <c r="AZ192" s="4">
        <v>24.96509</v>
      </c>
      <c r="BA192" s="4">
        <v>7.7595739999999997</v>
      </c>
      <c r="BB192" s="4"/>
      <c r="BC192" s="4">
        <v>144.60429999999999</v>
      </c>
      <c r="BD192" s="178">
        <v>61.732140000000001</v>
      </c>
      <c r="CV192" s="28"/>
      <c r="CW192" s="28"/>
    </row>
    <row r="193" spans="1:101" s="18" customFormat="1" x14ac:dyDescent="0.25">
      <c r="A193" t="s">
        <v>871</v>
      </c>
      <c r="B193" t="s">
        <v>903</v>
      </c>
      <c r="C193" t="s">
        <v>545</v>
      </c>
      <c r="D193" s="361">
        <v>189</v>
      </c>
      <c r="E193" s="4">
        <v>33.783920000000002</v>
      </c>
      <c r="F193" s="4">
        <v>96.06841</v>
      </c>
      <c r="G193" s="4"/>
      <c r="H193" s="4">
        <v>51.200760000000002</v>
      </c>
      <c r="I193" s="4"/>
      <c r="J193" s="4"/>
      <c r="K193" s="4">
        <v>7.8556790000000003</v>
      </c>
      <c r="L193" s="4"/>
      <c r="M193" s="4">
        <v>22.745290000000001</v>
      </c>
      <c r="N193" s="4">
        <v>30.980899999999998</v>
      </c>
      <c r="O193" s="4">
        <v>10.50132</v>
      </c>
      <c r="P193" s="4"/>
      <c r="Q193" s="4">
        <v>58</v>
      </c>
      <c r="R193" s="4"/>
      <c r="S193" s="4">
        <v>7.4380199999999994E-2</v>
      </c>
      <c r="T193" s="4">
        <v>370.45240000000001</v>
      </c>
      <c r="U193" s="4">
        <v>23.927499999999998</v>
      </c>
      <c r="V193" s="4">
        <v>0</v>
      </c>
      <c r="W193" s="4">
        <v>15.237109999999999</v>
      </c>
      <c r="X193" s="4">
        <v>14.81127</v>
      </c>
      <c r="Y193" s="4">
        <v>24</v>
      </c>
      <c r="Z193" s="4">
        <v>25.61429</v>
      </c>
      <c r="AA193" s="4">
        <v>44.426870000000001</v>
      </c>
      <c r="AB193" s="4"/>
      <c r="AC193" s="4"/>
      <c r="AD193" s="4">
        <v>28</v>
      </c>
      <c r="AE193" s="4">
        <v>25.8505</v>
      </c>
      <c r="AF193" s="4"/>
      <c r="AG193" s="4">
        <v>1.809253</v>
      </c>
      <c r="AH193" s="4"/>
      <c r="AI193" s="4"/>
      <c r="AJ193" s="4">
        <v>58.849269999999997</v>
      </c>
      <c r="AK193" s="4">
        <v>23.05396</v>
      </c>
      <c r="AL193" s="4"/>
      <c r="AM193" s="4">
        <v>9.1313250000000004</v>
      </c>
      <c r="AN193" s="4">
        <v>34.355269999999997</v>
      </c>
      <c r="AO193" s="4">
        <v>79.980199999999996</v>
      </c>
      <c r="AP193" s="4">
        <v>4.8382589999999999</v>
      </c>
      <c r="AQ193" s="4">
        <v>47.005699999999997</v>
      </c>
      <c r="AR193" s="4">
        <v>1.9</v>
      </c>
      <c r="AS193" s="4">
        <v>15.86707</v>
      </c>
      <c r="AT193" s="4">
        <v>62.892449999999997</v>
      </c>
      <c r="AU193" s="4"/>
      <c r="AV193" s="4"/>
      <c r="AW193" s="4"/>
      <c r="AX193" s="4">
        <v>16.169060000000002</v>
      </c>
      <c r="AY193" s="4"/>
      <c r="AZ193" s="4">
        <v>24.96509</v>
      </c>
      <c r="BA193" s="4">
        <v>7.7595739999999997</v>
      </c>
      <c r="BB193" s="4"/>
      <c r="BC193" s="4">
        <v>144.60429999999999</v>
      </c>
      <c r="BD193" s="178">
        <v>61.732140000000001</v>
      </c>
      <c r="CV193" s="28"/>
      <c r="CW193" s="28"/>
    </row>
    <row r="194" spans="1:101" s="18" customFormat="1" x14ac:dyDescent="0.25">
      <c r="A194" t="s">
        <v>871</v>
      </c>
      <c r="B194" t="s">
        <v>905</v>
      </c>
      <c r="C194" t="s">
        <v>545</v>
      </c>
      <c r="D194" s="361">
        <v>190</v>
      </c>
      <c r="E194" s="4">
        <v>33.783920000000002</v>
      </c>
      <c r="F194" s="4">
        <v>96.06841</v>
      </c>
      <c r="G194" s="4"/>
      <c r="H194" s="4">
        <v>51.200760000000002</v>
      </c>
      <c r="I194" s="4"/>
      <c r="J194" s="4"/>
      <c r="K194" s="4">
        <v>7.8556790000000003</v>
      </c>
      <c r="L194" s="4"/>
      <c r="M194" s="4">
        <v>22.745290000000001</v>
      </c>
      <c r="N194" s="4">
        <v>30.980899999999998</v>
      </c>
      <c r="O194" s="4">
        <v>10.50132</v>
      </c>
      <c r="P194" s="4"/>
      <c r="Q194" s="4">
        <v>58</v>
      </c>
      <c r="R194" s="4"/>
      <c r="S194" s="4">
        <v>7.4380199999999994E-2</v>
      </c>
      <c r="T194" s="4">
        <v>370.45240000000001</v>
      </c>
      <c r="U194" s="4">
        <v>23.927499999999998</v>
      </c>
      <c r="V194" s="4">
        <v>0</v>
      </c>
      <c r="W194" s="4">
        <v>15.237109999999999</v>
      </c>
      <c r="X194" s="4">
        <v>14.81127</v>
      </c>
      <c r="Y194" s="4">
        <v>24</v>
      </c>
      <c r="Z194" s="4">
        <v>25.61429</v>
      </c>
      <c r="AA194" s="4">
        <v>44.426870000000001</v>
      </c>
      <c r="AB194" s="4"/>
      <c r="AC194" s="4"/>
      <c r="AD194" s="4">
        <v>28</v>
      </c>
      <c r="AE194" s="4">
        <v>25.8505</v>
      </c>
      <c r="AF194" s="4"/>
      <c r="AG194" s="4">
        <v>1.809253</v>
      </c>
      <c r="AH194" s="4"/>
      <c r="AI194" s="4"/>
      <c r="AJ194" s="4">
        <v>58.849269999999997</v>
      </c>
      <c r="AK194" s="4">
        <v>23.05396</v>
      </c>
      <c r="AL194" s="4"/>
      <c r="AM194" s="4">
        <v>9.1313250000000004</v>
      </c>
      <c r="AN194" s="4">
        <v>34.355269999999997</v>
      </c>
      <c r="AO194" s="4">
        <v>79.980199999999996</v>
      </c>
      <c r="AP194" s="4">
        <v>4.8382589999999999</v>
      </c>
      <c r="AQ194" s="4">
        <v>47.005699999999997</v>
      </c>
      <c r="AR194" s="4">
        <v>1.9</v>
      </c>
      <c r="AS194" s="4">
        <v>15.86707</v>
      </c>
      <c r="AT194" s="4">
        <v>62.892449999999997</v>
      </c>
      <c r="AU194" s="4"/>
      <c r="AV194" s="4"/>
      <c r="AW194" s="4"/>
      <c r="AX194" s="4">
        <v>16.169060000000002</v>
      </c>
      <c r="AY194" s="4"/>
      <c r="AZ194" s="4">
        <v>24.96509</v>
      </c>
      <c r="BA194" s="4">
        <v>7.7595739999999997</v>
      </c>
      <c r="BB194" s="4"/>
      <c r="BC194" s="4">
        <v>144.60429999999999</v>
      </c>
      <c r="BD194" s="178">
        <v>61.732140000000001</v>
      </c>
      <c r="CV194" s="28"/>
      <c r="CW194" s="28"/>
    </row>
    <row r="195" spans="1:101" s="18" customFormat="1" x14ac:dyDescent="0.25">
      <c r="A195" t="s">
        <v>871</v>
      </c>
      <c r="B195" t="s">
        <v>522</v>
      </c>
      <c r="C195" t="s">
        <v>545</v>
      </c>
      <c r="D195" s="361">
        <v>191</v>
      </c>
      <c r="E195" s="4">
        <v>33.783920000000002</v>
      </c>
      <c r="F195" s="4">
        <v>96.06841</v>
      </c>
      <c r="G195" s="4"/>
      <c r="H195" s="4">
        <v>51.200760000000002</v>
      </c>
      <c r="I195" s="4"/>
      <c r="J195" s="4"/>
      <c r="K195" s="4">
        <v>7.8556790000000003</v>
      </c>
      <c r="L195" s="4"/>
      <c r="M195" s="4">
        <v>22.745290000000001</v>
      </c>
      <c r="N195" s="4">
        <v>30.980899999999998</v>
      </c>
      <c r="O195" s="4">
        <v>10.50132</v>
      </c>
      <c r="P195" s="4"/>
      <c r="Q195" s="4">
        <v>58</v>
      </c>
      <c r="R195" s="4"/>
      <c r="S195" s="4">
        <v>7.4380199999999994E-2</v>
      </c>
      <c r="T195" s="4">
        <v>370.45240000000001</v>
      </c>
      <c r="U195" s="4">
        <v>23.927499999999998</v>
      </c>
      <c r="V195" s="4">
        <v>0</v>
      </c>
      <c r="W195" s="4">
        <v>15.237109999999999</v>
      </c>
      <c r="X195" s="4">
        <v>14.81127</v>
      </c>
      <c r="Y195" s="4">
        <v>24</v>
      </c>
      <c r="Z195" s="4">
        <v>25.61429</v>
      </c>
      <c r="AA195" s="4">
        <v>44.426870000000001</v>
      </c>
      <c r="AB195" s="4"/>
      <c r="AC195" s="4"/>
      <c r="AD195" s="4">
        <v>28</v>
      </c>
      <c r="AE195" s="4">
        <v>25.8505</v>
      </c>
      <c r="AF195" s="4"/>
      <c r="AG195" s="4">
        <v>1.809253</v>
      </c>
      <c r="AH195" s="4"/>
      <c r="AI195" s="4"/>
      <c r="AJ195" s="4">
        <v>58.849269999999997</v>
      </c>
      <c r="AK195" s="4">
        <v>23.05396</v>
      </c>
      <c r="AL195" s="4"/>
      <c r="AM195" s="4">
        <v>9.1313250000000004</v>
      </c>
      <c r="AN195" s="4">
        <v>34.355269999999997</v>
      </c>
      <c r="AO195" s="4">
        <v>79.980199999999996</v>
      </c>
      <c r="AP195" s="4">
        <v>4.8382589999999999</v>
      </c>
      <c r="AQ195" s="4">
        <v>47.005699999999997</v>
      </c>
      <c r="AR195" s="4">
        <v>1.9</v>
      </c>
      <c r="AS195" s="4">
        <v>15.86707</v>
      </c>
      <c r="AT195" s="4">
        <v>62.892449999999997</v>
      </c>
      <c r="AU195" s="4"/>
      <c r="AV195" s="4"/>
      <c r="AW195" s="4"/>
      <c r="AX195" s="4">
        <v>16.169060000000002</v>
      </c>
      <c r="AY195" s="4"/>
      <c r="AZ195" s="4">
        <v>24.96509</v>
      </c>
      <c r="BA195" s="4">
        <v>7.7595739999999997</v>
      </c>
      <c r="BB195" s="4"/>
      <c r="BC195" s="4">
        <v>144.60429999999999</v>
      </c>
      <c r="BD195" s="178">
        <v>61.732140000000001</v>
      </c>
      <c r="CV195" s="28"/>
      <c r="CW195" s="28"/>
    </row>
    <row r="196" spans="1:101" s="18" customFormat="1" x14ac:dyDescent="0.25">
      <c r="A196" t="s">
        <v>871</v>
      </c>
      <c r="B196" t="s">
        <v>909</v>
      </c>
      <c r="C196" t="s">
        <v>545</v>
      </c>
      <c r="D196" s="361">
        <v>192</v>
      </c>
      <c r="E196" s="4">
        <v>33.783920000000002</v>
      </c>
      <c r="F196" s="4">
        <v>96.06841</v>
      </c>
      <c r="G196" s="4"/>
      <c r="H196" s="4">
        <v>51.200760000000002</v>
      </c>
      <c r="I196" s="4"/>
      <c r="J196" s="4"/>
      <c r="K196" s="4">
        <v>7.8556790000000003</v>
      </c>
      <c r="L196" s="4"/>
      <c r="M196" s="4">
        <v>22.745290000000001</v>
      </c>
      <c r="N196" s="4">
        <v>30.980899999999998</v>
      </c>
      <c r="O196" s="4">
        <v>10.50132</v>
      </c>
      <c r="P196" s="4"/>
      <c r="Q196" s="4">
        <v>58</v>
      </c>
      <c r="R196" s="4"/>
      <c r="S196" s="4">
        <v>7.4380199999999994E-2</v>
      </c>
      <c r="T196" s="4">
        <v>370.45240000000001</v>
      </c>
      <c r="U196" s="4">
        <v>23.927499999999998</v>
      </c>
      <c r="V196" s="4">
        <v>0</v>
      </c>
      <c r="W196" s="4">
        <v>15.237109999999999</v>
      </c>
      <c r="X196" s="4">
        <v>14.81127</v>
      </c>
      <c r="Y196" s="4">
        <v>24</v>
      </c>
      <c r="Z196" s="4">
        <v>25.61429</v>
      </c>
      <c r="AA196" s="4">
        <v>44.426870000000001</v>
      </c>
      <c r="AB196" s="4"/>
      <c r="AC196" s="4"/>
      <c r="AD196" s="4">
        <v>28</v>
      </c>
      <c r="AE196" s="4">
        <v>25.8505</v>
      </c>
      <c r="AF196" s="4"/>
      <c r="AG196" s="4">
        <v>1.809253</v>
      </c>
      <c r="AH196" s="4"/>
      <c r="AI196" s="4"/>
      <c r="AJ196" s="4">
        <v>58.849269999999997</v>
      </c>
      <c r="AK196" s="4">
        <v>23.05396</v>
      </c>
      <c r="AL196" s="4"/>
      <c r="AM196" s="4">
        <v>9.1313250000000004</v>
      </c>
      <c r="AN196" s="4">
        <v>34.355269999999997</v>
      </c>
      <c r="AO196" s="4">
        <v>79.980199999999996</v>
      </c>
      <c r="AP196" s="4">
        <v>4.8382589999999999</v>
      </c>
      <c r="AQ196" s="4">
        <v>47.005699999999997</v>
      </c>
      <c r="AR196" s="4">
        <v>1.9</v>
      </c>
      <c r="AS196" s="4">
        <v>15.86707</v>
      </c>
      <c r="AT196" s="4">
        <v>62.892449999999997</v>
      </c>
      <c r="AU196" s="4"/>
      <c r="AV196" s="4"/>
      <c r="AW196" s="4"/>
      <c r="AX196" s="4">
        <v>16.169060000000002</v>
      </c>
      <c r="AY196" s="4"/>
      <c r="AZ196" s="4">
        <v>24.96509</v>
      </c>
      <c r="BA196" s="4">
        <v>7.7595739999999997</v>
      </c>
      <c r="BB196" s="4"/>
      <c r="BC196" s="4">
        <v>144.60429999999999</v>
      </c>
      <c r="BD196" s="178">
        <v>61.732140000000001</v>
      </c>
      <c r="CV196" s="28"/>
      <c r="CW196" s="28"/>
    </row>
    <row r="197" spans="1:101" s="18" customFormat="1" x14ac:dyDescent="0.25">
      <c r="A197" t="s">
        <v>871</v>
      </c>
      <c r="B197" t="s">
        <v>910</v>
      </c>
      <c r="C197" t="s">
        <v>545</v>
      </c>
      <c r="D197" s="361">
        <v>193</v>
      </c>
      <c r="E197" s="4">
        <v>33.783920000000002</v>
      </c>
      <c r="F197" s="4">
        <v>96.06841</v>
      </c>
      <c r="G197" s="4"/>
      <c r="H197" s="4">
        <v>51.200760000000002</v>
      </c>
      <c r="I197" s="4"/>
      <c r="J197" s="4"/>
      <c r="K197" s="4">
        <v>7.8556790000000003</v>
      </c>
      <c r="L197" s="4"/>
      <c r="M197" s="4">
        <v>22.745290000000001</v>
      </c>
      <c r="N197" s="4">
        <v>30.980899999999998</v>
      </c>
      <c r="O197" s="4">
        <v>10.50132</v>
      </c>
      <c r="P197" s="4"/>
      <c r="Q197" s="4">
        <v>58</v>
      </c>
      <c r="R197" s="4"/>
      <c r="S197" s="4">
        <v>7.4380199999999994E-2</v>
      </c>
      <c r="T197" s="4">
        <v>370.45240000000001</v>
      </c>
      <c r="U197" s="4">
        <v>23.927499999999998</v>
      </c>
      <c r="V197" s="4">
        <v>0</v>
      </c>
      <c r="W197" s="4">
        <v>15.237109999999999</v>
      </c>
      <c r="X197" s="4">
        <v>14.81127</v>
      </c>
      <c r="Y197" s="4">
        <v>24</v>
      </c>
      <c r="Z197" s="4">
        <v>25.61429</v>
      </c>
      <c r="AA197" s="4">
        <v>44.426870000000001</v>
      </c>
      <c r="AB197" s="4"/>
      <c r="AC197" s="4"/>
      <c r="AD197" s="4">
        <v>28</v>
      </c>
      <c r="AE197" s="4">
        <v>25.8505</v>
      </c>
      <c r="AF197" s="4"/>
      <c r="AG197" s="4">
        <v>1.809253</v>
      </c>
      <c r="AH197" s="4"/>
      <c r="AI197" s="4"/>
      <c r="AJ197" s="4">
        <v>58.849269999999997</v>
      </c>
      <c r="AK197" s="4">
        <v>23.05396</v>
      </c>
      <c r="AL197" s="4"/>
      <c r="AM197" s="4">
        <v>9.1313250000000004</v>
      </c>
      <c r="AN197" s="4">
        <v>34.355269999999997</v>
      </c>
      <c r="AO197" s="4">
        <v>79.980199999999996</v>
      </c>
      <c r="AP197" s="4">
        <v>4.8382589999999999</v>
      </c>
      <c r="AQ197" s="4">
        <v>47.005699999999997</v>
      </c>
      <c r="AR197" s="4">
        <v>1.9</v>
      </c>
      <c r="AS197" s="4">
        <v>15.86707</v>
      </c>
      <c r="AT197" s="4">
        <v>62.892449999999997</v>
      </c>
      <c r="AU197" s="4"/>
      <c r="AV197" s="4"/>
      <c r="AW197" s="4"/>
      <c r="AX197" s="4">
        <v>16.169060000000002</v>
      </c>
      <c r="AY197" s="4"/>
      <c r="AZ197" s="4">
        <v>24.96509</v>
      </c>
      <c r="BA197" s="4">
        <v>7.7595739999999997</v>
      </c>
      <c r="BB197" s="4"/>
      <c r="BC197" s="4">
        <v>144.60429999999999</v>
      </c>
      <c r="BD197" s="178">
        <v>61.732140000000001</v>
      </c>
      <c r="CV197" s="28"/>
      <c r="CW197" s="28"/>
    </row>
    <row r="198" spans="1:101" s="18" customFormat="1" x14ac:dyDescent="0.25">
      <c r="A198" t="s">
        <v>871</v>
      </c>
      <c r="B198" t="s">
        <v>911</v>
      </c>
      <c r="C198" t="s">
        <v>545</v>
      </c>
      <c r="D198" s="361">
        <v>194</v>
      </c>
      <c r="E198" s="4">
        <v>33.783920000000002</v>
      </c>
      <c r="F198" s="4">
        <v>96.06841</v>
      </c>
      <c r="G198" s="4"/>
      <c r="H198" s="4">
        <v>51.200760000000002</v>
      </c>
      <c r="I198" s="4"/>
      <c r="J198" s="4"/>
      <c r="K198" s="4">
        <v>7.8556790000000003</v>
      </c>
      <c r="L198" s="4"/>
      <c r="M198" s="4">
        <v>22.745290000000001</v>
      </c>
      <c r="N198" s="4">
        <v>30.980899999999998</v>
      </c>
      <c r="O198" s="4">
        <v>10.50132</v>
      </c>
      <c r="P198" s="4"/>
      <c r="Q198" s="4">
        <v>58</v>
      </c>
      <c r="R198" s="4"/>
      <c r="S198" s="4">
        <v>7.4380199999999994E-2</v>
      </c>
      <c r="T198" s="4">
        <v>370.45240000000001</v>
      </c>
      <c r="U198" s="4">
        <v>23.927499999999998</v>
      </c>
      <c r="V198" s="4">
        <v>0</v>
      </c>
      <c r="W198" s="4">
        <v>15.237109999999999</v>
      </c>
      <c r="X198" s="4">
        <v>14.81127</v>
      </c>
      <c r="Y198" s="4">
        <v>24</v>
      </c>
      <c r="Z198" s="4">
        <v>25.61429</v>
      </c>
      <c r="AA198" s="4">
        <v>44.426870000000001</v>
      </c>
      <c r="AB198" s="4"/>
      <c r="AC198" s="4"/>
      <c r="AD198" s="4">
        <v>28</v>
      </c>
      <c r="AE198" s="4">
        <v>25.8505</v>
      </c>
      <c r="AF198" s="4"/>
      <c r="AG198" s="4">
        <v>1.809253</v>
      </c>
      <c r="AH198" s="4"/>
      <c r="AI198" s="4"/>
      <c r="AJ198" s="4">
        <v>58.849269999999997</v>
      </c>
      <c r="AK198" s="4">
        <v>23.05396</v>
      </c>
      <c r="AL198" s="4"/>
      <c r="AM198" s="4">
        <v>9.1313250000000004</v>
      </c>
      <c r="AN198" s="4">
        <v>34.355269999999997</v>
      </c>
      <c r="AO198" s="4">
        <v>79.980199999999996</v>
      </c>
      <c r="AP198" s="4">
        <v>4.8382589999999999</v>
      </c>
      <c r="AQ198" s="4">
        <v>47.005699999999997</v>
      </c>
      <c r="AR198" s="4">
        <v>1.9</v>
      </c>
      <c r="AS198" s="4">
        <v>15.86707</v>
      </c>
      <c r="AT198" s="4">
        <v>62.892449999999997</v>
      </c>
      <c r="AU198" s="4"/>
      <c r="AV198" s="4"/>
      <c r="AW198" s="4"/>
      <c r="AX198" s="4">
        <v>16.169060000000002</v>
      </c>
      <c r="AY198" s="4"/>
      <c r="AZ198" s="4">
        <v>24.96509</v>
      </c>
      <c r="BA198" s="4">
        <v>7.7595739999999997</v>
      </c>
      <c r="BB198" s="4"/>
      <c r="BC198" s="4">
        <v>144.60429999999999</v>
      </c>
      <c r="BD198" s="178">
        <v>61.732140000000001</v>
      </c>
      <c r="CV198" s="28"/>
      <c r="CW198" s="28"/>
    </row>
    <row r="199" spans="1:101" s="18" customFormat="1" x14ac:dyDescent="0.25">
      <c r="A199" t="s">
        <v>872</v>
      </c>
      <c r="B199" t="s">
        <v>887</v>
      </c>
      <c r="C199" t="s">
        <v>157</v>
      </c>
      <c r="D199" s="361">
        <v>195</v>
      </c>
      <c r="E199" s="4"/>
      <c r="F199" s="4">
        <v>91.596149999999994</v>
      </c>
      <c r="G199" s="4">
        <v>282.94569999999999</v>
      </c>
      <c r="H199" s="4">
        <v>92.241380000000007</v>
      </c>
      <c r="I199" s="4"/>
      <c r="J199" s="4"/>
      <c r="K199" s="4"/>
      <c r="L199" s="4">
        <v>34.595280000000002</v>
      </c>
      <c r="M199" s="4"/>
      <c r="N199" s="4"/>
      <c r="O199" s="4">
        <v>12.92723</v>
      </c>
      <c r="P199" s="4"/>
      <c r="Q199" s="4">
        <v>24.06082</v>
      </c>
      <c r="R199" s="4">
        <v>147.37819999999999</v>
      </c>
      <c r="S199" s="4">
        <v>40.721150000000002</v>
      </c>
      <c r="T199" s="4">
        <v>445.00049999999999</v>
      </c>
      <c r="U199" s="4"/>
      <c r="V199" s="4"/>
      <c r="W199" s="4">
        <v>31.326090000000001</v>
      </c>
      <c r="X199" s="4">
        <v>18.862130000000001</v>
      </c>
      <c r="Y199" s="4">
        <v>38.5</v>
      </c>
      <c r="Z199" s="4">
        <v>18.277059999999999</v>
      </c>
      <c r="AA199" s="4"/>
      <c r="AB199" s="4"/>
      <c r="AC199" s="4">
        <v>36.25</v>
      </c>
      <c r="AD199" s="4">
        <v>33.817540000000001</v>
      </c>
      <c r="AE199" s="4">
        <v>35.066540000000003</v>
      </c>
      <c r="AF199" s="4">
        <v>46.379840000000002</v>
      </c>
      <c r="AG199" s="4"/>
      <c r="AH199" s="4">
        <v>131</v>
      </c>
      <c r="AI199" s="4"/>
      <c r="AJ199" s="4">
        <v>101.0748</v>
      </c>
      <c r="AK199" s="4">
        <v>29.211870000000001</v>
      </c>
      <c r="AL199" s="4">
        <v>63.565440000000002</v>
      </c>
      <c r="AM199" s="4">
        <v>7.3600450000000004</v>
      </c>
      <c r="AN199" s="4"/>
      <c r="AO199" s="4"/>
      <c r="AP199" s="4">
        <v>7.9499069999999996</v>
      </c>
      <c r="AQ199" s="4">
        <v>46.996169999999999</v>
      </c>
      <c r="AR199" s="4">
        <v>21.228529999999999</v>
      </c>
      <c r="AS199" s="4">
        <v>12.65138</v>
      </c>
      <c r="AT199" s="4">
        <v>66.732029999999995</v>
      </c>
      <c r="AU199" s="4"/>
      <c r="AV199" s="4"/>
      <c r="AW199" s="4"/>
      <c r="AX199" s="4">
        <v>32.065950000000001</v>
      </c>
      <c r="AY199" s="4">
        <v>35.5</v>
      </c>
      <c r="AZ199" s="4">
        <v>31.787970000000001</v>
      </c>
      <c r="BA199" s="4">
        <v>20.601939999999999</v>
      </c>
      <c r="BB199" s="4"/>
      <c r="BC199" s="4">
        <v>145.16829999999999</v>
      </c>
      <c r="BD199" s="178">
        <v>57.583329999999997</v>
      </c>
      <c r="CV199" s="28"/>
      <c r="CW199" s="28"/>
    </row>
    <row r="200" spans="1:101" s="18" customFormat="1" x14ac:dyDescent="0.25">
      <c r="A200" t="s">
        <v>872</v>
      </c>
      <c r="B200" t="s">
        <v>520</v>
      </c>
      <c r="C200" t="s">
        <v>157</v>
      </c>
      <c r="D200" s="361">
        <v>196</v>
      </c>
      <c r="E200" s="4"/>
      <c r="F200" s="4">
        <v>91.596149999999994</v>
      </c>
      <c r="G200" s="4">
        <v>282.94569999999999</v>
      </c>
      <c r="H200" s="4">
        <v>92.241380000000007</v>
      </c>
      <c r="I200" s="4"/>
      <c r="J200" s="4"/>
      <c r="K200" s="4"/>
      <c r="L200" s="4">
        <v>34.595280000000002</v>
      </c>
      <c r="M200" s="4"/>
      <c r="N200" s="4"/>
      <c r="O200" s="4">
        <v>12.92723</v>
      </c>
      <c r="P200" s="4"/>
      <c r="Q200" s="4">
        <v>24.06082</v>
      </c>
      <c r="R200" s="4">
        <v>147.37819999999999</v>
      </c>
      <c r="S200" s="4">
        <v>40.721150000000002</v>
      </c>
      <c r="T200" s="4">
        <v>445.00049999999999</v>
      </c>
      <c r="U200" s="4"/>
      <c r="V200" s="4"/>
      <c r="W200" s="4">
        <v>31.326090000000001</v>
      </c>
      <c r="X200" s="4">
        <v>18.862130000000001</v>
      </c>
      <c r="Y200" s="4">
        <v>38.5</v>
      </c>
      <c r="Z200" s="4">
        <v>18.277059999999999</v>
      </c>
      <c r="AA200" s="4"/>
      <c r="AB200" s="4"/>
      <c r="AC200" s="4">
        <v>36.25</v>
      </c>
      <c r="AD200" s="4">
        <v>33.817540000000001</v>
      </c>
      <c r="AE200" s="4">
        <v>35.066540000000003</v>
      </c>
      <c r="AF200" s="4">
        <v>46.379840000000002</v>
      </c>
      <c r="AG200" s="4"/>
      <c r="AH200" s="4">
        <v>131</v>
      </c>
      <c r="AI200" s="4"/>
      <c r="AJ200" s="4">
        <v>101.0748</v>
      </c>
      <c r="AK200" s="4">
        <v>29.211870000000001</v>
      </c>
      <c r="AL200" s="4">
        <v>63.565440000000002</v>
      </c>
      <c r="AM200" s="4">
        <v>7.3600450000000004</v>
      </c>
      <c r="AN200" s="4"/>
      <c r="AO200" s="4"/>
      <c r="AP200" s="4">
        <v>7.9499069999999996</v>
      </c>
      <c r="AQ200" s="4">
        <v>46.996169999999999</v>
      </c>
      <c r="AR200" s="4">
        <v>21.228529999999999</v>
      </c>
      <c r="AS200" s="4">
        <v>12.65138</v>
      </c>
      <c r="AT200" s="4">
        <v>66.732029999999995</v>
      </c>
      <c r="AU200" s="4"/>
      <c r="AV200" s="4"/>
      <c r="AW200" s="4"/>
      <c r="AX200" s="4">
        <v>32.065950000000001</v>
      </c>
      <c r="AY200" s="4">
        <v>35.5</v>
      </c>
      <c r="AZ200" s="4">
        <v>31.787970000000001</v>
      </c>
      <c r="BA200" s="4">
        <v>20.601939999999999</v>
      </c>
      <c r="BB200" s="4"/>
      <c r="BC200" s="4">
        <v>145.16829999999999</v>
      </c>
      <c r="BD200" s="178">
        <v>57.583329999999997</v>
      </c>
      <c r="CV200" s="28"/>
      <c r="CW200" s="28"/>
    </row>
    <row r="201" spans="1:101" s="18" customFormat="1" x14ac:dyDescent="0.25">
      <c r="A201" t="s">
        <v>872</v>
      </c>
      <c r="B201" t="s">
        <v>521</v>
      </c>
      <c r="C201" t="s">
        <v>157</v>
      </c>
      <c r="D201" s="361">
        <v>197</v>
      </c>
      <c r="E201" s="4"/>
      <c r="F201" s="4">
        <v>91.596149999999994</v>
      </c>
      <c r="G201" s="4">
        <v>282.94569999999999</v>
      </c>
      <c r="H201" s="4">
        <v>92.241380000000007</v>
      </c>
      <c r="I201" s="4"/>
      <c r="J201" s="4"/>
      <c r="K201" s="4"/>
      <c r="L201" s="4">
        <v>34.595280000000002</v>
      </c>
      <c r="M201" s="4"/>
      <c r="N201" s="4"/>
      <c r="O201" s="4">
        <v>12.92723</v>
      </c>
      <c r="P201" s="4"/>
      <c r="Q201" s="4">
        <v>24.06082</v>
      </c>
      <c r="R201" s="4">
        <v>147.37819999999999</v>
      </c>
      <c r="S201" s="4">
        <v>40.721150000000002</v>
      </c>
      <c r="T201" s="4">
        <v>445.00049999999999</v>
      </c>
      <c r="U201" s="4"/>
      <c r="V201" s="4"/>
      <c r="W201" s="4">
        <v>31.326090000000001</v>
      </c>
      <c r="X201" s="4">
        <v>18.862130000000001</v>
      </c>
      <c r="Y201" s="4">
        <v>38.5</v>
      </c>
      <c r="Z201" s="4">
        <v>18.277059999999999</v>
      </c>
      <c r="AA201" s="4"/>
      <c r="AB201" s="4"/>
      <c r="AC201" s="4">
        <v>36.25</v>
      </c>
      <c r="AD201" s="4">
        <v>33.817540000000001</v>
      </c>
      <c r="AE201" s="4">
        <v>35.066540000000003</v>
      </c>
      <c r="AF201" s="4">
        <v>46.379840000000002</v>
      </c>
      <c r="AG201" s="4"/>
      <c r="AH201" s="4">
        <v>131</v>
      </c>
      <c r="AI201" s="4"/>
      <c r="AJ201" s="4">
        <v>101.0748</v>
      </c>
      <c r="AK201" s="4">
        <v>29.211870000000001</v>
      </c>
      <c r="AL201" s="4">
        <v>63.565440000000002</v>
      </c>
      <c r="AM201" s="4">
        <v>7.3600450000000004</v>
      </c>
      <c r="AN201" s="4"/>
      <c r="AO201" s="4"/>
      <c r="AP201" s="4">
        <v>7.9499069999999996</v>
      </c>
      <c r="AQ201" s="4">
        <v>46.996169999999999</v>
      </c>
      <c r="AR201" s="4">
        <v>21.228529999999999</v>
      </c>
      <c r="AS201" s="4">
        <v>12.65138</v>
      </c>
      <c r="AT201" s="4">
        <v>66.732029999999995</v>
      </c>
      <c r="AU201" s="4"/>
      <c r="AV201" s="4"/>
      <c r="AW201" s="4"/>
      <c r="AX201" s="4">
        <v>32.065950000000001</v>
      </c>
      <c r="AY201" s="4">
        <v>35.5</v>
      </c>
      <c r="AZ201" s="4">
        <v>31.787970000000001</v>
      </c>
      <c r="BA201" s="4">
        <v>20.601939999999999</v>
      </c>
      <c r="BB201" s="4"/>
      <c r="BC201" s="4">
        <v>145.16829999999999</v>
      </c>
      <c r="BD201" s="178">
        <v>57.583329999999997</v>
      </c>
      <c r="CV201" s="28"/>
      <c r="CW201" s="28"/>
    </row>
    <row r="202" spans="1:101" s="18" customFormat="1" x14ac:dyDescent="0.25">
      <c r="A202" t="s">
        <v>872</v>
      </c>
      <c r="B202" t="s">
        <v>880</v>
      </c>
      <c r="C202" t="s">
        <v>153</v>
      </c>
      <c r="D202" s="361">
        <v>198</v>
      </c>
      <c r="E202" s="4"/>
      <c r="F202" s="4">
        <v>91.596149999999994</v>
      </c>
      <c r="G202" s="4">
        <v>282.94569999999999</v>
      </c>
      <c r="H202" s="4">
        <v>92.241380000000007</v>
      </c>
      <c r="I202" s="4"/>
      <c r="J202" s="4"/>
      <c r="K202" s="4"/>
      <c r="L202" s="4">
        <v>34.595280000000002</v>
      </c>
      <c r="M202" s="4"/>
      <c r="N202" s="4"/>
      <c r="O202" s="4">
        <v>12.92723</v>
      </c>
      <c r="P202" s="4"/>
      <c r="Q202" s="4">
        <v>24.06082</v>
      </c>
      <c r="R202" s="4">
        <v>147.37819999999999</v>
      </c>
      <c r="S202" s="4">
        <v>40.721150000000002</v>
      </c>
      <c r="T202" s="4">
        <v>445.00049999999999</v>
      </c>
      <c r="U202" s="4"/>
      <c r="V202" s="4"/>
      <c r="W202" s="4">
        <v>31.326090000000001</v>
      </c>
      <c r="X202" s="4">
        <v>18.862130000000001</v>
      </c>
      <c r="Y202" s="4">
        <v>38.5</v>
      </c>
      <c r="Z202" s="4">
        <v>18.277059999999999</v>
      </c>
      <c r="AA202" s="4"/>
      <c r="AB202" s="4"/>
      <c r="AC202" s="4">
        <v>36.25</v>
      </c>
      <c r="AD202" s="4">
        <v>33.817540000000001</v>
      </c>
      <c r="AE202" s="4">
        <v>35.066540000000003</v>
      </c>
      <c r="AF202" s="4">
        <v>46.379840000000002</v>
      </c>
      <c r="AG202" s="4"/>
      <c r="AH202" s="4">
        <v>131</v>
      </c>
      <c r="AI202" s="4"/>
      <c r="AJ202" s="4">
        <v>101.0748</v>
      </c>
      <c r="AK202" s="4">
        <v>29.211870000000001</v>
      </c>
      <c r="AL202" s="4">
        <v>63.565440000000002</v>
      </c>
      <c r="AM202" s="4">
        <v>7.3600450000000004</v>
      </c>
      <c r="AN202" s="4"/>
      <c r="AO202" s="4"/>
      <c r="AP202" s="4">
        <v>7.9499069999999996</v>
      </c>
      <c r="AQ202" s="4">
        <v>46.996169999999999</v>
      </c>
      <c r="AR202" s="4">
        <v>21.228529999999999</v>
      </c>
      <c r="AS202" s="4">
        <v>12.65138</v>
      </c>
      <c r="AT202" s="4">
        <v>66.732029999999995</v>
      </c>
      <c r="AU202" s="4"/>
      <c r="AV202" s="4"/>
      <c r="AW202" s="4"/>
      <c r="AX202" s="4">
        <v>32.065950000000001</v>
      </c>
      <c r="AY202" s="4">
        <v>35.5</v>
      </c>
      <c r="AZ202" s="4">
        <v>31.787970000000001</v>
      </c>
      <c r="BA202" s="4">
        <v>20.601939999999999</v>
      </c>
      <c r="BB202" s="4"/>
      <c r="BC202" s="4">
        <v>145.16829999999999</v>
      </c>
      <c r="BD202" s="178">
        <v>57.583329999999997</v>
      </c>
      <c r="CV202" s="28"/>
      <c r="CW202" s="28"/>
    </row>
    <row r="203" spans="1:101" s="18" customFormat="1" x14ac:dyDescent="0.25">
      <c r="A203" t="s">
        <v>872</v>
      </c>
      <c r="B203" t="s">
        <v>887</v>
      </c>
      <c r="C203" t="s">
        <v>153</v>
      </c>
      <c r="D203" s="361">
        <v>199</v>
      </c>
      <c r="E203" s="4"/>
      <c r="F203" s="4">
        <v>91.596149999999994</v>
      </c>
      <c r="G203" s="4">
        <v>282.94569999999999</v>
      </c>
      <c r="H203" s="4">
        <v>92.241380000000007</v>
      </c>
      <c r="I203" s="4"/>
      <c r="J203" s="4"/>
      <c r="K203" s="4"/>
      <c r="L203" s="4">
        <v>34.595280000000002</v>
      </c>
      <c r="M203" s="4"/>
      <c r="N203" s="4"/>
      <c r="O203" s="4">
        <v>12.92723</v>
      </c>
      <c r="P203" s="4"/>
      <c r="Q203" s="4">
        <v>24.06082</v>
      </c>
      <c r="R203" s="4">
        <v>147.37819999999999</v>
      </c>
      <c r="S203" s="4">
        <v>40.721150000000002</v>
      </c>
      <c r="T203" s="4">
        <v>445.00049999999999</v>
      </c>
      <c r="U203" s="4"/>
      <c r="V203" s="4"/>
      <c r="W203" s="4">
        <v>31.326090000000001</v>
      </c>
      <c r="X203" s="4">
        <v>18.862130000000001</v>
      </c>
      <c r="Y203" s="4">
        <v>38.5</v>
      </c>
      <c r="Z203" s="4">
        <v>18.277059999999999</v>
      </c>
      <c r="AA203" s="4"/>
      <c r="AB203" s="4"/>
      <c r="AC203" s="4">
        <v>36.25</v>
      </c>
      <c r="AD203" s="4">
        <v>33.817540000000001</v>
      </c>
      <c r="AE203" s="4">
        <v>35.066540000000003</v>
      </c>
      <c r="AF203" s="4">
        <v>46.379840000000002</v>
      </c>
      <c r="AG203" s="4"/>
      <c r="AH203" s="4">
        <v>131</v>
      </c>
      <c r="AI203" s="4"/>
      <c r="AJ203" s="4">
        <v>101.0748</v>
      </c>
      <c r="AK203" s="4">
        <v>29.211870000000001</v>
      </c>
      <c r="AL203" s="4">
        <v>63.565440000000002</v>
      </c>
      <c r="AM203" s="4">
        <v>7.3600450000000004</v>
      </c>
      <c r="AN203" s="4"/>
      <c r="AO203" s="4"/>
      <c r="AP203" s="4">
        <v>7.9499069999999996</v>
      </c>
      <c r="AQ203" s="4">
        <v>46.996169999999999</v>
      </c>
      <c r="AR203" s="4">
        <v>21.228529999999999</v>
      </c>
      <c r="AS203" s="4">
        <v>12.65138</v>
      </c>
      <c r="AT203" s="4">
        <v>66.732029999999995</v>
      </c>
      <c r="AU203" s="4"/>
      <c r="AV203" s="4"/>
      <c r="AW203" s="4"/>
      <c r="AX203" s="4">
        <v>32.065950000000001</v>
      </c>
      <c r="AY203" s="4">
        <v>35.5</v>
      </c>
      <c r="AZ203" s="4">
        <v>31.787970000000001</v>
      </c>
      <c r="BA203" s="4">
        <v>20.601939999999999</v>
      </c>
      <c r="BB203" s="4"/>
      <c r="BC203" s="4">
        <v>145.16829999999999</v>
      </c>
      <c r="BD203" s="178">
        <v>57.583329999999997</v>
      </c>
      <c r="CV203" s="28"/>
      <c r="CW203" s="28"/>
    </row>
    <row r="204" spans="1:101" s="18" customFormat="1" x14ac:dyDescent="0.25">
      <c r="A204" t="s">
        <v>872</v>
      </c>
      <c r="B204" t="s">
        <v>889</v>
      </c>
      <c r="C204" t="s">
        <v>153</v>
      </c>
      <c r="D204" s="361">
        <v>200</v>
      </c>
      <c r="E204" s="4"/>
      <c r="F204" s="4">
        <v>91.596149999999994</v>
      </c>
      <c r="G204" s="4">
        <v>282.94569999999999</v>
      </c>
      <c r="H204" s="4">
        <v>92.241380000000007</v>
      </c>
      <c r="I204" s="4"/>
      <c r="J204" s="4"/>
      <c r="K204" s="4"/>
      <c r="L204" s="4">
        <v>34.595280000000002</v>
      </c>
      <c r="M204" s="4"/>
      <c r="N204" s="4"/>
      <c r="O204" s="4">
        <v>12.92723</v>
      </c>
      <c r="P204" s="4"/>
      <c r="Q204" s="4">
        <v>24.06082</v>
      </c>
      <c r="R204" s="4">
        <v>147.37819999999999</v>
      </c>
      <c r="S204" s="4">
        <v>40.721150000000002</v>
      </c>
      <c r="T204" s="4">
        <v>445.00049999999999</v>
      </c>
      <c r="U204" s="4"/>
      <c r="V204" s="4"/>
      <c r="W204" s="4">
        <v>31.326090000000001</v>
      </c>
      <c r="X204" s="4">
        <v>18.862130000000001</v>
      </c>
      <c r="Y204" s="4">
        <v>38.5</v>
      </c>
      <c r="Z204" s="4">
        <v>18.277059999999999</v>
      </c>
      <c r="AA204" s="4"/>
      <c r="AB204" s="4"/>
      <c r="AC204" s="4">
        <v>36.25</v>
      </c>
      <c r="AD204" s="4">
        <v>33.817540000000001</v>
      </c>
      <c r="AE204" s="4">
        <v>35.066540000000003</v>
      </c>
      <c r="AF204" s="4">
        <v>46.379840000000002</v>
      </c>
      <c r="AG204" s="4"/>
      <c r="AH204" s="4">
        <v>131</v>
      </c>
      <c r="AI204" s="4"/>
      <c r="AJ204" s="4">
        <v>101.0748</v>
      </c>
      <c r="AK204" s="4">
        <v>29.211870000000001</v>
      </c>
      <c r="AL204" s="4">
        <v>63.565440000000002</v>
      </c>
      <c r="AM204" s="4">
        <v>7.3600450000000004</v>
      </c>
      <c r="AN204" s="4"/>
      <c r="AO204" s="4"/>
      <c r="AP204" s="4">
        <v>7.9499069999999996</v>
      </c>
      <c r="AQ204" s="4">
        <v>46.996169999999999</v>
      </c>
      <c r="AR204" s="4">
        <v>21.228529999999999</v>
      </c>
      <c r="AS204" s="4">
        <v>12.65138</v>
      </c>
      <c r="AT204" s="4">
        <v>66.732029999999995</v>
      </c>
      <c r="AU204" s="4"/>
      <c r="AV204" s="4"/>
      <c r="AW204" s="4"/>
      <c r="AX204" s="4">
        <v>32.065950000000001</v>
      </c>
      <c r="AY204" s="4">
        <v>35.5</v>
      </c>
      <c r="AZ204" s="4">
        <v>31.787970000000001</v>
      </c>
      <c r="BA204" s="4">
        <v>20.601939999999999</v>
      </c>
      <c r="BB204" s="4"/>
      <c r="BC204" s="4">
        <v>145.16829999999999</v>
      </c>
      <c r="BD204" s="178">
        <v>57.583329999999997</v>
      </c>
      <c r="CV204" s="28"/>
      <c r="CW204" s="28"/>
    </row>
    <row r="205" spans="1:101" s="18" customFormat="1" x14ac:dyDescent="0.25">
      <c r="A205" t="s">
        <v>872</v>
      </c>
      <c r="B205" t="s">
        <v>504</v>
      </c>
      <c r="C205" t="s">
        <v>153</v>
      </c>
      <c r="D205" s="361">
        <v>201</v>
      </c>
      <c r="E205" s="4"/>
      <c r="F205" s="4">
        <v>91.596149999999994</v>
      </c>
      <c r="G205" s="4">
        <v>282.94569999999999</v>
      </c>
      <c r="H205" s="4">
        <v>92.241380000000007</v>
      </c>
      <c r="I205" s="4"/>
      <c r="J205" s="4"/>
      <c r="K205" s="4"/>
      <c r="L205" s="4">
        <v>34.595280000000002</v>
      </c>
      <c r="M205" s="4"/>
      <c r="N205" s="4"/>
      <c r="O205" s="4">
        <v>12.92723</v>
      </c>
      <c r="P205" s="4"/>
      <c r="Q205" s="4">
        <v>24.06082</v>
      </c>
      <c r="R205" s="4">
        <v>147.37819999999999</v>
      </c>
      <c r="S205" s="4">
        <v>40.721150000000002</v>
      </c>
      <c r="T205" s="4">
        <v>445.00049999999999</v>
      </c>
      <c r="U205" s="4"/>
      <c r="V205" s="4"/>
      <c r="W205" s="4">
        <v>31.326090000000001</v>
      </c>
      <c r="X205" s="4">
        <v>18.862130000000001</v>
      </c>
      <c r="Y205" s="4">
        <v>38.5</v>
      </c>
      <c r="Z205" s="4">
        <v>18.277059999999999</v>
      </c>
      <c r="AA205" s="4"/>
      <c r="AB205" s="4"/>
      <c r="AC205" s="4">
        <v>36.25</v>
      </c>
      <c r="AD205" s="4">
        <v>33.817540000000001</v>
      </c>
      <c r="AE205" s="4">
        <v>35.066540000000003</v>
      </c>
      <c r="AF205" s="4">
        <v>46.379840000000002</v>
      </c>
      <c r="AG205" s="4"/>
      <c r="AH205" s="4">
        <v>131</v>
      </c>
      <c r="AI205" s="4"/>
      <c r="AJ205" s="4">
        <v>101.0748</v>
      </c>
      <c r="AK205" s="4">
        <v>29.211870000000001</v>
      </c>
      <c r="AL205" s="4">
        <v>63.565440000000002</v>
      </c>
      <c r="AM205" s="4">
        <v>7.3600450000000004</v>
      </c>
      <c r="AN205" s="4"/>
      <c r="AO205" s="4"/>
      <c r="AP205" s="4">
        <v>7.9499069999999996</v>
      </c>
      <c r="AQ205" s="4">
        <v>46.996169999999999</v>
      </c>
      <c r="AR205" s="4">
        <v>21.228529999999999</v>
      </c>
      <c r="AS205" s="4">
        <v>12.65138</v>
      </c>
      <c r="AT205" s="4">
        <v>66.732029999999995</v>
      </c>
      <c r="AU205" s="4"/>
      <c r="AV205" s="4"/>
      <c r="AW205" s="4"/>
      <c r="AX205" s="4">
        <v>32.065950000000001</v>
      </c>
      <c r="AY205" s="4">
        <v>35.5</v>
      </c>
      <c r="AZ205" s="4">
        <v>31.787970000000001</v>
      </c>
      <c r="BA205" s="4">
        <v>20.601939999999999</v>
      </c>
      <c r="BB205" s="4"/>
      <c r="BC205" s="4">
        <v>145.16829999999999</v>
      </c>
      <c r="BD205" s="178">
        <v>57.583329999999997</v>
      </c>
      <c r="CV205" s="28"/>
      <c r="CW205" s="28"/>
    </row>
    <row r="206" spans="1:101" s="18" customFormat="1" x14ac:dyDescent="0.25">
      <c r="A206" t="s">
        <v>872</v>
      </c>
      <c r="B206" t="s">
        <v>509</v>
      </c>
      <c r="C206" t="s">
        <v>153</v>
      </c>
      <c r="D206" s="361">
        <v>202</v>
      </c>
      <c r="E206" s="4"/>
      <c r="F206" s="4">
        <v>91.596149999999994</v>
      </c>
      <c r="G206" s="4">
        <v>282.94569999999999</v>
      </c>
      <c r="H206" s="4">
        <v>92.241380000000007</v>
      </c>
      <c r="I206" s="4"/>
      <c r="J206" s="4"/>
      <c r="K206" s="4"/>
      <c r="L206" s="4">
        <v>34.595280000000002</v>
      </c>
      <c r="M206" s="4"/>
      <c r="N206" s="4"/>
      <c r="O206" s="4">
        <v>12.92723</v>
      </c>
      <c r="P206" s="4"/>
      <c r="Q206" s="4">
        <v>24.06082</v>
      </c>
      <c r="R206" s="4">
        <v>147.37819999999999</v>
      </c>
      <c r="S206" s="4">
        <v>40.721150000000002</v>
      </c>
      <c r="T206" s="4">
        <v>445.00049999999999</v>
      </c>
      <c r="U206" s="4"/>
      <c r="V206" s="4"/>
      <c r="W206" s="4">
        <v>31.326090000000001</v>
      </c>
      <c r="X206" s="4">
        <v>18.862130000000001</v>
      </c>
      <c r="Y206" s="4">
        <v>38.5</v>
      </c>
      <c r="Z206" s="4">
        <v>18.277059999999999</v>
      </c>
      <c r="AA206" s="4"/>
      <c r="AB206" s="4"/>
      <c r="AC206" s="4">
        <v>36.25</v>
      </c>
      <c r="AD206" s="4">
        <v>33.817540000000001</v>
      </c>
      <c r="AE206" s="4">
        <v>35.066540000000003</v>
      </c>
      <c r="AF206" s="4">
        <v>46.379840000000002</v>
      </c>
      <c r="AG206" s="4"/>
      <c r="AH206" s="4">
        <v>131</v>
      </c>
      <c r="AI206" s="4"/>
      <c r="AJ206" s="4">
        <v>101.0748</v>
      </c>
      <c r="AK206" s="4">
        <v>29.211870000000001</v>
      </c>
      <c r="AL206" s="4">
        <v>63.565440000000002</v>
      </c>
      <c r="AM206" s="4">
        <v>7.3600450000000004</v>
      </c>
      <c r="AN206" s="4"/>
      <c r="AO206" s="4"/>
      <c r="AP206" s="4">
        <v>7.9499069999999996</v>
      </c>
      <c r="AQ206" s="4">
        <v>46.996169999999999</v>
      </c>
      <c r="AR206" s="4">
        <v>21.228529999999999</v>
      </c>
      <c r="AS206" s="4">
        <v>12.65138</v>
      </c>
      <c r="AT206" s="4">
        <v>66.732029999999995</v>
      </c>
      <c r="AU206" s="4"/>
      <c r="AV206" s="4"/>
      <c r="AW206" s="4"/>
      <c r="AX206" s="4">
        <v>32.065950000000001</v>
      </c>
      <c r="AY206" s="4">
        <v>35.5</v>
      </c>
      <c r="AZ206" s="4">
        <v>31.787970000000001</v>
      </c>
      <c r="BA206" s="4">
        <v>20.601939999999999</v>
      </c>
      <c r="BB206" s="4"/>
      <c r="BC206" s="4">
        <v>145.16829999999999</v>
      </c>
      <c r="BD206" s="178">
        <v>57.583329999999997</v>
      </c>
      <c r="CV206" s="28"/>
      <c r="CW206" s="28"/>
    </row>
    <row r="207" spans="1:101" s="18" customFormat="1" x14ac:dyDescent="0.25">
      <c r="A207" t="s">
        <v>872</v>
      </c>
      <c r="B207" t="s">
        <v>905</v>
      </c>
      <c r="C207" t="s">
        <v>153</v>
      </c>
      <c r="D207" s="361">
        <v>203</v>
      </c>
      <c r="E207" s="4"/>
      <c r="F207" s="4">
        <v>91.596149999999994</v>
      </c>
      <c r="G207" s="4">
        <v>282.94569999999999</v>
      </c>
      <c r="H207" s="4">
        <v>92.241380000000007</v>
      </c>
      <c r="I207" s="4"/>
      <c r="J207" s="4"/>
      <c r="K207" s="4"/>
      <c r="L207" s="4">
        <v>34.595280000000002</v>
      </c>
      <c r="M207" s="4"/>
      <c r="N207" s="4"/>
      <c r="O207" s="4">
        <v>12.92723</v>
      </c>
      <c r="P207" s="4"/>
      <c r="Q207" s="4">
        <v>24.06082</v>
      </c>
      <c r="R207" s="4">
        <v>147.37819999999999</v>
      </c>
      <c r="S207" s="4">
        <v>40.721150000000002</v>
      </c>
      <c r="T207" s="4">
        <v>445.00049999999999</v>
      </c>
      <c r="U207" s="4"/>
      <c r="V207" s="4"/>
      <c r="W207" s="4">
        <v>31.326090000000001</v>
      </c>
      <c r="X207" s="4">
        <v>18.862130000000001</v>
      </c>
      <c r="Y207" s="4">
        <v>38.5</v>
      </c>
      <c r="Z207" s="4">
        <v>18.277059999999999</v>
      </c>
      <c r="AA207" s="4"/>
      <c r="AB207" s="4"/>
      <c r="AC207" s="4">
        <v>36.25</v>
      </c>
      <c r="AD207" s="4">
        <v>33.817540000000001</v>
      </c>
      <c r="AE207" s="4">
        <v>35.066540000000003</v>
      </c>
      <c r="AF207" s="4">
        <v>46.379840000000002</v>
      </c>
      <c r="AG207" s="4"/>
      <c r="AH207" s="4">
        <v>131</v>
      </c>
      <c r="AI207" s="4"/>
      <c r="AJ207" s="4">
        <v>101.0748</v>
      </c>
      <c r="AK207" s="4">
        <v>29.211870000000001</v>
      </c>
      <c r="AL207" s="4">
        <v>63.565440000000002</v>
      </c>
      <c r="AM207" s="4">
        <v>7.3600450000000004</v>
      </c>
      <c r="AN207" s="4"/>
      <c r="AO207" s="4"/>
      <c r="AP207" s="4">
        <v>7.9499069999999996</v>
      </c>
      <c r="AQ207" s="4">
        <v>46.996169999999999</v>
      </c>
      <c r="AR207" s="4">
        <v>21.228529999999999</v>
      </c>
      <c r="AS207" s="4">
        <v>12.65138</v>
      </c>
      <c r="AT207" s="4">
        <v>66.732029999999995</v>
      </c>
      <c r="AU207" s="4"/>
      <c r="AV207" s="4"/>
      <c r="AW207" s="4"/>
      <c r="AX207" s="4">
        <v>32.065950000000001</v>
      </c>
      <c r="AY207" s="4">
        <v>35.5</v>
      </c>
      <c r="AZ207" s="4">
        <v>31.787970000000001</v>
      </c>
      <c r="BA207" s="4">
        <v>20.601939999999999</v>
      </c>
      <c r="BB207" s="4"/>
      <c r="BC207" s="4">
        <v>145.16829999999999</v>
      </c>
      <c r="BD207" s="178">
        <v>57.583329999999997</v>
      </c>
      <c r="CV207" s="28"/>
      <c r="CW207" s="28"/>
    </row>
    <row r="208" spans="1:101" s="18" customFormat="1" x14ac:dyDescent="0.25">
      <c r="A208" t="s">
        <v>872</v>
      </c>
      <c r="B208" t="s">
        <v>520</v>
      </c>
      <c r="C208" t="s">
        <v>153</v>
      </c>
      <c r="D208" s="361">
        <v>204</v>
      </c>
      <c r="E208" s="4"/>
      <c r="F208" s="4">
        <v>91.596149999999994</v>
      </c>
      <c r="G208" s="4">
        <v>282.94569999999999</v>
      </c>
      <c r="H208" s="4">
        <v>92.241380000000007</v>
      </c>
      <c r="I208" s="4"/>
      <c r="J208" s="4"/>
      <c r="K208" s="4"/>
      <c r="L208" s="4">
        <v>34.595280000000002</v>
      </c>
      <c r="M208" s="4"/>
      <c r="N208" s="4"/>
      <c r="O208" s="4">
        <v>12.92723</v>
      </c>
      <c r="P208" s="4"/>
      <c r="Q208" s="4">
        <v>24.06082</v>
      </c>
      <c r="R208" s="4">
        <v>147.37819999999999</v>
      </c>
      <c r="S208" s="4">
        <v>40.721150000000002</v>
      </c>
      <c r="T208" s="4">
        <v>445.00049999999999</v>
      </c>
      <c r="U208" s="4"/>
      <c r="V208" s="4"/>
      <c r="W208" s="4">
        <v>31.326090000000001</v>
      </c>
      <c r="X208" s="4">
        <v>18.862130000000001</v>
      </c>
      <c r="Y208" s="4">
        <v>38.5</v>
      </c>
      <c r="Z208" s="4">
        <v>18.277059999999999</v>
      </c>
      <c r="AA208" s="4"/>
      <c r="AB208" s="4"/>
      <c r="AC208" s="4">
        <v>36.25</v>
      </c>
      <c r="AD208" s="4">
        <v>33.817540000000001</v>
      </c>
      <c r="AE208" s="4">
        <v>35.066540000000003</v>
      </c>
      <c r="AF208" s="4">
        <v>46.379840000000002</v>
      </c>
      <c r="AG208" s="4"/>
      <c r="AH208" s="4">
        <v>131</v>
      </c>
      <c r="AI208" s="4"/>
      <c r="AJ208" s="4">
        <v>101.0748</v>
      </c>
      <c r="AK208" s="4">
        <v>29.211870000000001</v>
      </c>
      <c r="AL208" s="4">
        <v>63.565440000000002</v>
      </c>
      <c r="AM208" s="4">
        <v>7.3600450000000004</v>
      </c>
      <c r="AN208" s="4"/>
      <c r="AO208" s="4"/>
      <c r="AP208" s="4">
        <v>7.9499069999999996</v>
      </c>
      <c r="AQ208" s="4">
        <v>46.996169999999999</v>
      </c>
      <c r="AR208" s="4">
        <v>21.228529999999999</v>
      </c>
      <c r="AS208" s="4">
        <v>12.65138</v>
      </c>
      <c r="AT208" s="4">
        <v>66.732029999999995</v>
      </c>
      <c r="AU208" s="4"/>
      <c r="AV208" s="4"/>
      <c r="AW208" s="4"/>
      <c r="AX208" s="4">
        <v>32.065950000000001</v>
      </c>
      <c r="AY208" s="4">
        <v>35.5</v>
      </c>
      <c r="AZ208" s="4">
        <v>31.787970000000001</v>
      </c>
      <c r="BA208" s="4">
        <v>20.601939999999999</v>
      </c>
      <c r="BB208" s="4"/>
      <c r="BC208" s="4">
        <v>145.16829999999999</v>
      </c>
      <c r="BD208" s="178">
        <v>57.583329999999997</v>
      </c>
      <c r="CV208" s="28"/>
      <c r="CW208" s="28"/>
    </row>
    <row r="209" spans="1:101" s="18" customFormat="1" x14ac:dyDescent="0.25">
      <c r="A209" t="s">
        <v>872</v>
      </c>
      <c r="B209" t="s">
        <v>521</v>
      </c>
      <c r="C209" t="s">
        <v>153</v>
      </c>
      <c r="D209" s="361">
        <v>205</v>
      </c>
      <c r="E209" s="4"/>
      <c r="F209" s="4">
        <v>91.596149999999994</v>
      </c>
      <c r="G209" s="4">
        <v>282.94569999999999</v>
      </c>
      <c r="H209" s="4">
        <v>92.241380000000007</v>
      </c>
      <c r="I209" s="4"/>
      <c r="J209" s="4"/>
      <c r="K209" s="4"/>
      <c r="L209" s="4">
        <v>34.595280000000002</v>
      </c>
      <c r="M209" s="4"/>
      <c r="N209" s="4"/>
      <c r="O209" s="4">
        <v>12.92723</v>
      </c>
      <c r="P209" s="4"/>
      <c r="Q209" s="4">
        <v>24.06082</v>
      </c>
      <c r="R209" s="4">
        <v>147.37819999999999</v>
      </c>
      <c r="S209" s="4">
        <v>40.721150000000002</v>
      </c>
      <c r="T209" s="4">
        <v>445.00049999999999</v>
      </c>
      <c r="U209" s="4"/>
      <c r="V209" s="4"/>
      <c r="W209" s="4">
        <v>31.326090000000001</v>
      </c>
      <c r="X209" s="4">
        <v>18.862130000000001</v>
      </c>
      <c r="Y209" s="4">
        <v>38.5</v>
      </c>
      <c r="Z209" s="4">
        <v>18.277059999999999</v>
      </c>
      <c r="AA209" s="4"/>
      <c r="AB209" s="4"/>
      <c r="AC209" s="4">
        <v>36.25</v>
      </c>
      <c r="AD209" s="4">
        <v>33.817540000000001</v>
      </c>
      <c r="AE209" s="4">
        <v>35.066540000000003</v>
      </c>
      <c r="AF209" s="4">
        <v>46.379840000000002</v>
      </c>
      <c r="AG209" s="4"/>
      <c r="AH209" s="4">
        <v>131</v>
      </c>
      <c r="AI209" s="4"/>
      <c r="AJ209" s="4">
        <v>101.0748</v>
      </c>
      <c r="AK209" s="4">
        <v>29.211870000000001</v>
      </c>
      <c r="AL209" s="4">
        <v>63.565440000000002</v>
      </c>
      <c r="AM209" s="4">
        <v>7.3600450000000004</v>
      </c>
      <c r="AN209" s="4"/>
      <c r="AO209" s="4"/>
      <c r="AP209" s="4">
        <v>7.9499069999999996</v>
      </c>
      <c r="AQ209" s="4">
        <v>46.996169999999999</v>
      </c>
      <c r="AR209" s="4">
        <v>21.228529999999999</v>
      </c>
      <c r="AS209" s="4">
        <v>12.65138</v>
      </c>
      <c r="AT209" s="4">
        <v>66.732029999999995</v>
      </c>
      <c r="AU209" s="4"/>
      <c r="AV209" s="4"/>
      <c r="AW209" s="4"/>
      <c r="AX209" s="4">
        <v>32.065950000000001</v>
      </c>
      <c r="AY209" s="4">
        <v>35.5</v>
      </c>
      <c r="AZ209" s="4">
        <v>31.787970000000001</v>
      </c>
      <c r="BA209" s="4">
        <v>20.601939999999999</v>
      </c>
      <c r="BB209" s="4"/>
      <c r="BC209" s="4">
        <v>145.16829999999999</v>
      </c>
      <c r="BD209" s="178">
        <v>57.583329999999997</v>
      </c>
      <c r="CV209" s="28"/>
      <c r="CW209" s="28"/>
    </row>
    <row r="210" spans="1:101" s="18" customFormat="1" x14ac:dyDescent="0.25">
      <c r="A210" t="s">
        <v>873</v>
      </c>
      <c r="B210" t="s">
        <v>894</v>
      </c>
      <c r="C210">
        <v>2224</v>
      </c>
      <c r="D210" s="361">
        <v>206</v>
      </c>
      <c r="E210" s="4">
        <v>33.783920000000002</v>
      </c>
      <c r="F210" s="4">
        <v>96.06841</v>
      </c>
      <c r="G210" s="4"/>
      <c r="H210" s="4">
        <v>51.200760000000002</v>
      </c>
      <c r="I210" s="4"/>
      <c r="J210" s="4"/>
      <c r="K210" s="4">
        <v>7.8556790000000003</v>
      </c>
      <c r="L210" s="4"/>
      <c r="M210" s="4">
        <v>22.745290000000001</v>
      </c>
      <c r="N210" s="4">
        <v>30.980899999999998</v>
      </c>
      <c r="O210" s="4">
        <v>10.50132</v>
      </c>
      <c r="P210" s="4"/>
      <c r="Q210" s="4">
        <v>58</v>
      </c>
      <c r="R210" s="4"/>
      <c r="S210" s="4">
        <v>7.4380199999999994E-2</v>
      </c>
      <c r="T210" s="4">
        <v>370.45240000000001</v>
      </c>
      <c r="U210" s="4">
        <v>23.927499999999998</v>
      </c>
      <c r="V210" s="4">
        <v>0</v>
      </c>
      <c r="W210" s="4">
        <v>15.237109999999999</v>
      </c>
      <c r="X210" s="4">
        <v>14.81127</v>
      </c>
      <c r="Y210" s="4">
        <v>24</v>
      </c>
      <c r="Z210" s="4">
        <v>25.61429</v>
      </c>
      <c r="AA210" s="4">
        <v>44.426870000000001</v>
      </c>
      <c r="AB210" s="4"/>
      <c r="AC210" s="4"/>
      <c r="AD210" s="4">
        <v>28</v>
      </c>
      <c r="AE210" s="4">
        <v>25.8505</v>
      </c>
      <c r="AF210" s="4"/>
      <c r="AG210" s="4">
        <v>1.809253</v>
      </c>
      <c r="AH210" s="4"/>
      <c r="AI210" s="4"/>
      <c r="AJ210" s="4">
        <v>58.849269999999997</v>
      </c>
      <c r="AK210" s="4">
        <v>23.05396</v>
      </c>
      <c r="AL210" s="4"/>
      <c r="AM210" s="4">
        <v>9.1313250000000004</v>
      </c>
      <c r="AN210" s="4">
        <v>34.355269999999997</v>
      </c>
      <c r="AO210" s="4">
        <v>79.980199999999996</v>
      </c>
      <c r="AP210" s="4">
        <v>4.8382589999999999</v>
      </c>
      <c r="AQ210" s="4">
        <v>47.005699999999997</v>
      </c>
      <c r="AR210" s="4">
        <v>1.9</v>
      </c>
      <c r="AS210" s="4">
        <v>15.86707</v>
      </c>
      <c r="AT210" s="4">
        <v>62.892449999999997</v>
      </c>
      <c r="AU210" s="4"/>
      <c r="AV210" s="4"/>
      <c r="AW210" s="4"/>
      <c r="AX210" s="4">
        <v>16.169060000000002</v>
      </c>
      <c r="AY210" s="4"/>
      <c r="AZ210" s="4">
        <v>24.96509</v>
      </c>
      <c r="BA210" s="4">
        <v>7.7595739999999997</v>
      </c>
      <c r="BB210" s="4"/>
      <c r="BC210" s="4">
        <v>144.60429999999999</v>
      </c>
      <c r="BD210" s="178">
        <v>61.732140000000001</v>
      </c>
      <c r="CV210" s="28"/>
      <c r="CW210" s="28"/>
    </row>
    <row r="211" spans="1:101" s="18" customFormat="1" x14ac:dyDescent="0.25">
      <c r="A211" t="s">
        <v>873</v>
      </c>
      <c r="B211" t="s">
        <v>509</v>
      </c>
      <c r="C211">
        <v>2224</v>
      </c>
      <c r="D211" s="361">
        <v>207</v>
      </c>
      <c r="E211" s="4">
        <v>33.783920000000002</v>
      </c>
      <c r="F211" s="4">
        <v>96.06841</v>
      </c>
      <c r="G211" s="4"/>
      <c r="H211" s="4">
        <v>51.200760000000002</v>
      </c>
      <c r="I211" s="4"/>
      <c r="J211" s="4"/>
      <c r="K211" s="4">
        <v>7.8556790000000003</v>
      </c>
      <c r="L211" s="4"/>
      <c r="M211" s="4">
        <v>22.745290000000001</v>
      </c>
      <c r="N211" s="4">
        <v>30.980899999999998</v>
      </c>
      <c r="O211" s="4">
        <v>10.50132</v>
      </c>
      <c r="P211" s="4"/>
      <c r="Q211" s="4">
        <v>58</v>
      </c>
      <c r="R211" s="4"/>
      <c r="S211" s="4">
        <v>7.4380199999999994E-2</v>
      </c>
      <c r="T211" s="4">
        <v>370.45240000000001</v>
      </c>
      <c r="U211" s="4">
        <v>23.927499999999998</v>
      </c>
      <c r="V211" s="4">
        <v>0</v>
      </c>
      <c r="W211" s="4">
        <v>15.237109999999999</v>
      </c>
      <c r="X211" s="4">
        <v>14.81127</v>
      </c>
      <c r="Y211" s="4">
        <v>24</v>
      </c>
      <c r="Z211" s="4">
        <v>25.61429</v>
      </c>
      <c r="AA211" s="4">
        <v>44.426870000000001</v>
      </c>
      <c r="AB211" s="4"/>
      <c r="AC211" s="4"/>
      <c r="AD211" s="4">
        <v>28</v>
      </c>
      <c r="AE211" s="4">
        <v>25.8505</v>
      </c>
      <c r="AF211" s="4"/>
      <c r="AG211" s="4">
        <v>1.809253</v>
      </c>
      <c r="AH211" s="4"/>
      <c r="AI211" s="4"/>
      <c r="AJ211" s="4">
        <v>58.849269999999997</v>
      </c>
      <c r="AK211" s="4">
        <v>23.05396</v>
      </c>
      <c r="AL211" s="4"/>
      <c r="AM211" s="4">
        <v>9.1313250000000004</v>
      </c>
      <c r="AN211" s="4">
        <v>34.355269999999997</v>
      </c>
      <c r="AO211" s="4">
        <v>79.980199999999996</v>
      </c>
      <c r="AP211" s="4">
        <v>4.8382589999999999</v>
      </c>
      <c r="AQ211" s="4">
        <v>47.005699999999997</v>
      </c>
      <c r="AR211" s="4">
        <v>1.9</v>
      </c>
      <c r="AS211" s="4">
        <v>15.86707</v>
      </c>
      <c r="AT211" s="4">
        <v>62.892449999999997</v>
      </c>
      <c r="AU211" s="4"/>
      <c r="AV211" s="4"/>
      <c r="AW211" s="4"/>
      <c r="AX211" s="4">
        <v>16.169060000000002</v>
      </c>
      <c r="AY211" s="4"/>
      <c r="AZ211" s="4">
        <v>24.96509</v>
      </c>
      <c r="BA211" s="4">
        <v>7.7595739999999997</v>
      </c>
      <c r="BB211" s="4"/>
      <c r="BC211" s="4">
        <v>144.60429999999999</v>
      </c>
      <c r="BD211" s="178">
        <v>61.732140000000001</v>
      </c>
      <c r="CV211" s="28"/>
      <c r="CW211" s="28"/>
    </row>
    <row r="212" spans="1:101" s="18" customFormat="1" x14ac:dyDescent="0.25">
      <c r="A212" t="s">
        <v>873</v>
      </c>
      <c r="B212" t="s">
        <v>905</v>
      </c>
      <c r="C212">
        <v>2224</v>
      </c>
      <c r="D212" s="361">
        <v>208</v>
      </c>
      <c r="E212" s="4">
        <v>33.783920000000002</v>
      </c>
      <c r="F212" s="4">
        <v>96.06841</v>
      </c>
      <c r="G212" s="4"/>
      <c r="H212" s="4">
        <v>51.200760000000002</v>
      </c>
      <c r="I212" s="4"/>
      <c r="J212" s="4"/>
      <c r="K212" s="4">
        <v>7.8556790000000003</v>
      </c>
      <c r="L212" s="4"/>
      <c r="M212" s="4">
        <v>22.745290000000001</v>
      </c>
      <c r="N212" s="4">
        <v>30.980899999999998</v>
      </c>
      <c r="O212" s="4">
        <v>10.50132</v>
      </c>
      <c r="P212" s="4"/>
      <c r="Q212" s="4">
        <v>58</v>
      </c>
      <c r="R212" s="4"/>
      <c r="S212" s="4">
        <v>7.4380199999999994E-2</v>
      </c>
      <c r="T212" s="4">
        <v>370.45240000000001</v>
      </c>
      <c r="U212" s="4">
        <v>23.927499999999998</v>
      </c>
      <c r="V212" s="4">
        <v>0</v>
      </c>
      <c r="W212" s="4">
        <v>15.237109999999999</v>
      </c>
      <c r="X212" s="4">
        <v>14.81127</v>
      </c>
      <c r="Y212" s="4">
        <v>24</v>
      </c>
      <c r="Z212" s="4">
        <v>25.61429</v>
      </c>
      <c r="AA212" s="4">
        <v>44.426870000000001</v>
      </c>
      <c r="AB212" s="4"/>
      <c r="AC212" s="4"/>
      <c r="AD212" s="4">
        <v>28</v>
      </c>
      <c r="AE212" s="4">
        <v>25.8505</v>
      </c>
      <c r="AF212" s="4"/>
      <c r="AG212" s="4">
        <v>1.809253</v>
      </c>
      <c r="AH212" s="4"/>
      <c r="AI212" s="4"/>
      <c r="AJ212" s="4">
        <v>58.849269999999997</v>
      </c>
      <c r="AK212" s="4">
        <v>23.05396</v>
      </c>
      <c r="AL212" s="4"/>
      <c r="AM212" s="4">
        <v>9.1313250000000004</v>
      </c>
      <c r="AN212" s="4">
        <v>34.355269999999997</v>
      </c>
      <c r="AO212" s="4">
        <v>79.980199999999996</v>
      </c>
      <c r="AP212" s="4">
        <v>4.8382589999999999</v>
      </c>
      <c r="AQ212" s="4">
        <v>47.005699999999997</v>
      </c>
      <c r="AR212" s="4">
        <v>1.9</v>
      </c>
      <c r="AS212" s="4">
        <v>15.86707</v>
      </c>
      <c r="AT212" s="4">
        <v>62.892449999999997</v>
      </c>
      <c r="AU212" s="4"/>
      <c r="AV212" s="4"/>
      <c r="AW212" s="4"/>
      <c r="AX212" s="4">
        <v>16.169060000000002</v>
      </c>
      <c r="AY212" s="4"/>
      <c r="AZ212" s="4">
        <v>24.96509</v>
      </c>
      <c r="BA212" s="4">
        <v>7.7595739999999997</v>
      </c>
      <c r="BB212" s="4"/>
      <c r="BC212" s="4">
        <v>144.60429999999999</v>
      </c>
      <c r="BD212" s="178">
        <v>61.732140000000001</v>
      </c>
      <c r="CV212" s="28"/>
      <c r="CW212" s="28"/>
    </row>
    <row r="213" spans="1:101" s="18" customFormat="1" x14ac:dyDescent="0.25">
      <c r="A213" t="s">
        <v>873</v>
      </c>
      <c r="B213" t="s">
        <v>906</v>
      </c>
      <c r="C213">
        <v>2224</v>
      </c>
      <c r="D213" s="361">
        <v>209</v>
      </c>
      <c r="E213" s="4">
        <v>33.783920000000002</v>
      </c>
      <c r="F213" s="4">
        <v>96.06841</v>
      </c>
      <c r="G213" s="4"/>
      <c r="H213" s="4">
        <v>51.200760000000002</v>
      </c>
      <c r="I213" s="4"/>
      <c r="J213" s="4"/>
      <c r="K213" s="4">
        <v>7.8556790000000003</v>
      </c>
      <c r="L213" s="4"/>
      <c r="M213" s="4">
        <v>22.745290000000001</v>
      </c>
      <c r="N213" s="4">
        <v>30.980899999999998</v>
      </c>
      <c r="O213" s="4">
        <v>10.50132</v>
      </c>
      <c r="P213" s="4"/>
      <c r="Q213" s="4">
        <v>58</v>
      </c>
      <c r="R213" s="4"/>
      <c r="S213" s="4">
        <v>7.4380199999999994E-2</v>
      </c>
      <c r="T213" s="4">
        <v>370.45240000000001</v>
      </c>
      <c r="U213" s="4">
        <v>23.927499999999998</v>
      </c>
      <c r="V213" s="4">
        <v>0</v>
      </c>
      <c r="W213" s="4">
        <v>15.237109999999999</v>
      </c>
      <c r="X213" s="4">
        <v>14.81127</v>
      </c>
      <c r="Y213" s="4">
        <v>24</v>
      </c>
      <c r="Z213" s="4">
        <v>25.61429</v>
      </c>
      <c r="AA213" s="4">
        <v>44.426870000000001</v>
      </c>
      <c r="AB213" s="4"/>
      <c r="AC213" s="4"/>
      <c r="AD213" s="4">
        <v>28</v>
      </c>
      <c r="AE213" s="4">
        <v>25.8505</v>
      </c>
      <c r="AF213" s="4"/>
      <c r="AG213" s="4">
        <v>1.809253</v>
      </c>
      <c r="AH213" s="4"/>
      <c r="AI213" s="4"/>
      <c r="AJ213" s="4">
        <v>58.849269999999997</v>
      </c>
      <c r="AK213" s="4">
        <v>23.05396</v>
      </c>
      <c r="AL213" s="4"/>
      <c r="AM213" s="4">
        <v>9.1313250000000004</v>
      </c>
      <c r="AN213" s="4">
        <v>34.355269999999997</v>
      </c>
      <c r="AO213" s="4">
        <v>79.980199999999996</v>
      </c>
      <c r="AP213" s="4">
        <v>4.8382589999999999</v>
      </c>
      <c r="AQ213" s="4">
        <v>47.005699999999997</v>
      </c>
      <c r="AR213" s="4">
        <v>1.9</v>
      </c>
      <c r="AS213" s="4">
        <v>15.86707</v>
      </c>
      <c r="AT213" s="4">
        <v>62.892449999999997</v>
      </c>
      <c r="AU213" s="4"/>
      <c r="AV213" s="4"/>
      <c r="AW213" s="4"/>
      <c r="AX213" s="4">
        <v>16.169060000000002</v>
      </c>
      <c r="AY213" s="4"/>
      <c r="AZ213" s="4">
        <v>24.96509</v>
      </c>
      <c r="BA213" s="4">
        <v>7.7595739999999997</v>
      </c>
      <c r="BB213" s="4"/>
      <c r="BC213" s="4">
        <v>144.60429999999999</v>
      </c>
      <c r="BD213" s="178">
        <v>61.732140000000001</v>
      </c>
      <c r="CV213" s="28"/>
      <c r="CW213" s="28"/>
    </row>
    <row r="214" spans="1:101" s="18" customFormat="1" x14ac:dyDescent="0.25">
      <c r="A214" t="s">
        <v>873</v>
      </c>
      <c r="B214" t="s">
        <v>522</v>
      </c>
      <c r="C214">
        <v>2224</v>
      </c>
      <c r="D214" s="361">
        <v>210</v>
      </c>
      <c r="E214" s="4">
        <v>33.783920000000002</v>
      </c>
      <c r="F214" s="4">
        <v>96.06841</v>
      </c>
      <c r="G214" s="4"/>
      <c r="H214" s="4">
        <v>51.200760000000002</v>
      </c>
      <c r="I214" s="4"/>
      <c r="J214" s="4"/>
      <c r="K214" s="4">
        <v>7.8556790000000003</v>
      </c>
      <c r="L214" s="4"/>
      <c r="M214" s="4">
        <v>22.745290000000001</v>
      </c>
      <c r="N214" s="4">
        <v>30.980899999999998</v>
      </c>
      <c r="O214" s="4">
        <v>10.50132</v>
      </c>
      <c r="P214" s="4"/>
      <c r="Q214" s="4">
        <v>58</v>
      </c>
      <c r="R214" s="4"/>
      <c r="S214" s="4">
        <v>7.4380199999999994E-2</v>
      </c>
      <c r="T214" s="4">
        <v>370.45240000000001</v>
      </c>
      <c r="U214" s="4">
        <v>23.927499999999998</v>
      </c>
      <c r="V214" s="4">
        <v>0</v>
      </c>
      <c r="W214" s="4">
        <v>15.237109999999999</v>
      </c>
      <c r="X214" s="4">
        <v>14.81127</v>
      </c>
      <c r="Y214" s="4">
        <v>24</v>
      </c>
      <c r="Z214" s="4">
        <v>25.61429</v>
      </c>
      <c r="AA214" s="4">
        <v>44.426870000000001</v>
      </c>
      <c r="AB214" s="4"/>
      <c r="AC214" s="4"/>
      <c r="AD214" s="4">
        <v>28</v>
      </c>
      <c r="AE214" s="4">
        <v>25.8505</v>
      </c>
      <c r="AF214" s="4"/>
      <c r="AG214" s="4">
        <v>1.809253</v>
      </c>
      <c r="AH214" s="4"/>
      <c r="AI214" s="4"/>
      <c r="AJ214" s="4">
        <v>58.849269999999997</v>
      </c>
      <c r="AK214" s="4">
        <v>23.05396</v>
      </c>
      <c r="AL214" s="4"/>
      <c r="AM214" s="4">
        <v>9.1313250000000004</v>
      </c>
      <c r="AN214" s="4">
        <v>34.355269999999997</v>
      </c>
      <c r="AO214" s="4">
        <v>79.980199999999996</v>
      </c>
      <c r="AP214" s="4">
        <v>4.8382589999999999</v>
      </c>
      <c r="AQ214" s="4">
        <v>47.005699999999997</v>
      </c>
      <c r="AR214" s="4">
        <v>1.9</v>
      </c>
      <c r="AS214" s="4">
        <v>15.86707</v>
      </c>
      <c r="AT214" s="4">
        <v>62.892449999999997</v>
      </c>
      <c r="AU214" s="4"/>
      <c r="AV214" s="4"/>
      <c r="AW214" s="4"/>
      <c r="AX214" s="4">
        <v>16.169060000000002</v>
      </c>
      <c r="AY214" s="4"/>
      <c r="AZ214" s="4">
        <v>24.96509</v>
      </c>
      <c r="BA214" s="4">
        <v>7.7595739999999997</v>
      </c>
      <c r="BB214" s="4"/>
      <c r="BC214" s="4">
        <v>144.60429999999999</v>
      </c>
      <c r="BD214" s="178">
        <v>61.732140000000001</v>
      </c>
      <c r="CV214" s="28"/>
      <c r="CW214" s="28"/>
    </row>
    <row r="215" spans="1:101" s="18" customFormat="1" x14ac:dyDescent="0.25">
      <c r="A215" t="s">
        <v>873</v>
      </c>
      <c r="B215" t="s">
        <v>509</v>
      </c>
      <c r="C215" t="s">
        <v>545</v>
      </c>
      <c r="D215" s="361">
        <v>211</v>
      </c>
      <c r="E215" s="4">
        <v>33.783920000000002</v>
      </c>
      <c r="F215" s="4">
        <v>96.06841</v>
      </c>
      <c r="G215" s="4"/>
      <c r="H215" s="4">
        <v>51.200760000000002</v>
      </c>
      <c r="I215" s="4"/>
      <c r="J215" s="4"/>
      <c r="K215" s="4">
        <v>7.8556790000000003</v>
      </c>
      <c r="L215" s="4"/>
      <c r="M215" s="4">
        <v>22.745290000000001</v>
      </c>
      <c r="N215" s="4">
        <v>30.980899999999998</v>
      </c>
      <c r="O215" s="4">
        <v>10.50132</v>
      </c>
      <c r="P215" s="4"/>
      <c r="Q215" s="4">
        <v>58</v>
      </c>
      <c r="R215" s="4"/>
      <c r="S215" s="4">
        <v>7.4380199999999994E-2</v>
      </c>
      <c r="T215" s="4">
        <v>370.45240000000001</v>
      </c>
      <c r="U215" s="4">
        <v>23.927499999999998</v>
      </c>
      <c r="V215" s="4">
        <v>0</v>
      </c>
      <c r="W215" s="4">
        <v>15.237109999999999</v>
      </c>
      <c r="X215" s="4">
        <v>14.81127</v>
      </c>
      <c r="Y215" s="4">
        <v>24</v>
      </c>
      <c r="Z215" s="4">
        <v>25.61429</v>
      </c>
      <c r="AA215" s="4">
        <v>44.426870000000001</v>
      </c>
      <c r="AB215" s="4"/>
      <c r="AC215" s="4"/>
      <c r="AD215" s="4">
        <v>28</v>
      </c>
      <c r="AE215" s="4">
        <v>25.8505</v>
      </c>
      <c r="AF215" s="4"/>
      <c r="AG215" s="4">
        <v>1.809253</v>
      </c>
      <c r="AH215" s="4"/>
      <c r="AI215" s="4"/>
      <c r="AJ215" s="4">
        <v>58.849269999999997</v>
      </c>
      <c r="AK215" s="4">
        <v>23.05396</v>
      </c>
      <c r="AL215" s="4"/>
      <c r="AM215" s="4">
        <v>9.1313250000000004</v>
      </c>
      <c r="AN215" s="4">
        <v>34.355269999999997</v>
      </c>
      <c r="AO215" s="4">
        <v>79.980199999999996</v>
      </c>
      <c r="AP215" s="4">
        <v>4.8382589999999999</v>
      </c>
      <c r="AQ215" s="4">
        <v>47.005699999999997</v>
      </c>
      <c r="AR215" s="4">
        <v>1.9</v>
      </c>
      <c r="AS215" s="4">
        <v>15.86707</v>
      </c>
      <c r="AT215" s="4">
        <v>62.892449999999997</v>
      </c>
      <c r="AU215" s="4"/>
      <c r="AV215" s="4"/>
      <c r="AW215" s="4"/>
      <c r="AX215" s="4">
        <v>16.169060000000002</v>
      </c>
      <c r="AY215" s="4"/>
      <c r="AZ215" s="4">
        <v>24.96509</v>
      </c>
      <c r="BA215" s="4">
        <v>7.7595739999999997</v>
      </c>
      <c r="BB215" s="4"/>
      <c r="BC215" s="4">
        <v>144.60429999999999</v>
      </c>
      <c r="BD215" s="178">
        <v>61.732140000000001</v>
      </c>
      <c r="CV215" s="28"/>
      <c r="CW215" s="28"/>
    </row>
    <row r="216" spans="1:101" s="18" customFormat="1" x14ac:dyDescent="0.25">
      <c r="A216" t="s">
        <v>873</v>
      </c>
      <c r="B216" t="s">
        <v>905</v>
      </c>
      <c r="C216" t="s">
        <v>545</v>
      </c>
      <c r="D216" s="361">
        <v>212</v>
      </c>
      <c r="E216" s="4">
        <v>33.783920000000002</v>
      </c>
      <c r="F216" s="4">
        <v>96.06841</v>
      </c>
      <c r="G216" s="4"/>
      <c r="H216" s="4">
        <v>51.200760000000002</v>
      </c>
      <c r="I216" s="4"/>
      <c r="J216" s="4"/>
      <c r="K216" s="4">
        <v>7.8556790000000003</v>
      </c>
      <c r="L216" s="4"/>
      <c r="M216" s="4">
        <v>22.745290000000001</v>
      </c>
      <c r="N216" s="4">
        <v>30.980899999999998</v>
      </c>
      <c r="O216" s="4">
        <v>10.50132</v>
      </c>
      <c r="P216" s="4"/>
      <c r="Q216" s="4">
        <v>58</v>
      </c>
      <c r="R216" s="4"/>
      <c r="S216" s="4">
        <v>7.4380199999999994E-2</v>
      </c>
      <c r="T216" s="4">
        <v>370.45240000000001</v>
      </c>
      <c r="U216" s="4">
        <v>23.927499999999998</v>
      </c>
      <c r="V216" s="4">
        <v>0</v>
      </c>
      <c r="W216" s="4">
        <v>15.237109999999999</v>
      </c>
      <c r="X216" s="4">
        <v>14.81127</v>
      </c>
      <c r="Y216" s="4">
        <v>24</v>
      </c>
      <c r="Z216" s="4">
        <v>25.61429</v>
      </c>
      <c r="AA216" s="4">
        <v>44.426870000000001</v>
      </c>
      <c r="AB216" s="4"/>
      <c r="AC216" s="4"/>
      <c r="AD216" s="4">
        <v>28</v>
      </c>
      <c r="AE216" s="4">
        <v>25.8505</v>
      </c>
      <c r="AF216" s="4"/>
      <c r="AG216" s="4">
        <v>1.809253</v>
      </c>
      <c r="AH216" s="4"/>
      <c r="AI216" s="4"/>
      <c r="AJ216" s="4">
        <v>58.849269999999997</v>
      </c>
      <c r="AK216" s="4">
        <v>23.05396</v>
      </c>
      <c r="AL216" s="4"/>
      <c r="AM216" s="4">
        <v>9.1313250000000004</v>
      </c>
      <c r="AN216" s="4">
        <v>34.355269999999997</v>
      </c>
      <c r="AO216" s="4">
        <v>79.980199999999996</v>
      </c>
      <c r="AP216" s="4">
        <v>4.8382589999999999</v>
      </c>
      <c r="AQ216" s="4">
        <v>47.005699999999997</v>
      </c>
      <c r="AR216" s="4">
        <v>1.9</v>
      </c>
      <c r="AS216" s="4">
        <v>15.86707</v>
      </c>
      <c r="AT216" s="4">
        <v>62.892449999999997</v>
      </c>
      <c r="AU216" s="4"/>
      <c r="AV216" s="4"/>
      <c r="AW216" s="4"/>
      <c r="AX216" s="4">
        <v>16.169060000000002</v>
      </c>
      <c r="AY216" s="4"/>
      <c r="AZ216" s="4">
        <v>24.96509</v>
      </c>
      <c r="BA216" s="4">
        <v>7.7595739999999997</v>
      </c>
      <c r="BB216" s="4"/>
      <c r="BC216" s="4">
        <v>144.60429999999999</v>
      </c>
      <c r="BD216" s="178">
        <v>61.732140000000001</v>
      </c>
      <c r="CV216" s="28"/>
      <c r="CW216" s="28"/>
    </row>
    <row r="217" spans="1:101" s="18" customFormat="1" x14ac:dyDescent="0.25">
      <c r="A217" t="s">
        <v>873</v>
      </c>
      <c r="B217" t="s">
        <v>906</v>
      </c>
      <c r="C217" t="s">
        <v>545</v>
      </c>
      <c r="D217" s="361">
        <v>213</v>
      </c>
      <c r="E217" s="4">
        <v>33.783920000000002</v>
      </c>
      <c r="F217" s="4">
        <v>96.06841</v>
      </c>
      <c r="G217" s="4"/>
      <c r="H217" s="4">
        <v>51.200760000000002</v>
      </c>
      <c r="I217" s="4"/>
      <c r="J217" s="4"/>
      <c r="K217" s="4">
        <v>7.8556790000000003</v>
      </c>
      <c r="L217" s="4"/>
      <c r="M217" s="4">
        <v>22.745290000000001</v>
      </c>
      <c r="N217" s="4">
        <v>30.980899999999998</v>
      </c>
      <c r="O217" s="4">
        <v>10.50132</v>
      </c>
      <c r="P217" s="4"/>
      <c r="Q217" s="4">
        <v>58</v>
      </c>
      <c r="R217" s="4"/>
      <c r="S217" s="4">
        <v>7.4380199999999994E-2</v>
      </c>
      <c r="T217" s="4">
        <v>370.45240000000001</v>
      </c>
      <c r="U217" s="4">
        <v>23.927499999999998</v>
      </c>
      <c r="V217" s="4">
        <v>0</v>
      </c>
      <c r="W217" s="4">
        <v>15.237109999999999</v>
      </c>
      <c r="X217" s="4">
        <v>14.81127</v>
      </c>
      <c r="Y217" s="4">
        <v>24</v>
      </c>
      <c r="Z217" s="4">
        <v>25.61429</v>
      </c>
      <c r="AA217" s="4">
        <v>44.426870000000001</v>
      </c>
      <c r="AB217" s="4"/>
      <c r="AC217" s="4"/>
      <c r="AD217" s="4">
        <v>28</v>
      </c>
      <c r="AE217" s="4">
        <v>25.8505</v>
      </c>
      <c r="AF217" s="4"/>
      <c r="AG217" s="4">
        <v>1.809253</v>
      </c>
      <c r="AH217" s="4"/>
      <c r="AI217" s="4"/>
      <c r="AJ217" s="4">
        <v>58.849269999999997</v>
      </c>
      <c r="AK217" s="4">
        <v>23.05396</v>
      </c>
      <c r="AL217" s="4"/>
      <c r="AM217" s="4">
        <v>9.1313250000000004</v>
      </c>
      <c r="AN217" s="4">
        <v>34.355269999999997</v>
      </c>
      <c r="AO217" s="4">
        <v>79.980199999999996</v>
      </c>
      <c r="AP217" s="4">
        <v>4.8382589999999999</v>
      </c>
      <c r="AQ217" s="4">
        <v>47.005699999999997</v>
      </c>
      <c r="AR217" s="4">
        <v>1.9</v>
      </c>
      <c r="AS217" s="4">
        <v>15.86707</v>
      </c>
      <c r="AT217" s="4">
        <v>62.892449999999997</v>
      </c>
      <c r="AU217" s="4"/>
      <c r="AV217" s="4"/>
      <c r="AW217" s="4"/>
      <c r="AX217" s="4">
        <v>16.169060000000002</v>
      </c>
      <c r="AY217" s="4"/>
      <c r="AZ217" s="4">
        <v>24.96509</v>
      </c>
      <c r="BA217" s="4">
        <v>7.7595739999999997</v>
      </c>
      <c r="BB217" s="4"/>
      <c r="BC217" s="4">
        <v>144.60429999999999</v>
      </c>
      <c r="BD217" s="178">
        <v>61.732140000000001</v>
      </c>
      <c r="CV217" s="28"/>
      <c r="CW217" s="28"/>
    </row>
    <row r="218" spans="1:101" s="18" customFormat="1" x14ac:dyDescent="0.25">
      <c r="A218" t="s">
        <v>873</v>
      </c>
      <c r="B218" t="s">
        <v>522</v>
      </c>
      <c r="C218" t="s">
        <v>545</v>
      </c>
      <c r="D218" s="361">
        <v>214</v>
      </c>
      <c r="E218" s="4">
        <v>33.783920000000002</v>
      </c>
      <c r="F218" s="4">
        <v>96.06841</v>
      </c>
      <c r="G218" s="4"/>
      <c r="H218" s="4">
        <v>51.200760000000002</v>
      </c>
      <c r="I218" s="4"/>
      <c r="J218" s="4"/>
      <c r="K218" s="4">
        <v>7.8556790000000003</v>
      </c>
      <c r="L218" s="4"/>
      <c r="M218" s="4">
        <v>22.745290000000001</v>
      </c>
      <c r="N218" s="4">
        <v>30.980899999999998</v>
      </c>
      <c r="O218" s="4">
        <v>10.50132</v>
      </c>
      <c r="P218" s="4"/>
      <c r="Q218" s="4">
        <v>58</v>
      </c>
      <c r="R218" s="4"/>
      <c r="S218" s="4">
        <v>7.4380199999999994E-2</v>
      </c>
      <c r="T218" s="4">
        <v>370.45240000000001</v>
      </c>
      <c r="U218" s="4">
        <v>23.927499999999998</v>
      </c>
      <c r="V218" s="4">
        <v>0</v>
      </c>
      <c r="W218" s="4">
        <v>15.237109999999999</v>
      </c>
      <c r="X218" s="4">
        <v>14.81127</v>
      </c>
      <c r="Y218" s="4">
        <v>24</v>
      </c>
      <c r="Z218" s="4">
        <v>25.61429</v>
      </c>
      <c r="AA218" s="4">
        <v>44.426870000000001</v>
      </c>
      <c r="AB218" s="4"/>
      <c r="AC218" s="4"/>
      <c r="AD218" s="4">
        <v>28</v>
      </c>
      <c r="AE218" s="4">
        <v>25.8505</v>
      </c>
      <c r="AF218" s="4"/>
      <c r="AG218" s="4">
        <v>1.809253</v>
      </c>
      <c r="AH218" s="4"/>
      <c r="AI218" s="4"/>
      <c r="AJ218" s="4">
        <v>58.849269999999997</v>
      </c>
      <c r="AK218" s="4">
        <v>23.05396</v>
      </c>
      <c r="AL218" s="4"/>
      <c r="AM218" s="4">
        <v>9.1313250000000004</v>
      </c>
      <c r="AN218" s="4">
        <v>34.355269999999997</v>
      </c>
      <c r="AO218" s="4">
        <v>79.980199999999996</v>
      </c>
      <c r="AP218" s="4">
        <v>4.8382589999999999</v>
      </c>
      <c r="AQ218" s="4">
        <v>47.005699999999997</v>
      </c>
      <c r="AR218" s="4">
        <v>1.9</v>
      </c>
      <c r="AS218" s="4">
        <v>15.86707</v>
      </c>
      <c r="AT218" s="4">
        <v>62.892449999999997</v>
      </c>
      <c r="AU218" s="4"/>
      <c r="AV218" s="4"/>
      <c r="AW218" s="4"/>
      <c r="AX218" s="4">
        <v>16.169060000000002</v>
      </c>
      <c r="AY218" s="4"/>
      <c r="AZ218" s="4">
        <v>24.96509</v>
      </c>
      <c r="BA218" s="4">
        <v>7.7595739999999997</v>
      </c>
      <c r="BB218" s="4"/>
      <c r="BC218" s="4">
        <v>144.60429999999999</v>
      </c>
      <c r="BD218" s="178">
        <v>61.732140000000001</v>
      </c>
      <c r="CV218" s="28"/>
      <c r="CW218" s="28"/>
    </row>
    <row r="219" spans="1:101" s="18" customFormat="1" x14ac:dyDescent="0.25">
      <c r="A219" t="s">
        <v>873</v>
      </c>
      <c r="B219" t="s">
        <v>905</v>
      </c>
      <c r="C219">
        <v>3031</v>
      </c>
      <c r="D219" s="361">
        <v>215</v>
      </c>
      <c r="E219" s="4">
        <v>33.783920000000002</v>
      </c>
      <c r="F219" s="4">
        <v>96.06841</v>
      </c>
      <c r="G219" s="4"/>
      <c r="H219" s="4">
        <v>51.200760000000002</v>
      </c>
      <c r="I219" s="4"/>
      <c r="J219" s="4"/>
      <c r="K219" s="4">
        <v>7.8556790000000003</v>
      </c>
      <c r="L219" s="4"/>
      <c r="M219" s="4">
        <v>22.745290000000001</v>
      </c>
      <c r="N219" s="4">
        <v>30.980899999999998</v>
      </c>
      <c r="O219" s="4">
        <v>10.50132</v>
      </c>
      <c r="P219" s="4"/>
      <c r="Q219" s="4">
        <v>58</v>
      </c>
      <c r="R219" s="4"/>
      <c r="S219" s="4">
        <v>7.4380199999999994E-2</v>
      </c>
      <c r="T219" s="4">
        <v>370.45240000000001</v>
      </c>
      <c r="U219" s="4">
        <v>23.927499999999998</v>
      </c>
      <c r="V219" s="4">
        <v>0</v>
      </c>
      <c r="W219" s="4">
        <v>15.237109999999999</v>
      </c>
      <c r="X219" s="4">
        <v>14.81127</v>
      </c>
      <c r="Y219" s="4">
        <v>24</v>
      </c>
      <c r="Z219" s="4">
        <v>25.61429</v>
      </c>
      <c r="AA219" s="4">
        <v>44.426870000000001</v>
      </c>
      <c r="AB219" s="4"/>
      <c r="AC219" s="4"/>
      <c r="AD219" s="4">
        <v>28</v>
      </c>
      <c r="AE219" s="4">
        <v>25.8505</v>
      </c>
      <c r="AF219" s="4"/>
      <c r="AG219" s="4">
        <v>1.809253</v>
      </c>
      <c r="AH219" s="4"/>
      <c r="AI219" s="4"/>
      <c r="AJ219" s="4">
        <v>58.849269999999997</v>
      </c>
      <c r="AK219" s="4">
        <v>23.05396</v>
      </c>
      <c r="AL219" s="4"/>
      <c r="AM219" s="4">
        <v>9.1313250000000004</v>
      </c>
      <c r="AN219" s="4">
        <v>34.355269999999997</v>
      </c>
      <c r="AO219" s="4">
        <v>79.980199999999996</v>
      </c>
      <c r="AP219" s="4">
        <v>4.8382589999999999</v>
      </c>
      <c r="AQ219" s="4">
        <v>47.005699999999997</v>
      </c>
      <c r="AR219" s="4">
        <v>1.9</v>
      </c>
      <c r="AS219" s="4">
        <v>15.86707</v>
      </c>
      <c r="AT219" s="4">
        <v>62.892449999999997</v>
      </c>
      <c r="AU219" s="4"/>
      <c r="AV219" s="4"/>
      <c r="AW219" s="4"/>
      <c r="AX219" s="4">
        <v>16.169060000000002</v>
      </c>
      <c r="AY219" s="4"/>
      <c r="AZ219" s="4">
        <v>24.96509</v>
      </c>
      <c r="BA219" s="4">
        <v>7.7595739999999997</v>
      </c>
      <c r="BB219" s="4"/>
      <c r="BC219" s="4">
        <v>144.60429999999999</v>
      </c>
      <c r="BD219" s="178">
        <v>61.732140000000001</v>
      </c>
      <c r="CV219" s="28"/>
      <c r="CW219" s="28"/>
    </row>
    <row r="220" spans="1:101" s="18" customFormat="1" x14ac:dyDescent="0.25">
      <c r="A220" t="s">
        <v>873</v>
      </c>
      <c r="B220" t="s">
        <v>894</v>
      </c>
      <c r="C220" t="s">
        <v>157</v>
      </c>
      <c r="D220" s="361">
        <v>216</v>
      </c>
      <c r="E220" s="4"/>
      <c r="F220" s="4">
        <v>91.596149999999994</v>
      </c>
      <c r="G220" s="4">
        <v>282.94569999999999</v>
      </c>
      <c r="H220" s="4">
        <v>92.241380000000007</v>
      </c>
      <c r="I220" s="4"/>
      <c r="J220" s="4"/>
      <c r="K220" s="4"/>
      <c r="L220" s="4">
        <v>34.595280000000002</v>
      </c>
      <c r="M220" s="4"/>
      <c r="N220" s="4"/>
      <c r="O220" s="4">
        <v>12.92723</v>
      </c>
      <c r="P220" s="4"/>
      <c r="Q220" s="4">
        <v>24.06082</v>
      </c>
      <c r="R220" s="4">
        <v>147.37819999999999</v>
      </c>
      <c r="S220" s="4">
        <v>40.721150000000002</v>
      </c>
      <c r="T220" s="4">
        <v>445.00049999999999</v>
      </c>
      <c r="U220" s="4"/>
      <c r="V220" s="4"/>
      <c r="W220" s="4">
        <v>31.326090000000001</v>
      </c>
      <c r="X220" s="4">
        <v>18.862130000000001</v>
      </c>
      <c r="Y220" s="4">
        <v>38.5</v>
      </c>
      <c r="Z220" s="4">
        <v>18.277059999999999</v>
      </c>
      <c r="AA220" s="4"/>
      <c r="AB220" s="4"/>
      <c r="AC220" s="4">
        <v>36.25</v>
      </c>
      <c r="AD220" s="4">
        <v>33.817540000000001</v>
      </c>
      <c r="AE220" s="4">
        <v>35.066540000000003</v>
      </c>
      <c r="AF220" s="4">
        <v>46.379840000000002</v>
      </c>
      <c r="AG220" s="4"/>
      <c r="AH220" s="4">
        <v>131</v>
      </c>
      <c r="AI220" s="4"/>
      <c r="AJ220" s="4">
        <v>101.0748</v>
      </c>
      <c r="AK220" s="4">
        <v>29.211870000000001</v>
      </c>
      <c r="AL220" s="4">
        <v>63.565440000000002</v>
      </c>
      <c r="AM220" s="4">
        <v>7.3600450000000004</v>
      </c>
      <c r="AN220" s="4"/>
      <c r="AO220" s="4"/>
      <c r="AP220" s="4">
        <v>7.9499069999999996</v>
      </c>
      <c r="AQ220" s="4">
        <v>46.996169999999999</v>
      </c>
      <c r="AR220" s="4">
        <v>21.228529999999999</v>
      </c>
      <c r="AS220" s="4">
        <v>12.65138</v>
      </c>
      <c r="AT220" s="4">
        <v>66.732029999999995</v>
      </c>
      <c r="AU220" s="4"/>
      <c r="AV220" s="4"/>
      <c r="AW220" s="4"/>
      <c r="AX220" s="4">
        <v>32.065950000000001</v>
      </c>
      <c r="AY220" s="4">
        <v>35.5</v>
      </c>
      <c r="AZ220" s="4">
        <v>31.787970000000001</v>
      </c>
      <c r="BA220" s="4">
        <v>20.601939999999999</v>
      </c>
      <c r="BB220" s="4"/>
      <c r="BC220" s="4">
        <v>145.16829999999999</v>
      </c>
      <c r="BD220" s="178">
        <v>57.583329999999997</v>
      </c>
      <c r="CV220" s="28"/>
      <c r="CW220" s="28"/>
    </row>
    <row r="221" spans="1:101" x14ac:dyDescent="0.25">
      <c r="A221" t="s">
        <v>873</v>
      </c>
      <c r="B221" t="s">
        <v>509</v>
      </c>
      <c r="C221" t="s">
        <v>157</v>
      </c>
      <c r="D221" s="361">
        <v>217</v>
      </c>
      <c r="F221" s="4">
        <v>91.596149999999994</v>
      </c>
      <c r="G221" s="4">
        <v>282.94569999999999</v>
      </c>
      <c r="H221" s="4">
        <v>92.241380000000007</v>
      </c>
      <c r="L221" s="4">
        <v>34.595280000000002</v>
      </c>
      <c r="O221" s="4">
        <v>12.92723</v>
      </c>
      <c r="Q221" s="4">
        <v>24.06082</v>
      </c>
      <c r="R221" s="4">
        <v>147.37819999999999</v>
      </c>
      <c r="S221" s="4">
        <v>40.721150000000002</v>
      </c>
      <c r="T221" s="4">
        <v>445.00049999999999</v>
      </c>
      <c r="W221" s="4">
        <v>31.326090000000001</v>
      </c>
      <c r="X221" s="4">
        <v>18.862130000000001</v>
      </c>
      <c r="Y221" s="4">
        <v>38.5</v>
      </c>
      <c r="Z221" s="4">
        <v>18.277059999999999</v>
      </c>
      <c r="AC221" s="4">
        <v>36.25</v>
      </c>
      <c r="AD221" s="4">
        <v>33.817540000000001</v>
      </c>
      <c r="AE221" s="4">
        <v>35.066540000000003</v>
      </c>
      <c r="AF221" s="4">
        <v>46.379840000000002</v>
      </c>
      <c r="AH221" s="4">
        <v>131</v>
      </c>
      <c r="AJ221" s="4">
        <v>101.0748</v>
      </c>
      <c r="AK221" s="4">
        <v>29.211870000000001</v>
      </c>
      <c r="AL221" s="4">
        <v>63.565440000000002</v>
      </c>
      <c r="AM221" s="4">
        <v>7.3600450000000004</v>
      </c>
      <c r="AP221" s="4">
        <v>7.9499069999999996</v>
      </c>
      <c r="AQ221" s="4">
        <v>46.996169999999999</v>
      </c>
      <c r="AR221" s="4">
        <v>21.228529999999999</v>
      </c>
      <c r="AS221" s="4">
        <v>12.65138</v>
      </c>
      <c r="AT221" s="4">
        <v>66.732029999999995</v>
      </c>
      <c r="AX221" s="4">
        <v>32.065950000000001</v>
      </c>
      <c r="AY221" s="4">
        <v>35.5</v>
      </c>
      <c r="AZ221" s="4">
        <v>31.787970000000001</v>
      </c>
      <c r="BA221" s="4">
        <v>20.601939999999999</v>
      </c>
      <c r="BC221" s="4">
        <v>145.16829999999999</v>
      </c>
      <c r="BD221" s="178">
        <v>57.583329999999997</v>
      </c>
    </row>
    <row r="222" spans="1:101" x14ac:dyDescent="0.25">
      <c r="A222" t="s">
        <v>873</v>
      </c>
      <c r="B222" t="s">
        <v>481</v>
      </c>
      <c r="C222" t="s">
        <v>153</v>
      </c>
      <c r="D222" s="361">
        <v>218</v>
      </c>
      <c r="F222" s="4">
        <v>91.596149999999994</v>
      </c>
      <c r="G222" s="4">
        <v>282.94569999999999</v>
      </c>
      <c r="H222" s="4">
        <v>92.241380000000007</v>
      </c>
      <c r="L222" s="4">
        <v>34.595280000000002</v>
      </c>
      <c r="O222" s="4">
        <v>12.92723</v>
      </c>
      <c r="Q222" s="4">
        <v>24.06082</v>
      </c>
      <c r="R222" s="4">
        <v>147.37819999999999</v>
      </c>
      <c r="S222" s="4">
        <v>40.721150000000002</v>
      </c>
      <c r="T222" s="4">
        <v>445.00049999999999</v>
      </c>
      <c r="W222" s="4">
        <v>31.326090000000001</v>
      </c>
      <c r="X222" s="4">
        <v>18.862130000000001</v>
      </c>
      <c r="Y222" s="4">
        <v>38.5</v>
      </c>
      <c r="Z222" s="4">
        <v>18.277059999999999</v>
      </c>
      <c r="AC222" s="4">
        <v>36.25</v>
      </c>
      <c r="AD222" s="4">
        <v>33.817540000000001</v>
      </c>
      <c r="AE222" s="4">
        <v>35.066540000000003</v>
      </c>
      <c r="AF222" s="4">
        <v>46.379840000000002</v>
      </c>
      <c r="AH222" s="4">
        <v>131</v>
      </c>
      <c r="AJ222" s="4">
        <v>101.0748</v>
      </c>
      <c r="AK222" s="4">
        <v>29.211870000000001</v>
      </c>
      <c r="AL222" s="4">
        <v>63.565440000000002</v>
      </c>
      <c r="AM222" s="4">
        <v>7.3600450000000004</v>
      </c>
      <c r="AP222" s="4">
        <v>7.9499069999999996</v>
      </c>
      <c r="AQ222" s="4">
        <v>46.996169999999999</v>
      </c>
      <c r="AR222" s="4">
        <v>21.228529999999999</v>
      </c>
      <c r="AS222" s="4">
        <v>12.65138</v>
      </c>
      <c r="AT222" s="4">
        <v>66.732029999999995</v>
      </c>
      <c r="AX222" s="4">
        <v>32.065950000000001</v>
      </c>
      <c r="AY222" s="4">
        <v>35.5</v>
      </c>
      <c r="AZ222" s="4">
        <v>31.787970000000001</v>
      </c>
      <c r="BA222" s="4">
        <v>20.601939999999999</v>
      </c>
      <c r="BC222" s="4">
        <v>145.16829999999999</v>
      </c>
      <c r="BD222" s="178">
        <v>57.583329999999997</v>
      </c>
    </row>
    <row r="223" spans="1:101" x14ac:dyDescent="0.25">
      <c r="A223" t="s">
        <v>873</v>
      </c>
      <c r="B223" t="s">
        <v>887</v>
      </c>
      <c r="C223" t="s">
        <v>153</v>
      </c>
      <c r="D223" s="361">
        <v>219</v>
      </c>
      <c r="F223" s="4">
        <v>91.596149999999994</v>
      </c>
      <c r="G223" s="4">
        <v>282.94569999999999</v>
      </c>
      <c r="H223" s="4">
        <v>92.241380000000007</v>
      </c>
      <c r="L223" s="4">
        <v>34.595280000000002</v>
      </c>
      <c r="O223" s="4">
        <v>12.92723</v>
      </c>
      <c r="Q223" s="4">
        <v>24.06082</v>
      </c>
      <c r="R223" s="4">
        <v>147.37819999999999</v>
      </c>
      <c r="S223" s="4">
        <v>40.721150000000002</v>
      </c>
      <c r="T223" s="4">
        <v>445.00049999999999</v>
      </c>
      <c r="W223" s="4">
        <v>31.326090000000001</v>
      </c>
      <c r="X223" s="4">
        <v>18.862130000000001</v>
      </c>
      <c r="Y223" s="4">
        <v>38.5</v>
      </c>
      <c r="Z223" s="4">
        <v>18.277059999999999</v>
      </c>
      <c r="AC223" s="4">
        <v>36.25</v>
      </c>
      <c r="AD223" s="4">
        <v>33.817540000000001</v>
      </c>
      <c r="AE223" s="4">
        <v>35.066540000000003</v>
      </c>
      <c r="AF223" s="4">
        <v>46.379840000000002</v>
      </c>
      <c r="AH223" s="4">
        <v>131</v>
      </c>
      <c r="AJ223" s="4">
        <v>101.0748</v>
      </c>
      <c r="AK223" s="4">
        <v>29.211870000000001</v>
      </c>
      <c r="AL223" s="4">
        <v>63.565440000000002</v>
      </c>
      <c r="AM223" s="4">
        <v>7.3600450000000004</v>
      </c>
      <c r="AP223" s="4">
        <v>7.9499069999999996</v>
      </c>
      <c r="AQ223" s="4">
        <v>46.996169999999999</v>
      </c>
      <c r="AR223" s="4">
        <v>21.228529999999999</v>
      </c>
      <c r="AS223" s="4">
        <v>12.65138</v>
      </c>
      <c r="AT223" s="4">
        <v>66.732029999999995</v>
      </c>
      <c r="AX223" s="4">
        <v>32.065950000000001</v>
      </c>
      <c r="AY223" s="4">
        <v>35.5</v>
      </c>
      <c r="AZ223" s="4">
        <v>31.787970000000001</v>
      </c>
      <c r="BA223" s="4">
        <v>20.601939999999999</v>
      </c>
      <c r="BC223" s="4">
        <v>145.16829999999999</v>
      </c>
      <c r="BD223" s="178">
        <v>57.583329999999997</v>
      </c>
    </row>
    <row r="224" spans="1:101" x14ac:dyDescent="0.25">
      <c r="A224" t="s">
        <v>873</v>
      </c>
      <c r="B224" t="s">
        <v>889</v>
      </c>
      <c r="C224" t="s">
        <v>153</v>
      </c>
      <c r="D224" s="361">
        <v>220</v>
      </c>
      <c r="F224" s="4">
        <v>91.596149999999994</v>
      </c>
      <c r="G224" s="4">
        <v>282.94569999999999</v>
      </c>
      <c r="H224" s="4">
        <v>92.241380000000007</v>
      </c>
      <c r="L224" s="4">
        <v>34.595280000000002</v>
      </c>
      <c r="O224" s="4">
        <v>12.92723</v>
      </c>
      <c r="Q224" s="4">
        <v>24.06082</v>
      </c>
      <c r="R224" s="4">
        <v>147.37819999999999</v>
      </c>
      <c r="S224" s="4">
        <v>40.721150000000002</v>
      </c>
      <c r="T224" s="4">
        <v>445.00049999999999</v>
      </c>
      <c r="W224" s="4">
        <v>31.326090000000001</v>
      </c>
      <c r="X224" s="4">
        <v>18.862130000000001</v>
      </c>
      <c r="Y224" s="4">
        <v>38.5</v>
      </c>
      <c r="Z224" s="4">
        <v>18.277059999999999</v>
      </c>
      <c r="AC224" s="4">
        <v>36.25</v>
      </c>
      <c r="AD224" s="4">
        <v>33.817540000000001</v>
      </c>
      <c r="AE224" s="4">
        <v>35.066540000000003</v>
      </c>
      <c r="AF224" s="4">
        <v>46.379840000000002</v>
      </c>
      <c r="AH224" s="4">
        <v>131</v>
      </c>
      <c r="AJ224" s="4">
        <v>101.0748</v>
      </c>
      <c r="AK224" s="4">
        <v>29.211870000000001</v>
      </c>
      <c r="AL224" s="4">
        <v>63.565440000000002</v>
      </c>
      <c r="AM224" s="4">
        <v>7.3600450000000004</v>
      </c>
      <c r="AP224" s="4">
        <v>7.9499069999999996</v>
      </c>
      <c r="AQ224" s="4">
        <v>46.996169999999999</v>
      </c>
      <c r="AR224" s="4">
        <v>21.228529999999999</v>
      </c>
      <c r="AS224" s="4">
        <v>12.65138</v>
      </c>
      <c r="AT224" s="4">
        <v>66.732029999999995</v>
      </c>
      <c r="AX224" s="4">
        <v>32.065950000000001</v>
      </c>
      <c r="AY224" s="4">
        <v>35.5</v>
      </c>
      <c r="AZ224" s="4">
        <v>31.787970000000001</v>
      </c>
      <c r="BA224" s="4">
        <v>20.601939999999999</v>
      </c>
      <c r="BC224" s="4">
        <v>145.16829999999999</v>
      </c>
      <c r="BD224" s="178">
        <v>57.583329999999997</v>
      </c>
    </row>
    <row r="225" spans="1:56" x14ac:dyDescent="0.25">
      <c r="A225" t="s">
        <v>873</v>
      </c>
      <c r="B225" t="s">
        <v>896</v>
      </c>
      <c r="C225" t="s">
        <v>153</v>
      </c>
      <c r="D225" s="361">
        <v>221</v>
      </c>
      <c r="F225" s="4">
        <v>91.596149999999994</v>
      </c>
      <c r="G225" s="4">
        <v>282.94569999999999</v>
      </c>
      <c r="H225" s="4">
        <v>92.241380000000007</v>
      </c>
      <c r="L225" s="4">
        <v>34.595280000000002</v>
      </c>
      <c r="O225" s="4">
        <v>12.92723</v>
      </c>
      <c r="Q225" s="4">
        <v>24.06082</v>
      </c>
      <c r="R225" s="4">
        <v>147.37819999999999</v>
      </c>
      <c r="S225" s="4">
        <v>40.721150000000002</v>
      </c>
      <c r="T225" s="4">
        <v>445.00049999999999</v>
      </c>
      <c r="W225" s="4">
        <v>31.326090000000001</v>
      </c>
      <c r="X225" s="4">
        <v>18.862130000000001</v>
      </c>
      <c r="Y225" s="4">
        <v>38.5</v>
      </c>
      <c r="Z225" s="4">
        <v>18.277059999999999</v>
      </c>
      <c r="AC225" s="4">
        <v>36.25</v>
      </c>
      <c r="AD225" s="4">
        <v>33.817540000000001</v>
      </c>
      <c r="AE225" s="4">
        <v>35.066540000000003</v>
      </c>
      <c r="AF225" s="4">
        <v>46.379840000000002</v>
      </c>
      <c r="AH225" s="4">
        <v>131</v>
      </c>
      <c r="AJ225" s="4">
        <v>101.0748</v>
      </c>
      <c r="AK225" s="4">
        <v>29.211870000000001</v>
      </c>
      <c r="AL225" s="4">
        <v>63.565440000000002</v>
      </c>
      <c r="AM225" s="4">
        <v>7.3600450000000004</v>
      </c>
      <c r="AP225" s="4">
        <v>7.9499069999999996</v>
      </c>
      <c r="AQ225" s="4">
        <v>46.996169999999999</v>
      </c>
      <c r="AR225" s="4">
        <v>21.228529999999999</v>
      </c>
      <c r="AS225" s="4">
        <v>12.65138</v>
      </c>
      <c r="AT225" s="4">
        <v>66.732029999999995</v>
      </c>
      <c r="AX225" s="4">
        <v>32.065950000000001</v>
      </c>
      <c r="AY225" s="4">
        <v>35.5</v>
      </c>
      <c r="AZ225" s="4">
        <v>31.787970000000001</v>
      </c>
      <c r="BA225" s="4">
        <v>20.601939999999999</v>
      </c>
      <c r="BC225" s="4">
        <v>145.16829999999999</v>
      </c>
      <c r="BD225" s="178">
        <v>57.583329999999997</v>
      </c>
    </row>
    <row r="226" spans="1:56" x14ac:dyDescent="0.25">
      <c r="A226" t="s">
        <v>873</v>
      </c>
      <c r="B226" t="s">
        <v>504</v>
      </c>
      <c r="C226" t="s">
        <v>153</v>
      </c>
      <c r="D226" s="361">
        <v>222</v>
      </c>
      <c r="F226" s="4">
        <v>91.596149999999994</v>
      </c>
      <c r="G226" s="4">
        <v>282.94569999999999</v>
      </c>
      <c r="H226" s="4">
        <v>92.241380000000007</v>
      </c>
      <c r="L226" s="4">
        <v>34.595280000000002</v>
      </c>
      <c r="O226" s="4">
        <v>12.92723</v>
      </c>
      <c r="Q226" s="4">
        <v>24.06082</v>
      </c>
      <c r="R226" s="4">
        <v>147.37819999999999</v>
      </c>
      <c r="S226" s="4">
        <v>40.721150000000002</v>
      </c>
      <c r="T226" s="4">
        <v>445.00049999999999</v>
      </c>
      <c r="W226" s="4">
        <v>31.326090000000001</v>
      </c>
      <c r="X226" s="4">
        <v>18.862130000000001</v>
      </c>
      <c r="Y226" s="4">
        <v>38.5</v>
      </c>
      <c r="Z226" s="4">
        <v>18.277059999999999</v>
      </c>
      <c r="AC226" s="4">
        <v>36.25</v>
      </c>
      <c r="AD226" s="4">
        <v>33.817540000000001</v>
      </c>
      <c r="AE226" s="4">
        <v>35.066540000000003</v>
      </c>
      <c r="AF226" s="4">
        <v>46.379840000000002</v>
      </c>
      <c r="AH226" s="4">
        <v>131</v>
      </c>
      <c r="AJ226" s="4">
        <v>101.0748</v>
      </c>
      <c r="AK226" s="4">
        <v>29.211870000000001</v>
      </c>
      <c r="AL226" s="4">
        <v>63.565440000000002</v>
      </c>
      <c r="AM226" s="4">
        <v>7.3600450000000004</v>
      </c>
      <c r="AP226" s="4">
        <v>7.9499069999999996</v>
      </c>
      <c r="AQ226" s="4">
        <v>46.996169999999999</v>
      </c>
      <c r="AR226" s="4">
        <v>21.228529999999999</v>
      </c>
      <c r="AS226" s="4">
        <v>12.65138</v>
      </c>
      <c r="AT226" s="4">
        <v>66.732029999999995</v>
      </c>
      <c r="AX226" s="4">
        <v>32.065950000000001</v>
      </c>
      <c r="AY226" s="4">
        <v>35.5</v>
      </c>
      <c r="AZ226" s="4">
        <v>31.787970000000001</v>
      </c>
      <c r="BA226" s="4">
        <v>20.601939999999999</v>
      </c>
      <c r="BC226" s="4">
        <v>145.16829999999999</v>
      </c>
      <c r="BD226" s="178">
        <v>57.583329999999997</v>
      </c>
    </row>
    <row r="227" spans="1:56" x14ac:dyDescent="0.25">
      <c r="A227" t="s">
        <v>873</v>
      </c>
      <c r="B227" t="s">
        <v>520</v>
      </c>
      <c r="C227" t="s">
        <v>153</v>
      </c>
      <c r="D227" s="361">
        <v>223</v>
      </c>
      <c r="F227" s="4">
        <v>91.596149999999994</v>
      </c>
      <c r="G227" s="4">
        <v>282.94569999999999</v>
      </c>
      <c r="H227" s="4">
        <v>92.241380000000007</v>
      </c>
      <c r="L227" s="4">
        <v>34.595280000000002</v>
      </c>
      <c r="O227" s="4">
        <v>12.92723</v>
      </c>
      <c r="Q227" s="4">
        <v>24.06082</v>
      </c>
      <c r="R227" s="4">
        <v>147.37819999999999</v>
      </c>
      <c r="S227" s="4">
        <v>40.721150000000002</v>
      </c>
      <c r="T227" s="4">
        <v>445.00049999999999</v>
      </c>
      <c r="W227" s="4">
        <v>31.326090000000001</v>
      </c>
      <c r="X227" s="4">
        <v>18.862130000000001</v>
      </c>
      <c r="Y227" s="4">
        <v>38.5</v>
      </c>
      <c r="Z227" s="4">
        <v>18.277059999999999</v>
      </c>
      <c r="AC227" s="4">
        <v>36.25</v>
      </c>
      <c r="AD227" s="4">
        <v>33.817540000000001</v>
      </c>
      <c r="AE227" s="4">
        <v>35.066540000000003</v>
      </c>
      <c r="AF227" s="4">
        <v>46.379840000000002</v>
      </c>
      <c r="AH227" s="4">
        <v>131</v>
      </c>
      <c r="AJ227" s="4">
        <v>101.0748</v>
      </c>
      <c r="AK227" s="4">
        <v>29.211870000000001</v>
      </c>
      <c r="AL227" s="4">
        <v>63.565440000000002</v>
      </c>
      <c r="AM227" s="4">
        <v>7.3600450000000004</v>
      </c>
      <c r="AP227" s="4">
        <v>7.9499069999999996</v>
      </c>
      <c r="AQ227" s="4">
        <v>46.996169999999999</v>
      </c>
      <c r="AR227" s="4">
        <v>21.228529999999999</v>
      </c>
      <c r="AS227" s="4">
        <v>12.65138</v>
      </c>
      <c r="AT227" s="4">
        <v>66.732029999999995</v>
      </c>
      <c r="AX227" s="4">
        <v>32.065950000000001</v>
      </c>
      <c r="AY227" s="4">
        <v>35.5</v>
      </c>
      <c r="AZ227" s="4">
        <v>31.787970000000001</v>
      </c>
      <c r="BA227" s="4">
        <v>20.601939999999999</v>
      </c>
      <c r="BC227" s="4">
        <v>145.16829999999999</v>
      </c>
      <c r="BD227" s="178">
        <v>57.583329999999997</v>
      </c>
    </row>
    <row r="228" spans="1:56" x14ac:dyDescent="0.25">
      <c r="A228" t="s">
        <v>873</v>
      </c>
      <c r="B228" t="s">
        <v>521</v>
      </c>
      <c r="C228" t="s">
        <v>153</v>
      </c>
      <c r="D228" s="361">
        <v>224</v>
      </c>
      <c r="F228" s="4">
        <v>91.596149999999994</v>
      </c>
      <c r="G228" s="4">
        <v>282.94569999999999</v>
      </c>
      <c r="H228" s="4">
        <v>92.241380000000007</v>
      </c>
      <c r="L228" s="4">
        <v>34.595280000000002</v>
      </c>
      <c r="O228" s="4">
        <v>12.92723</v>
      </c>
      <c r="Q228" s="4">
        <v>24.06082</v>
      </c>
      <c r="R228" s="4">
        <v>147.37819999999999</v>
      </c>
      <c r="S228" s="4">
        <v>40.721150000000002</v>
      </c>
      <c r="T228" s="4">
        <v>445.00049999999999</v>
      </c>
      <c r="W228" s="4">
        <v>31.326090000000001</v>
      </c>
      <c r="X228" s="4">
        <v>18.862130000000001</v>
      </c>
      <c r="Y228" s="4">
        <v>38.5</v>
      </c>
      <c r="Z228" s="4">
        <v>18.277059999999999</v>
      </c>
      <c r="AC228" s="4">
        <v>36.25</v>
      </c>
      <c r="AD228" s="4">
        <v>33.817540000000001</v>
      </c>
      <c r="AE228" s="4">
        <v>35.066540000000003</v>
      </c>
      <c r="AF228" s="4">
        <v>46.379840000000002</v>
      </c>
      <c r="AH228" s="4">
        <v>131</v>
      </c>
      <c r="AJ228" s="4">
        <v>101.0748</v>
      </c>
      <c r="AK228" s="4">
        <v>29.211870000000001</v>
      </c>
      <c r="AL228" s="4">
        <v>63.565440000000002</v>
      </c>
      <c r="AM228" s="4">
        <v>7.3600450000000004</v>
      </c>
      <c r="AP228" s="4">
        <v>7.9499069999999996</v>
      </c>
      <c r="AQ228" s="4">
        <v>46.996169999999999</v>
      </c>
      <c r="AR228" s="4">
        <v>21.228529999999999</v>
      </c>
      <c r="AS228" s="4">
        <v>12.65138</v>
      </c>
      <c r="AT228" s="4">
        <v>66.732029999999995</v>
      </c>
      <c r="AX228" s="4">
        <v>32.065950000000001</v>
      </c>
      <c r="AY228" s="4">
        <v>35.5</v>
      </c>
      <c r="AZ228" s="4">
        <v>31.787970000000001</v>
      </c>
      <c r="BA228" s="4">
        <v>20.601939999999999</v>
      </c>
      <c r="BC228" s="4">
        <v>145.16829999999999</v>
      </c>
      <c r="BD228" s="178">
        <v>57.583329999999997</v>
      </c>
    </row>
    <row r="229" spans="1:56" x14ac:dyDescent="0.25">
      <c r="A229" t="s">
        <v>873</v>
      </c>
      <c r="B229" t="s">
        <v>522</v>
      </c>
      <c r="C229" t="s">
        <v>153</v>
      </c>
      <c r="D229" s="361">
        <v>225</v>
      </c>
      <c r="F229" s="4">
        <v>91.596149999999994</v>
      </c>
      <c r="G229" s="4">
        <v>282.94569999999999</v>
      </c>
      <c r="H229" s="4">
        <v>92.241380000000007</v>
      </c>
      <c r="L229" s="4">
        <v>34.595280000000002</v>
      </c>
      <c r="O229" s="4">
        <v>12.92723</v>
      </c>
      <c r="Q229" s="4">
        <v>24.06082</v>
      </c>
      <c r="R229" s="4">
        <v>147.37819999999999</v>
      </c>
      <c r="S229" s="4">
        <v>40.721150000000002</v>
      </c>
      <c r="T229" s="4">
        <v>445.00049999999999</v>
      </c>
      <c r="W229" s="4">
        <v>31.326090000000001</v>
      </c>
      <c r="X229" s="4">
        <v>18.862130000000001</v>
      </c>
      <c r="Y229" s="4">
        <v>38.5</v>
      </c>
      <c r="Z229" s="4">
        <v>18.277059999999999</v>
      </c>
      <c r="AC229" s="4">
        <v>36.25</v>
      </c>
      <c r="AD229" s="4">
        <v>33.817540000000001</v>
      </c>
      <c r="AE229" s="4">
        <v>35.066540000000003</v>
      </c>
      <c r="AF229" s="4">
        <v>46.379840000000002</v>
      </c>
      <c r="AH229" s="4">
        <v>131</v>
      </c>
      <c r="AJ229" s="4">
        <v>101.0748</v>
      </c>
      <c r="AK229" s="4">
        <v>29.211870000000001</v>
      </c>
      <c r="AL229" s="4">
        <v>63.565440000000002</v>
      </c>
      <c r="AM229" s="4">
        <v>7.3600450000000004</v>
      </c>
      <c r="AP229" s="4">
        <v>7.9499069999999996</v>
      </c>
      <c r="AQ229" s="4">
        <v>46.996169999999999</v>
      </c>
      <c r="AR229" s="4">
        <v>21.228529999999999</v>
      </c>
      <c r="AS229" s="4">
        <v>12.65138</v>
      </c>
      <c r="AT229" s="4">
        <v>66.732029999999995</v>
      </c>
      <c r="AX229" s="4">
        <v>32.065950000000001</v>
      </c>
      <c r="AY229" s="4">
        <v>35.5</v>
      </c>
      <c r="AZ229" s="4">
        <v>31.787970000000001</v>
      </c>
      <c r="BA229" s="4">
        <v>20.601939999999999</v>
      </c>
      <c r="BC229" s="4">
        <v>145.16829999999999</v>
      </c>
      <c r="BD229" s="178">
        <v>57.583329999999997</v>
      </c>
    </row>
    <row r="230" spans="1:56" x14ac:dyDescent="0.25">
      <c r="A230" t="s">
        <v>874</v>
      </c>
      <c r="B230" t="s">
        <v>894</v>
      </c>
      <c r="C230">
        <v>2224</v>
      </c>
      <c r="D230" s="361">
        <v>226</v>
      </c>
      <c r="E230" s="4">
        <v>33.783920000000002</v>
      </c>
      <c r="F230" s="4">
        <v>96.06841</v>
      </c>
      <c r="H230" s="4">
        <v>51.200760000000002</v>
      </c>
      <c r="K230" s="4">
        <v>7.8556790000000003</v>
      </c>
      <c r="M230" s="4">
        <v>22.745290000000001</v>
      </c>
      <c r="N230" s="4">
        <v>30.980899999999998</v>
      </c>
      <c r="O230" s="4">
        <v>10.50132</v>
      </c>
      <c r="Q230" s="4">
        <v>58</v>
      </c>
      <c r="S230" s="4">
        <v>7.4380199999999994E-2</v>
      </c>
      <c r="T230" s="4">
        <v>370.45240000000001</v>
      </c>
      <c r="U230" s="4">
        <v>23.927499999999998</v>
      </c>
      <c r="V230" s="4">
        <v>0</v>
      </c>
      <c r="W230" s="4">
        <v>15.237109999999999</v>
      </c>
      <c r="X230" s="4">
        <v>14.81127</v>
      </c>
      <c r="Y230" s="4">
        <v>24</v>
      </c>
      <c r="Z230" s="4">
        <v>25.61429</v>
      </c>
      <c r="AA230" s="4">
        <v>44.426870000000001</v>
      </c>
      <c r="AD230" s="4">
        <v>28</v>
      </c>
      <c r="AE230" s="4">
        <v>25.8505</v>
      </c>
      <c r="AG230" s="4">
        <v>1.809253</v>
      </c>
      <c r="AJ230" s="4">
        <v>58.849269999999997</v>
      </c>
      <c r="AK230" s="4">
        <v>23.05396</v>
      </c>
      <c r="AM230" s="4">
        <v>9.1313250000000004</v>
      </c>
      <c r="AN230" s="4">
        <v>34.355269999999997</v>
      </c>
      <c r="AO230" s="4">
        <v>79.980199999999996</v>
      </c>
      <c r="AP230" s="4">
        <v>4.8382589999999999</v>
      </c>
      <c r="AQ230" s="4">
        <v>47.005699999999997</v>
      </c>
      <c r="AR230" s="4">
        <v>1.9</v>
      </c>
      <c r="AS230" s="4">
        <v>15.86707</v>
      </c>
      <c r="AT230" s="4">
        <v>62.892449999999997</v>
      </c>
      <c r="AX230" s="4">
        <v>16.169060000000002</v>
      </c>
      <c r="AZ230" s="4">
        <v>24.96509</v>
      </c>
      <c r="BA230" s="4">
        <v>7.7595739999999997</v>
      </c>
      <c r="BC230" s="4">
        <v>144.60429999999999</v>
      </c>
      <c r="BD230" s="178">
        <v>61.732140000000001</v>
      </c>
    </row>
    <row r="231" spans="1:56" x14ac:dyDescent="0.25">
      <c r="A231" t="s">
        <v>874</v>
      </c>
      <c r="B231" t="s">
        <v>897</v>
      </c>
      <c r="C231">
        <v>2224</v>
      </c>
      <c r="D231" s="361">
        <v>227</v>
      </c>
      <c r="E231" s="4">
        <v>33.783920000000002</v>
      </c>
      <c r="F231" s="4">
        <v>96.06841</v>
      </c>
      <c r="H231" s="4">
        <v>51.200760000000002</v>
      </c>
      <c r="K231" s="4">
        <v>7.8556790000000003</v>
      </c>
      <c r="M231" s="4">
        <v>22.745290000000001</v>
      </c>
      <c r="N231" s="4">
        <v>30.980899999999998</v>
      </c>
      <c r="O231" s="4">
        <v>10.50132</v>
      </c>
      <c r="Q231" s="4">
        <v>58</v>
      </c>
      <c r="S231" s="4">
        <v>7.4380199999999994E-2</v>
      </c>
      <c r="T231" s="4">
        <v>370.45240000000001</v>
      </c>
      <c r="U231" s="4">
        <v>23.927499999999998</v>
      </c>
      <c r="V231" s="4">
        <v>0</v>
      </c>
      <c r="W231" s="4">
        <v>15.237109999999999</v>
      </c>
      <c r="X231" s="4">
        <v>14.81127</v>
      </c>
      <c r="Y231" s="4">
        <v>24</v>
      </c>
      <c r="Z231" s="4">
        <v>25.61429</v>
      </c>
      <c r="AA231" s="4">
        <v>44.426870000000001</v>
      </c>
      <c r="AD231" s="4">
        <v>28</v>
      </c>
      <c r="AE231" s="4">
        <v>25.8505</v>
      </c>
      <c r="AG231" s="4">
        <v>1.809253</v>
      </c>
      <c r="AJ231" s="4">
        <v>58.849269999999997</v>
      </c>
      <c r="AK231" s="4">
        <v>23.05396</v>
      </c>
      <c r="AM231" s="4">
        <v>9.1313250000000004</v>
      </c>
      <c r="AN231" s="4">
        <v>34.355269999999997</v>
      </c>
      <c r="AO231" s="4">
        <v>79.980199999999996</v>
      </c>
      <c r="AP231" s="4">
        <v>4.8382589999999999</v>
      </c>
      <c r="AQ231" s="4">
        <v>47.005699999999997</v>
      </c>
      <c r="AR231" s="4">
        <v>1.9</v>
      </c>
      <c r="AS231" s="4">
        <v>15.86707</v>
      </c>
      <c r="AT231" s="4">
        <v>62.892449999999997</v>
      </c>
      <c r="AX231" s="4">
        <v>16.169060000000002</v>
      </c>
      <c r="AZ231" s="4">
        <v>24.96509</v>
      </c>
      <c r="BA231" s="4">
        <v>7.7595739999999997</v>
      </c>
      <c r="BC231" s="4">
        <v>144.60429999999999</v>
      </c>
      <c r="BD231" s="178">
        <v>61.732140000000001</v>
      </c>
    </row>
    <row r="232" spans="1:56" x14ac:dyDescent="0.25">
      <c r="A232" t="s">
        <v>874</v>
      </c>
      <c r="B232" t="s">
        <v>509</v>
      </c>
      <c r="C232">
        <v>2224</v>
      </c>
      <c r="D232" s="361">
        <v>228</v>
      </c>
      <c r="E232" s="4">
        <v>33.783920000000002</v>
      </c>
      <c r="F232" s="4">
        <v>96.06841</v>
      </c>
      <c r="H232" s="4">
        <v>51.200760000000002</v>
      </c>
      <c r="K232" s="4">
        <v>7.8556790000000003</v>
      </c>
      <c r="M232" s="4">
        <v>22.745290000000001</v>
      </c>
      <c r="N232" s="4">
        <v>30.980899999999998</v>
      </c>
      <c r="O232" s="4">
        <v>10.50132</v>
      </c>
      <c r="Q232" s="4">
        <v>58</v>
      </c>
      <c r="S232" s="4">
        <v>7.4380199999999994E-2</v>
      </c>
      <c r="T232" s="4">
        <v>370.45240000000001</v>
      </c>
      <c r="U232" s="4">
        <v>23.927499999999998</v>
      </c>
      <c r="V232" s="4">
        <v>0</v>
      </c>
      <c r="W232" s="4">
        <v>15.237109999999999</v>
      </c>
      <c r="X232" s="4">
        <v>14.81127</v>
      </c>
      <c r="Y232" s="4">
        <v>24</v>
      </c>
      <c r="Z232" s="4">
        <v>25.61429</v>
      </c>
      <c r="AA232" s="4">
        <v>44.426870000000001</v>
      </c>
      <c r="AD232" s="4">
        <v>28</v>
      </c>
      <c r="AE232" s="4">
        <v>25.8505</v>
      </c>
      <c r="AG232" s="4">
        <v>1.809253</v>
      </c>
      <c r="AJ232" s="4">
        <v>58.849269999999997</v>
      </c>
      <c r="AK232" s="4">
        <v>23.05396</v>
      </c>
      <c r="AM232" s="4">
        <v>9.1313250000000004</v>
      </c>
      <c r="AN232" s="4">
        <v>34.355269999999997</v>
      </c>
      <c r="AO232" s="4">
        <v>79.980199999999996</v>
      </c>
      <c r="AP232" s="4">
        <v>4.8382589999999999</v>
      </c>
      <c r="AQ232" s="4">
        <v>47.005699999999997</v>
      </c>
      <c r="AR232" s="4">
        <v>1.9</v>
      </c>
      <c r="AS232" s="4">
        <v>15.86707</v>
      </c>
      <c r="AT232" s="4">
        <v>62.892449999999997</v>
      </c>
      <c r="AX232" s="4">
        <v>16.169060000000002</v>
      </c>
      <c r="AZ232" s="4">
        <v>24.96509</v>
      </c>
      <c r="BA232" s="4">
        <v>7.7595739999999997</v>
      </c>
      <c r="BC232" s="4">
        <v>144.60429999999999</v>
      </c>
      <c r="BD232" s="178">
        <v>61.732140000000001</v>
      </c>
    </row>
    <row r="233" spans="1:56" x14ac:dyDescent="0.25">
      <c r="A233" t="s">
        <v>874</v>
      </c>
      <c r="B233" t="s">
        <v>510</v>
      </c>
      <c r="C233">
        <v>2224</v>
      </c>
      <c r="D233" s="361">
        <v>229</v>
      </c>
      <c r="E233" s="4">
        <v>33.783920000000002</v>
      </c>
      <c r="F233" s="4">
        <v>96.06841</v>
      </c>
      <c r="H233" s="4">
        <v>51.200760000000002</v>
      </c>
      <c r="K233" s="4">
        <v>7.8556790000000003</v>
      </c>
      <c r="M233" s="4">
        <v>22.745290000000001</v>
      </c>
      <c r="N233" s="4">
        <v>30.980899999999998</v>
      </c>
      <c r="O233" s="4">
        <v>10.50132</v>
      </c>
      <c r="Q233" s="4">
        <v>58</v>
      </c>
      <c r="S233" s="4">
        <v>7.4380199999999994E-2</v>
      </c>
      <c r="T233" s="4">
        <v>370.45240000000001</v>
      </c>
      <c r="U233" s="4">
        <v>23.927499999999998</v>
      </c>
      <c r="V233" s="4">
        <v>0</v>
      </c>
      <c r="W233" s="4">
        <v>15.237109999999999</v>
      </c>
      <c r="X233" s="4">
        <v>14.81127</v>
      </c>
      <c r="Y233" s="4">
        <v>24</v>
      </c>
      <c r="Z233" s="4">
        <v>25.61429</v>
      </c>
      <c r="AA233" s="4">
        <v>44.426870000000001</v>
      </c>
      <c r="AD233" s="4">
        <v>28</v>
      </c>
      <c r="AE233" s="4">
        <v>25.8505</v>
      </c>
      <c r="AG233" s="4">
        <v>1.809253</v>
      </c>
      <c r="AJ233" s="4">
        <v>58.849269999999997</v>
      </c>
      <c r="AK233" s="4">
        <v>23.05396</v>
      </c>
      <c r="AM233" s="4">
        <v>9.1313250000000004</v>
      </c>
      <c r="AN233" s="4">
        <v>34.355269999999997</v>
      </c>
      <c r="AO233" s="4">
        <v>79.980199999999996</v>
      </c>
      <c r="AP233" s="4">
        <v>4.8382589999999999</v>
      </c>
      <c r="AQ233" s="4">
        <v>47.005699999999997</v>
      </c>
      <c r="AR233" s="4">
        <v>1.9</v>
      </c>
      <c r="AS233" s="4">
        <v>15.86707</v>
      </c>
      <c r="AT233" s="4">
        <v>62.892449999999997</v>
      </c>
      <c r="AX233" s="4">
        <v>16.169060000000002</v>
      </c>
      <c r="AZ233" s="4">
        <v>24.96509</v>
      </c>
      <c r="BA233" s="4">
        <v>7.7595739999999997</v>
      </c>
      <c r="BC233" s="4">
        <v>144.60429999999999</v>
      </c>
      <c r="BD233" s="178">
        <v>61.732140000000001</v>
      </c>
    </row>
    <row r="234" spans="1:56" x14ac:dyDescent="0.25">
      <c r="A234" t="s">
        <v>874</v>
      </c>
      <c r="B234" t="s">
        <v>906</v>
      </c>
      <c r="C234">
        <v>2224</v>
      </c>
      <c r="D234" s="361">
        <v>230</v>
      </c>
      <c r="E234" s="4">
        <v>33.783920000000002</v>
      </c>
      <c r="F234" s="4">
        <v>96.06841</v>
      </c>
      <c r="H234" s="4">
        <v>51.200760000000002</v>
      </c>
      <c r="K234" s="4">
        <v>7.8556790000000003</v>
      </c>
      <c r="M234" s="4">
        <v>22.745290000000001</v>
      </c>
      <c r="N234" s="4">
        <v>30.980899999999998</v>
      </c>
      <c r="O234" s="4">
        <v>10.50132</v>
      </c>
      <c r="Q234" s="4">
        <v>58</v>
      </c>
      <c r="S234" s="4">
        <v>7.4380199999999994E-2</v>
      </c>
      <c r="T234" s="4">
        <v>370.45240000000001</v>
      </c>
      <c r="U234" s="4">
        <v>23.927499999999998</v>
      </c>
      <c r="V234" s="4">
        <v>0</v>
      </c>
      <c r="W234" s="4">
        <v>15.237109999999999</v>
      </c>
      <c r="X234" s="4">
        <v>14.81127</v>
      </c>
      <c r="Y234" s="4">
        <v>24</v>
      </c>
      <c r="Z234" s="4">
        <v>25.61429</v>
      </c>
      <c r="AA234" s="4">
        <v>44.426870000000001</v>
      </c>
      <c r="AD234" s="4">
        <v>28</v>
      </c>
      <c r="AE234" s="4">
        <v>25.8505</v>
      </c>
      <c r="AG234" s="4">
        <v>1.809253</v>
      </c>
      <c r="AJ234" s="4">
        <v>58.849269999999997</v>
      </c>
      <c r="AK234" s="4">
        <v>23.05396</v>
      </c>
      <c r="AM234" s="4">
        <v>9.1313250000000004</v>
      </c>
      <c r="AN234" s="4">
        <v>34.355269999999997</v>
      </c>
      <c r="AO234" s="4">
        <v>79.980199999999996</v>
      </c>
      <c r="AP234" s="4">
        <v>4.8382589999999999</v>
      </c>
      <c r="AQ234" s="4">
        <v>47.005699999999997</v>
      </c>
      <c r="AR234" s="4">
        <v>1.9</v>
      </c>
      <c r="AS234" s="4">
        <v>15.86707</v>
      </c>
      <c r="AT234" s="4">
        <v>62.892449999999997</v>
      </c>
      <c r="AX234" s="4">
        <v>16.169060000000002</v>
      </c>
      <c r="AZ234" s="4">
        <v>24.96509</v>
      </c>
      <c r="BA234" s="4">
        <v>7.7595739999999997</v>
      </c>
      <c r="BC234" s="4">
        <v>144.60429999999999</v>
      </c>
      <c r="BD234" s="178">
        <v>61.732140000000001</v>
      </c>
    </row>
    <row r="235" spans="1:56" x14ac:dyDescent="0.25">
      <c r="A235" t="s">
        <v>874</v>
      </c>
      <c r="B235" t="s">
        <v>907</v>
      </c>
      <c r="C235">
        <v>2224</v>
      </c>
      <c r="D235" s="361">
        <v>231</v>
      </c>
      <c r="E235" s="4">
        <v>33.783920000000002</v>
      </c>
      <c r="F235" s="4">
        <v>96.06841</v>
      </c>
      <c r="H235" s="4">
        <v>51.200760000000002</v>
      </c>
      <c r="K235" s="4">
        <v>7.8556790000000003</v>
      </c>
      <c r="M235" s="4">
        <v>22.745290000000001</v>
      </c>
      <c r="N235" s="4">
        <v>30.980899999999998</v>
      </c>
      <c r="O235" s="4">
        <v>10.50132</v>
      </c>
      <c r="Q235" s="4">
        <v>58</v>
      </c>
      <c r="S235" s="4">
        <v>7.4380199999999994E-2</v>
      </c>
      <c r="T235" s="4">
        <v>370.45240000000001</v>
      </c>
      <c r="U235" s="4">
        <v>23.927499999999998</v>
      </c>
      <c r="V235" s="4">
        <v>0</v>
      </c>
      <c r="W235" s="4">
        <v>15.237109999999999</v>
      </c>
      <c r="X235" s="4">
        <v>14.81127</v>
      </c>
      <c r="Y235" s="4">
        <v>24</v>
      </c>
      <c r="Z235" s="4">
        <v>25.61429</v>
      </c>
      <c r="AA235" s="4">
        <v>44.426870000000001</v>
      </c>
      <c r="AD235" s="4">
        <v>28</v>
      </c>
      <c r="AE235" s="4">
        <v>25.8505</v>
      </c>
      <c r="AG235" s="4">
        <v>1.809253</v>
      </c>
      <c r="AJ235" s="4">
        <v>58.849269999999997</v>
      </c>
      <c r="AK235" s="4">
        <v>23.05396</v>
      </c>
      <c r="AM235" s="4">
        <v>9.1313250000000004</v>
      </c>
      <c r="AN235" s="4">
        <v>34.355269999999997</v>
      </c>
      <c r="AO235" s="4">
        <v>79.980199999999996</v>
      </c>
      <c r="AP235" s="4">
        <v>4.8382589999999999</v>
      </c>
      <c r="AQ235" s="4">
        <v>47.005699999999997</v>
      </c>
      <c r="AR235" s="4">
        <v>1.9</v>
      </c>
      <c r="AS235" s="4">
        <v>15.86707</v>
      </c>
      <c r="AT235" s="4">
        <v>62.892449999999997</v>
      </c>
      <c r="AX235" s="4">
        <v>16.169060000000002</v>
      </c>
      <c r="AZ235" s="4">
        <v>24.96509</v>
      </c>
      <c r="BA235" s="4">
        <v>7.7595739999999997</v>
      </c>
      <c r="BC235" s="4">
        <v>144.60429999999999</v>
      </c>
      <c r="BD235" s="178">
        <v>61.732140000000001</v>
      </c>
    </row>
    <row r="236" spans="1:56" x14ac:dyDescent="0.25">
      <c r="A236" t="s">
        <v>874</v>
      </c>
      <c r="B236" t="s">
        <v>522</v>
      </c>
      <c r="C236">
        <v>2224</v>
      </c>
      <c r="D236" s="361">
        <v>232</v>
      </c>
      <c r="E236" s="4">
        <v>33.783920000000002</v>
      </c>
      <c r="F236" s="4">
        <v>96.06841</v>
      </c>
      <c r="H236" s="4">
        <v>51.200760000000002</v>
      </c>
      <c r="K236" s="4">
        <v>7.8556790000000003</v>
      </c>
      <c r="M236" s="4">
        <v>22.745290000000001</v>
      </c>
      <c r="N236" s="4">
        <v>30.980899999999998</v>
      </c>
      <c r="O236" s="4">
        <v>10.50132</v>
      </c>
      <c r="Q236" s="4">
        <v>58</v>
      </c>
      <c r="S236" s="4">
        <v>7.4380199999999994E-2</v>
      </c>
      <c r="T236" s="4">
        <v>370.45240000000001</v>
      </c>
      <c r="U236" s="4">
        <v>23.927499999999998</v>
      </c>
      <c r="V236" s="4">
        <v>0</v>
      </c>
      <c r="W236" s="4">
        <v>15.237109999999999</v>
      </c>
      <c r="X236" s="4">
        <v>14.81127</v>
      </c>
      <c r="Y236" s="4">
        <v>24</v>
      </c>
      <c r="Z236" s="4">
        <v>25.61429</v>
      </c>
      <c r="AA236" s="4">
        <v>44.426870000000001</v>
      </c>
      <c r="AD236" s="4">
        <v>28</v>
      </c>
      <c r="AE236" s="4">
        <v>25.8505</v>
      </c>
      <c r="AG236" s="4">
        <v>1.809253</v>
      </c>
      <c r="AJ236" s="4">
        <v>58.849269999999997</v>
      </c>
      <c r="AK236" s="4">
        <v>23.05396</v>
      </c>
      <c r="AM236" s="4">
        <v>9.1313250000000004</v>
      </c>
      <c r="AN236" s="4">
        <v>34.355269999999997</v>
      </c>
      <c r="AO236" s="4">
        <v>79.980199999999996</v>
      </c>
      <c r="AP236" s="4">
        <v>4.8382589999999999</v>
      </c>
      <c r="AQ236" s="4">
        <v>47.005699999999997</v>
      </c>
      <c r="AR236" s="4">
        <v>1.9</v>
      </c>
      <c r="AS236" s="4">
        <v>15.86707</v>
      </c>
      <c r="AT236" s="4">
        <v>62.892449999999997</v>
      </c>
      <c r="AX236" s="4">
        <v>16.169060000000002</v>
      </c>
      <c r="AZ236" s="4">
        <v>24.96509</v>
      </c>
      <c r="BA236" s="4">
        <v>7.7595739999999997</v>
      </c>
      <c r="BC236" s="4">
        <v>144.60429999999999</v>
      </c>
      <c r="BD236" s="178">
        <v>61.732140000000001</v>
      </c>
    </row>
    <row r="237" spans="1:56" x14ac:dyDescent="0.25">
      <c r="A237" t="s">
        <v>874</v>
      </c>
      <c r="B237" t="s">
        <v>907</v>
      </c>
      <c r="C237" t="s">
        <v>545</v>
      </c>
      <c r="D237" s="361">
        <v>233</v>
      </c>
      <c r="E237" s="4">
        <v>33.783920000000002</v>
      </c>
      <c r="F237" s="4">
        <v>96.06841</v>
      </c>
      <c r="H237" s="4">
        <v>51.200760000000002</v>
      </c>
      <c r="K237" s="4">
        <v>7.8556790000000003</v>
      </c>
      <c r="M237" s="4">
        <v>22.745290000000001</v>
      </c>
      <c r="N237" s="4">
        <v>30.980899999999998</v>
      </c>
      <c r="O237" s="4">
        <v>10.50132</v>
      </c>
      <c r="Q237" s="4">
        <v>58</v>
      </c>
      <c r="S237" s="4">
        <v>7.4380199999999994E-2</v>
      </c>
      <c r="T237" s="4">
        <v>370.45240000000001</v>
      </c>
      <c r="U237" s="4">
        <v>23.927499999999998</v>
      </c>
      <c r="V237" s="4">
        <v>0</v>
      </c>
      <c r="W237" s="4">
        <v>15.237109999999999</v>
      </c>
      <c r="X237" s="4">
        <v>14.81127</v>
      </c>
      <c r="Y237" s="4">
        <v>24</v>
      </c>
      <c r="Z237" s="4">
        <v>25.61429</v>
      </c>
      <c r="AA237" s="4">
        <v>44.426870000000001</v>
      </c>
      <c r="AD237" s="4">
        <v>28</v>
      </c>
      <c r="AE237" s="4">
        <v>25.8505</v>
      </c>
      <c r="AG237" s="4">
        <v>1.809253</v>
      </c>
      <c r="AJ237" s="4">
        <v>58.849269999999997</v>
      </c>
      <c r="AK237" s="4">
        <v>23.05396</v>
      </c>
      <c r="AM237" s="4">
        <v>9.1313250000000004</v>
      </c>
      <c r="AN237" s="4">
        <v>34.355269999999997</v>
      </c>
      <c r="AO237" s="4">
        <v>79.980199999999996</v>
      </c>
      <c r="AP237" s="4">
        <v>4.8382589999999999</v>
      </c>
      <c r="AQ237" s="4">
        <v>47.005699999999997</v>
      </c>
      <c r="AR237" s="4">
        <v>1.9</v>
      </c>
      <c r="AS237" s="4">
        <v>15.86707</v>
      </c>
      <c r="AT237" s="4">
        <v>62.892449999999997</v>
      </c>
      <c r="AX237" s="4">
        <v>16.169060000000002</v>
      </c>
      <c r="AZ237" s="4">
        <v>24.96509</v>
      </c>
      <c r="BA237" s="4">
        <v>7.7595739999999997</v>
      </c>
      <c r="BC237" s="4">
        <v>144.60429999999999</v>
      </c>
      <c r="BD237" s="178">
        <v>61.732140000000001</v>
      </c>
    </row>
    <row r="238" spans="1:56" x14ac:dyDescent="0.25">
      <c r="A238" t="s">
        <v>874</v>
      </c>
      <c r="B238" t="s">
        <v>522</v>
      </c>
      <c r="C238" t="s">
        <v>545</v>
      </c>
      <c r="D238" s="361">
        <v>234</v>
      </c>
      <c r="E238" s="4">
        <v>33.783920000000002</v>
      </c>
      <c r="F238" s="4">
        <v>96.06841</v>
      </c>
      <c r="H238" s="4">
        <v>51.200760000000002</v>
      </c>
      <c r="K238" s="4">
        <v>7.8556790000000003</v>
      </c>
      <c r="M238" s="4">
        <v>22.745290000000001</v>
      </c>
      <c r="N238" s="4">
        <v>30.980899999999998</v>
      </c>
      <c r="O238" s="4">
        <v>10.50132</v>
      </c>
      <c r="Q238" s="4">
        <v>58</v>
      </c>
      <c r="S238" s="4">
        <v>7.4380199999999994E-2</v>
      </c>
      <c r="T238" s="4">
        <v>370.45240000000001</v>
      </c>
      <c r="U238" s="4">
        <v>23.927499999999998</v>
      </c>
      <c r="V238" s="4">
        <v>0</v>
      </c>
      <c r="W238" s="4">
        <v>15.237109999999999</v>
      </c>
      <c r="X238" s="4">
        <v>14.81127</v>
      </c>
      <c r="Y238" s="4">
        <v>24</v>
      </c>
      <c r="Z238" s="4">
        <v>25.61429</v>
      </c>
      <c r="AA238" s="4">
        <v>44.426870000000001</v>
      </c>
      <c r="AD238" s="4">
        <v>28</v>
      </c>
      <c r="AE238" s="4">
        <v>25.8505</v>
      </c>
      <c r="AG238" s="4">
        <v>1.809253</v>
      </c>
      <c r="AJ238" s="4">
        <v>58.849269999999997</v>
      </c>
      <c r="AK238" s="4">
        <v>23.05396</v>
      </c>
      <c r="AM238" s="4">
        <v>9.1313250000000004</v>
      </c>
      <c r="AN238" s="4">
        <v>34.355269999999997</v>
      </c>
      <c r="AO238" s="4">
        <v>79.980199999999996</v>
      </c>
      <c r="AP238" s="4">
        <v>4.8382589999999999</v>
      </c>
      <c r="AQ238" s="4">
        <v>47.005699999999997</v>
      </c>
      <c r="AR238" s="4">
        <v>1.9</v>
      </c>
      <c r="AS238" s="4">
        <v>15.86707</v>
      </c>
      <c r="AT238" s="4">
        <v>62.892449999999997</v>
      </c>
      <c r="AX238" s="4">
        <v>16.169060000000002</v>
      </c>
      <c r="AZ238" s="4">
        <v>24.96509</v>
      </c>
      <c r="BA238" s="4">
        <v>7.7595739999999997</v>
      </c>
      <c r="BC238" s="4">
        <v>144.60429999999999</v>
      </c>
      <c r="BD238" s="178">
        <v>61.732140000000001</v>
      </c>
    </row>
    <row r="239" spans="1:56" x14ac:dyDescent="0.25">
      <c r="A239" t="s">
        <v>876</v>
      </c>
      <c r="B239" t="s">
        <v>879</v>
      </c>
      <c r="C239">
        <v>3031</v>
      </c>
      <c r="D239" s="361">
        <v>235</v>
      </c>
      <c r="E239" s="4">
        <v>33.783920000000002</v>
      </c>
      <c r="F239" s="4">
        <v>96.06841</v>
      </c>
      <c r="H239" s="4">
        <v>51.200760000000002</v>
      </c>
      <c r="K239" s="4">
        <v>7.8556790000000003</v>
      </c>
      <c r="M239" s="4">
        <v>22.745290000000001</v>
      </c>
      <c r="N239" s="4">
        <v>30.980899999999998</v>
      </c>
      <c r="O239" s="4">
        <v>10.50132</v>
      </c>
      <c r="Q239" s="4">
        <v>58</v>
      </c>
      <c r="S239" s="4">
        <v>7.4380199999999994E-2</v>
      </c>
      <c r="T239" s="4">
        <v>370.45240000000001</v>
      </c>
      <c r="U239" s="4">
        <v>23.927499999999998</v>
      </c>
      <c r="V239" s="4">
        <v>0</v>
      </c>
      <c r="W239" s="4">
        <v>15.237109999999999</v>
      </c>
      <c r="X239" s="4">
        <v>14.81127</v>
      </c>
      <c r="Y239" s="4">
        <v>24</v>
      </c>
      <c r="Z239" s="4">
        <v>25.61429</v>
      </c>
      <c r="AA239" s="4">
        <v>44.426870000000001</v>
      </c>
      <c r="AD239" s="4">
        <v>28</v>
      </c>
      <c r="AE239" s="4">
        <v>25.8505</v>
      </c>
      <c r="AG239" s="4">
        <v>1.809253</v>
      </c>
      <c r="AJ239" s="4">
        <v>58.849269999999997</v>
      </c>
      <c r="AK239" s="4">
        <v>23.05396</v>
      </c>
      <c r="AM239" s="4">
        <v>9.1313250000000004</v>
      </c>
      <c r="AN239" s="4">
        <v>34.355269999999997</v>
      </c>
      <c r="AO239" s="4">
        <v>79.980199999999996</v>
      </c>
      <c r="AP239" s="4">
        <v>4.8382589999999999</v>
      </c>
      <c r="AQ239" s="4">
        <v>47.005699999999997</v>
      </c>
      <c r="AR239" s="4">
        <v>1.9</v>
      </c>
      <c r="AS239" s="4">
        <v>15.86707</v>
      </c>
      <c r="AT239" s="4">
        <v>62.892449999999997</v>
      </c>
      <c r="AX239" s="4">
        <v>16.169060000000002</v>
      </c>
      <c r="AZ239" s="4">
        <v>24.96509</v>
      </c>
      <c r="BA239" s="4">
        <v>7.7595739999999997</v>
      </c>
      <c r="BC239" s="4">
        <v>144.60429999999999</v>
      </c>
      <c r="BD239" s="178">
        <v>61.732140000000001</v>
      </c>
    </row>
    <row r="240" spans="1:56" x14ac:dyDescent="0.25">
      <c r="A240" t="s">
        <v>876</v>
      </c>
      <c r="B240" t="s">
        <v>899</v>
      </c>
      <c r="C240">
        <v>3031</v>
      </c>
      <c r="D240" s="361">
        <v>236</v>
      </c>
      <c r="E240" s="4">
        <v>33.783920000000002</v>
      </c>
      <c r="F240" s="4">
        <v>96.06841</v>
      </c>
      <c r="H240" s="4">
        <v>51.200760000000002</v>
      </c>
      <c r="K240" s="4">
        <v>7.8556790000000003</v>
      </c>
      <c r="M240" s="4">
        <v>22.745290000000001</v>
      </c>
      <c r="N240" s="4">
        <v>30.980899999999998</v>
      </c>
      <c r="O240" s="4">
        <v>10.50132</v>
      </c>
      <c r="Q240" s="4">
        <v>58</v>
      </c>
      <c r="S240" s="4">
        <v>7.4380199999999994E-2</v>
      </c>
      <c r="T240" s="4">
        <v>370.45240000000001</v>
      </c>
      <c r="U240" s="4">
        <v>23.927499999999998</v>
      </c>
      <c r="V240" s="4">
        <v>0</v>
      </c>
      <c r="W240" s="4">
        <v>15.237109999999999</v>
      </c>
      <c r="X240" s="4">
        <v>14.81127</v>
      </c>
      <c r="Y240" s="4">
        <v>24</v>
      </c>
      <c r="Z240" s="4">
        <v>25.61429</v>
      </c>
      <c r="AA240" s="4">
        <v>44.426870000000001</v>
      </c>
      <c r="AD240" s="4">
        <v>28</v>
      </c>
      <c r="AE240" s="4">
        <v>25.8505</v>
      </c>
      <c r="AG240" s="4">
        <v>1.809253</v>
      </c>
      <c r="AJ240" s="4">
        <v>58.849269999999997</v>
      </c>
      <c r="AK240" s="4">
        <v>23.05396</v>
      </c>
      <c r="AM240" s="4">
        <v>9.1313250000000004</v>
      </c>
      <c r="AN240" s="4">
        <v>34.355269999999997</v>
      </c>
      <c r="AO240" s="4">
        <v>79.980199999999996</v>
      </c>
      <c r="AP240" s="4">
        <v>4.8382589999999999</v>
      </c>
      <c r="AQ240" s="4">
        <v>47.005699999999997</v>
      </c>
      <c r="AR240" s="4">
        <v>1.9</v>
      </c>
      <c r="AS240" s="4">
        <v>15.86707</v>
      </c>
      <c r="AT240" s="4">
        <v>62.892449999999997</v>
      </c>
      <c r="AX240" s="4">
        <v>16.169060000000002</v>
      </c>
      <c r="AZ240" s="4">
        <v>24.96509</v>
      </c>
      <c r="BA240" s="4">
        <v>7.7595739999999997</v>
      </c>
      <c r="BC240" s="4">
        <v>144.60429999999999</v>
      </c>
      <c r="BD240" s="178">
        <v>61.732140000000001</v>
      </c>
    </row>
    <row r="241" spans="1:56" x14ac:dyDescent="0.25">
      <c r="A241" t="s">
        <v>876</v>
      </c>
      <c r="B241" t="s">
        <v>902</v>
      </c>
      <c r="C241">
        <v>3031</v>
      </c>
      <c r="D241" s="361">
        <v>237</v>
      </c>
      <c r="E241" s="4">
        <v>33.783920000000002</v>
      </c>
      <c r="F241" s="4">
        <v>96.06841</v>
      </c>
      <c r="H241" s="4">
        <v>51.200760000000002</v>
      </c>
      <c r="K241" s="4">
        <v>7.8556790000000003</v>
      </c>
      <c r="M241" s="4">
        <v>22.745290000000001</v>
      </c>
      <c r="N241" s="4">
        <v>30.980899999999998</v>
      </c>
      <c r="O241" s="4">
        <v>10.50132</v>
      </c>
      <c r="Q241" s="4">
        <v>58</v>
      </c>
      <c r="S241" s="4">
        <v>7.4380199999999994E-2</v>
      </c>
      <c r="T241" s="4">
        <v>370.45240000000001</v>
      </c>
      <c r="U241" s="4">
        <v>23.927499999999998</v>
      </c>
      <c r="V241" s="4">
        <v>0</v>
      </c>
      <c r="W241" s="4">
        <v>15.237109999999999</v>
      </c>
      <c r="X241" s="4">
        <v>14.81127</v>
      </c>
      <c r="Y241" s="4">
        <v>24</v>
      </c>
      <c r="Z241" s="4">
        <v>25.61429</v>
      </c>
      <c r="AA241" s="4">
        <v>44.426870000000001</v>
      </c>
      <c r="AD241" s="4">
        <v>28</v>
      </c>
      <c r="AE241" s="4">
        <v>25.8505</v>
      </c>
      <c r="AG241" s="4">
        <v>1.809253</v>
      </c>
      <c r="AJ241" s="4">
        <v>58.849269999999997</v>
      </c>
      <c r="AK241" s="4">
        <v>23.05396</v>
      </c>
      <c r="AM241" s="4">
        <v>9.1313250000000004</v>
      </c>
      <c r="AN241" s="4">
        <v>34.355269999999997</v>
      </c>
      <c r="AO241" s="4">
        <v>79.980199999999996</v>
      </c>
      <c r="AP241" s="4">
        <v>4.8382589999999999</v>
      </c>
      <c r="AQ241" s="4">
        <v>47.005699999999997</v>
      </c>
      <c r="AR241" s="4">
        <v>1.9</v>
      </c>
      <c r="AS241" s="4">
        <v>15.86707</v>
      </c>
      <c r="AT241" s="4">
        <v>62.892449999999997</v>
      </c>
      <c r="AX241" s="4">
        <v>16.169060000000002</v>
      </c>
      <c r="AZ241" s="4">
        <v>24.96509</v>
      </c>
      <c r="BA241" s="4">
        <v>7.7595739999999997</v>
      </c>
      <c r="BC241" s="4">
        <v>144.60429999999999</v>
      </c>
      <c r="BD241" s="178">
        <v>61.732140000000001</v>
      </c>
    </row>
    <row r="242" spans="1:56" x14ac:dyDescent="0.25">
      <c r="A242" t="s">
        <v>876</v>
      </c>
      <c r="B242" t="s">
        <v>905</v>
      </c>
      <c r="C242">
        <v>3031</v>
      </c>
      <c r="D242" s="361">
        <v>238</v>
      </c>
      <c r="E242" s="4">
        <v>33.783920000000002</v>
      </c>
      <c r="F242" s="4">
        <v>96.06841</v>
      </c>
      <c r="H242" s="4">
        <v>51.200760000000002</v>
      </c>
      <c r="K242" s="4">
        <v>7.8556790000000003</v>
      </c>
      <c r="M242" s="4">
        <v>22.745290000000001</v>
      </c>
      <c r="N242" s="4">
        <v>30.980899999999998</v>
      </c>
      <c r="O242" s="4">
        <v>10.50132</v>
      </c>
      <c r="Q242" s="4">
        <v>58</v>
      </c>
      <c r="S242" s="4">
        <v>7.4380199999999994E-2</v>
      </c>
      <c r="T242" s="4">
        <v>370.45240000000001</v>
      </c>
      <c r="U242" s="4">
        <v>23.927499999999998</v>
      </c>
      <c r="V242" s="4">
        <v>0</v>
      </c>
      <c r="W242" s="4">
        <v>15.237109999999999</v>
      </c>
      <c r="X242" s="4">
        <v>14.81127</v>
      </c>
      <c r="Y242" s="4">
        <v>24</v>
      </c>
      <c r="Z242" s="4">
        <v>25.61429</v>
      </c>
      <c r="AA242" s="4">
        <v>44.426870000000001</v>
      </c>
      <c r="AD242" s="4">
        <v>28</v>
      </c>
      <c r="AE242" s="4">
        <v>25.8505</v>
      </c>
      <c r="AG242" s="4">
        <v>1.809253</v>
      </c>
      <c r="AJ242" s="4">
        <v>58.849269999999997</v>
      </c>
      <c r="AK242" s="4">
        <v>23.05396</v>
      </c>
      <c r="AM242" s="4">
        <v>9.1313250000000004</v>
      </c>
      <c r="AN242" s="4">
        <v>34.355269999999997</v>
      </c>
      <c r="AO242" s="4">
        <v>79.980199999999996</v>
      </c>
      <c r="AP242" s="4">
        <v>4.8382589999999999</v>
      </c>
      <c r="AQ242" s="4">
        <v>47.005699999999997</v>
      </c>
      <c r="AR242" s="4">
        <v>1.9</v>
      </c>
      <c r="AS242" s="4">
        <v>15.86707</v>
      </c>
      <c r="AT242" s="4">
        <v>62.892449999999997</v>
      </c>
      <c r="AX242" s="4">
        <v>16.169060000000002</v>
      </c>
      <c r="AZ242" s="4">
        <v>24.96509</v>
      </c>
      <c r="BA242" s="4">
        <v>7.7595739999999997</v>
      </c>
      <c r="BC242" s="4">
        <v>144.60429999999999</v>
      </c>
      <c r="BD242" s="178">
        <v>61.732140000000001</v>
      </c>
    </row>
    <row r="243" spans="1:56" x14ac:dyDescent="0.25">
      <c r="A243" t="s">
        <v>875</v>
      </c>
      <c r="B243" t="s">
        <v>522</v>
      </c>
      <c r="C243">
        <v>2224</v>
      </c>
      <c r="D243" s="361">
        <v>239</v>
      </c>
      <c r="E243" s="4">
        <v>33.783920000000002</v>
      </c>
      <c r="F243" s="4">
        <v>96.06841</v>
      </c>
      <c r="H243" s="4">
        <v>51.200760000000002</v>
      </c>
      <c r="K243" s="4">
        <v>7.8556790000000003</v>
      </c>
      <c r="M243" s="4">
        <v>22.745290000000001</v>
      </c>
      <c r="N243" s="4">
        <v>30.980899999999998</v>
      </c>
      <c r="O243" s="4">
        <v>10.50132</v>
      </c>
      <c r="Q243" s="4">
        <v>58</v>
      </c>
      <c r="S243" s="4">
        <v>7.4380199999999994E-2</v>
      </c>
      <c r="T243" s="4">
        <v>370.45240000000001</v>
      </c>
      <c r="U243" s="4">
        <v>23.927499999999998</v>
      </c>
      <c r="V243" s="4">
        <v>0</v>
      </c>
      <c r="W243" s="4">
        <v>15.237109999999999</v>
      </c>
      <c r="X243" s="4">
        <v>14.81127</v>
      </c>
      <c r="Y243" s="4">
        <v>24</v>
      </c>
      <c r="Z243" s="4">
        <v>25.61429</v>
      </c>
      <c r="AA243" s="4">
        <v>44.426870000000001</v>
      </c>
      <c r="AD243" s="4">
        <v>28</v>
      </c>
      <c r="AE243" s="4">
        <v>25.8505</v>
      </c>
      <c r="AG243" s="4">
        <v>1.809253</v>
      </c>
      <c r="AJ243" s="4">
        <v>58.849269999999997</v>
      </c>
      <c r="AK243" s="4">
        <v>23.05396</v>
      </c>
      <c r="AM243" s="4">
        <v>9.1313250000000004</v>
      </c>
      <c r="AN243" s="4">
        <v>34.355269999999997</v>
      </c>
      <c r="AO243" s="4">
        <v>79.980199999999996</v>
      </c>
      <c r="AP243" s="4">
        <v>4.8382589999999999</v>
      </c>
      <c r="AQ243" s="4">
        <v>47.005699999999997</v>
      </c>
      <c r="AR243" s="4">
        <v>1.9</v>
      </c>
      <c r="AS243" s="4">
        <v>15.86707</v>
      </c>
      <c r="AT243" s="4">
        <v>62.892449999999997</v>
      </c>
      <c r="AX243" s="4">
        <v>16.169060000000002</v>
      </c>
      <c r="AZ243" s="4">
        <v>24.96509</v>
      </c>
      <c r="BA243" s="4">
        <v>7.7595739999999997</v>
      </c>
      <c r="BC243" s="4">
        <v>144.60429999999999</v>
      </c>
      <c r="BD243" s="178">
        <v>61.732140000000001</v>
      </c>
    </row>
    <row r="244" spans="1:56" x14ac:dyDescent="0.25">
      <c r="A244" t="s">
        <v>875</v>
      </c>
      <c r="B244" t="s">
        <v>894</v>
      </c>
      <c r="C244" t="s">
        <v>545</v>
      </c>
      <c r="D244" s="361">
        <v>240</v>
      </c>
      <c r="E244" s="4">
        <v>33.783920000000002</v>
      </c>
      <c r="F244" s="4">
        <v>96.06841</v>
      </c>
      <c r="H244" s="4">
        <v>51.200760000000002</v>
      </c>
      <c r="K244" s="4">
        <v>7.8556790000000003</v>
      </c>
      <c r="M244" s="4">
        <v>22.745290000000001</v>
      </c>
      <c r="N244" s="4">
        <v>30.980899999999998</v>
      </c>
      <c r="O244" s="4">
        <v>10.50132</v>
      </c>
      <c r="Q244" s="4">
        <v>58</v>
      </c>
      <c r="S244" s="4">
        <v>7.4380199999999994E-2</v>
      </c>
      <c r="T244" s="4">
        <v>370.45240000000001</v>
      </c>
      <c r="U244" s="4">
        <v>23.927499999999998</v>
      </c>
      <c r="V244" s="4">
        <v>0</v>
      </c>
      <c r="W244" s="4">
        <v>15.237109999999999</v>
      </c>
      <c r="X244" s="4">
        <v>14.81127</v>
      </c>
      <c r="Y244" s="4">
        <v>24</v>
      </c>
      <c r="Z244" s="4">
        <v>25.61429</v>
      </c>
      <c r="AA244" s="4">
        <v>44.426870000000001</v>
      </c>
      <c r="AD244" s="4">
        <v>28</v>
      </c>
      <c r="AE244" s="4">
        <v>25.8505</v>
      </c>
      <c r="AG244" s="4">
        <v>1.809253</v>
      </c>
      <c r="AJ244" s="4">
        <v>58.849269999999997</v>
      </c>
      <c r="AK244" s="4">
        <v>23.05396</v>
      </c>
      <c r="AM244" s="4">
        <v>9.1313250000000004</v>
      </c>
      <c r="AN244" s="4">
        <v>34.355269999999997</v>
      </c>
      <c r="AO244" s="4">
        <v>79.980199999999996</v>
      </c>
      <c r="AP244" s="4">
        <v>4.8382589999999999</v>
      </c>
      <c r="AQ244" s="4">
        <v>47.005699999999997</v>
      </c>
      <c r="AR244" s="4">
        <v>1.9</v>
      </c>
      <c r="AS244" s="4">
        <v>15.86707</v>
      </c>
      <c r="AT244" s="4">
        <v>62.892449999999997</v>
      </c>
      <c r="AX244" s="4">
        <v>16.169060000000002</v>
      </c>
      <c r="AZ244" s="4">
        <v>24.96509</v>
      </c>
      <c r="BA244" s="4">
        <v>7.7595739999999997</v>
      </c>
      <c r="BC244" s="4">
        <v>144.60429999999999</v>
      </c>
      <c r="BD244" s="178">
        <v>61.732140000000001</v>
      </c>
    </row>
    <row r="245" spans="1:56" x14ac:dyDescent="0.25">
      <c r="A245" t="s">
        <v>875</v>
      </c>
      <c r="B245" t="s">
        <v>903</v>
      </c>
      <c r="C245" t="s">
        <v>545</v>
      </c>
      <c r="D245" s="361">
        <v>241</v>
      </c>
      <c r="E245" s="4">
        <v>33.783920000000002</v>
      </c>
      <c r="F245" s="4">
        <v>96.06841</v>
      </c>
      <c r="H245" s="4">
        <v>51.200760000000002</v>
      </c>
      <c r="K245" s="4">
        <v>7.8556790000000003</v>
      </c>
      <c r="M245" s="4">
        <v>22.745290000000001</v>
      </c>
      <c r="N245" s="4">
        <v>30.980899999999998</v>
      </c>
      <c r="O245" s="4">
        <v>10.50132</v>
      </c>
      <c r="Q245" s="4">
        <v>58</v>
      </c>
      <c r="S245" s="4">
        <v>7.4380199999999994E-2</v>
      </c>
      <c r="T245" s="4">
        <v>370.45240000000001</v>
      </c>
      <c r="U245" s="4">
        <v>23.927499999999998</v>
      </c>
      <c r="V245" s="4">
        <v>0</v>
      </c>
      <c r="W245" s="4">
        <v>15.237109999999999</v>
      </c>
      <c r="X245" s="4">
        <v>14.81127</v>
      </c>
      <c r="Y245" s="4">
        <v>24</v>
      </c>
      <c r="Z245" s="4">
        <v>25.61429</v>
      </c>
      <c r="AA245" s="4">
        <v>44.426870000000001</v>
      </c>
      <c r="AD245" s="4">
        <v>28</v>
      </c>
      <c r="AE245" s="4">
        <v>25.8505</v>
      </c>
      <c r="AG245" s="4">
        <v>1.809253</v>
      </c>
      <c r="AJ245" s="4">
        <v>58.849269999999997</v>
      </c>
      <c r="AK245" s="4">
        <v>23.05396</v>
      </c>
      <c r="AM245" s="4">
        <v>9.1313250000000004</v>
      </c>
      <c r="AN245" s="4">
        <v>34.355269999999997</v>
      </c>
      <c r="AO245" s="4">
        <v>79.980199999999996</v>
      </c>
      <c r="AP245" s="4">
        <v>4.8382589999999999</v>
      </c>
      <c r="AQ245" s="4">
        <v>47.005699999999997</v>
      </c>
      <c r="AR245" s="4">
        <v>1.9</v>
      </c>
      <c r="AS245" s="4">
        <v>15.86707</v>
      </c>
      <c r="AT245" s="4">
        <v>62.892449999999997</v>
      </c>
      <c r="AX245" s="4">
        <v>16.169060000000002</v>
      </c>
      <c r="AZ245" s="4">
        <v>24.96509</v>
      </c>
      <c r="BA245" s="4">
        <v>7.7595739999999997</v>
      </c>
      <c r="BC245" s="4">
        <v>144.60429999999999</v>
      </c>
      <c r="BD245" s="178">
        <v>61.732140000000001</v>
      </c>
    </row>
    <row r="246" spans="1:56" x14ac:dyDescent="0.25">
      <c r="A246" t="s">
        <v>875</v>
      </c>
      <c r="B246" t="s">
        <v>906</v>
      </c>
      <c r="C246" t="s">
        <v>545</v>
      </c>
      <c r="D246" s="361">
        <v>242</v>
      </c>
      <c r="E246" s="4">
        <v>33.783920000000002</v>
      </c>
      <c r="F246" s="4">
        <v>96.06841</v>
      </c>
      <c r="H246" s="4">
        <v>51.200760000000002</v>
      </c>
      <c r="K246" s="4">
        <v>7.8556790000000003</v>
      </c>
      <c r="M246" s="4">
        <v>22.745290000000001</v>
      </c>
      <c r="N246" s="4">
        <v>30.980899999999998</v>
      </c>
      <c r="O246" s="4">
        <v>10.50132</v>
      </c>
      <c r="Q246" s="4">
        <v>58</v>
      </c>
      <c r="S246" s="4">
        <v>7.4380199999999994E-2</v>
      </c>
      <c r="T246" s="4">
        <v>370.45240000000001</v>
      </c>
      <c r="U246" s="4">
        <v>23.927499999999998</v>
      </c>
      <c r="V246" s="4">
        <v>0</v>
      </c>
      <c r="W246" s="4">
        <v>15.237109999999999</v>
      </c>
      <c r="X246" s="4">
        <v>14.81127</v>
      </c>
      <c r="Y246" s="4">
        <v>24</v>
      </c>
      <c r="Z246" s="4">
        <v>25.61429</v>
      </c>
      <c r="AA246" s="4">
        <v>44.426870000000001</v>
      </c>
      <c r="AD246" s="4">
        <v>28</v>
      </c>
      <c r="AE246" s="4">
        <v>25.8505</v>
      </c>
      <c r="AG246" s="4">
        <v>1.809253</v>
      </c>
      <c r="AJ246" s="4">
        <v>58.849269999999997</v>
      </c>
      <c r="AK246" s="4">
        <v>23.05396</v>
      </c>
      <c r="AM246" s="4">
        <v>9.1313250000000004</v>
      </c>
      <c r="AN246" s="4">
        <v>34.355269999999997</v>
      </c>
      <c r="AO246" s="4">
        <v>79.980199999999996</v>
      </c>
      <c r="AP246" s="4">
        <v>4.8382589999999999</v>
      </c>
      <c r="AQ246" s="4">
        <v>47.005699999999997</v>
      </c>
      <c r="AR246" s="4">
        <v>1.9</v>
      </c>
      <c r="AS246" s="4">
        <v>15.86707</v>
      </c>
      <c r="AT246" s="4">
        <v>62.892449999999997</v>
      </c>
      <c r="AX246" s="4">
        <v>16.169060000000002</v>
      </c>
      <c r="AZ246" s="4">
        <v>24.96509</v>
      </c>
      <c r="BA246" s="4">
        <v>7.7595739999999997</v>
      </c>
      <c r="BC246" s="4">
        <v>144.60429999999999</v>
      </c>
      <c r="BD246" s="178">
        <v>61.732140000000001</v>
      </c>
    </row>
    <row r="247" spans="1:56" x14ac:dyDescent="0.25">
      <c r="A247" t="s">
        <v>875</v>
      </c>
      <c r="B247" t="s">
        <v>522</v>
      </c>
      <c r="C247" t="s">
        <v>545</v>
      </c>
      <c r="D247" s="362">
        <v>243</v>
      </c>
      <c r="E247" s="162">
        <v>33.783920000000002</v>
      </c>
      <c r="F247" s="162">
        <v>96.06841</v>
      </c>
      <c r="G247" s="162"/>
      <c r="H247" s="162">
        <v>51.200760000000002</v>
      </c>
      <c r="I247" s="162"/>
      <c r="J247" s="162"/>
      <c r="K247" s="162">
        <v>7.8556790000000003</v>
      </c>
      <c r="L247" s="162"/>
      <c r="M247" s="162">
        <v>22.745290000000001</v>
      </c>
      <c r="N247" s="162">
        <v>30.980899999999998</v>
      </c>
      <c r="O247" s="162">
        <v>10.50132</v>
      </c>
      <c r="P247" s="162"/>
      <c r="Q247" s="162">
        <v>58</v>
      </c>
      <c r="R247" s="162"/>
      <c r="S247" s="162">
        <v>7.4380199999999994E-2</v>
      </c>
      <c r="T247" s="162">
        <v>370.45240000000001</v>
      </c>
      <c r="U247" s="162">
        <v>23.927499999999998</v>
      </c>
      <c r="V247" s="162">
        <v>0</v>
      </c>
      <c r="W247" s="162">
        <v>15.237109999999999</v>
      </c>
      <c r="X247" s="162">
        <v>14.81127</v>
      </c>
      <c r="Y247" s="162">
        <v>24</v>
      </c>
      <c r="Z247" s="162">
        <v>25.61429</v>
      </c>
      <c r="AA247" s="162">
        <v>44.426870000000001</v>
      </c>
      <c r="AB247" s="162"/>
      <c r="AC247" s="162"/>
      <c r="AD247" s="162">
        <v>28</v>
      </c>
      <c r="AE247" s="162">
        <v>25.8505</v>
      </c>
      <c r="AF247" s="162"/>
      <c r="AG247" s="162">
        <v>1.809253</v>
      </c>
      <c r="AH247" s="162"/>
      <c r="AI247" s="162"/>
      <c r="AJ247" s="162">
        <v>58.849269999999997</v>
      </c>
      <c r="AK247" s="162">
        <v>23.05396</v>
      </c>
      <c r="AL247" s="162"/>
      <c r="AM247" s="162">
        <v>9.1313250000000004</v>
      </c>
      <c r="AN247" s="162">
        <v>34.355269999999997</v>
      </c>
      <c r="AO247" s="162">
        <v>79.980199999999996</v>
      </c>
      <c r="AP247" s="162">
        <v>4.8382589999999999</v>
      </c>
      <c r="AQ247" s="162">
        <v>47.005699999999997</v>
      </c>
      <c r="AR247" s="162">
        <v>1.9</v>
      </c>
      <c r="AS247" s="162">
        <v>15.86707</v>
      </c>
      <c r="AT247" s="162">
        <v>62.892449999999997</v>
      </c>
      <c r="AU247" s="162"/>
      <c r="AV247" s="162"/>
      <c r="AW247" s="162"/>
      <c r="AX247" s="162">
        <v>16.169060000000002</v>
      </c>
      <c r="AY247" s="162"/>
      <c r="AZ247" s="162">
        <v>24.96509</v>
      </c>
      <c r="BA247" s="162">
        <v>7.7595739999999997</v>
      </c>
      <c r="BB247" s="162"/>
      <c r="BC247" s="162">
        <v>144.60429999999999</v>
      </c>
      <c r="BD247" s="179">
        <v>61.732140000000001</v>
      </c>
    </row>
    <row r="248" spans="1:56" x14ac:dyDescent="0.25">
      <c r="D248" s="16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U248" s="18"/>
      <c r="AV248" s="18"/>
    </row>
    <row r="249" spans="1:56" x14ac:dyDescent="0.25">
      <c r="D249" s="16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U249" s="18"/>
      <c r="AV249" s="18"/>
    </row>
    <row r="250" spans="1:56" x14ac:dyDescent="0.25">
      <c r="D250" s="16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U250" s="18"/>
      <c r="AV250" s="18"/>
    </row>
    <row r="251" spans="1:56" x14ac:dyDescent="0.25">
      <c r="D251" s="16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U251" s="18"/>
      <c r="AV251" s="18"/>
    </row>
    <row r="252" spans="1:56" x14ac:dyDescent="0.25">
      <c r="D252" s="16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U252" s="18"/>
      <c r="AV252" s="18"/>
    </row>
    <row r="253" spans="1:56" x14ac:dyDescent="0.25">
      <c r="D253" s="16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U253" s="18"/>
      <c r="AV253" s="18"/>
    </row>
    <row r="254" spans="1:56" x14ac:dyDescent="0.25">
      <c r="D254" s="16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U254" s="18"/>
      <c r="AV254" s="18"/>
    </row>
    <row r="255" spans="1:56" x14ac:dyDescent="0.25">
      <c r="D255" s="16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U255" s="18"/>
      <c r="AV255" s="18"/>
    </row>
    <row r="256" spans="1:56" x14ac:dyDescent="0.25">
      <c r="D256" s="16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U256" s="18"/>
      <c r="AV256" s="18"/>
    </row>
    <row r="257" spans="4:48" x14ac:dyDescent="0.25">
      <c r="D257" s="16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U257" s="18"/>
      <c r="AV257" s="18"/>
    </row>
    <row r="258" spans="4:48" x14ac:dyDescent="0.25">
      <c r="D258" s="16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U258" s="18"/>
      <c r="AV258" s="18"/>
    </row>
    <row r="259" spans="4:48" x14ac:dyDescent="0.25">
      <c r="D259" s="16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U259" s="18"/>
      <c r="AV259" s="18"/>
    </row>
    <row r="260" spans="4:48" x14ac:dyDescent="0.25">
      <c r="D260" s="16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U260" s="18"/>
      <c r="AV260" s="18"/>
    </row>
    <row r="261" spans="4:48" x14ac:dyDescent="0.25">
      <c r="D261" s="16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U261" s="18"/>
      <c r="AV261" s="18"/>
    </row>
    <row r="262" spans="4:48" x14ac:dyDescent="0.25">
      <c r="D262" s="16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U262" s="18"/>
      <c r="AV262" s="18"/>
    </row>
    <row r="263" spans="4:48" x14ac:dyDescent="0.25">
      <c r="D263" s="16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U263" s="18"/>
      <c r="AV263" s="18"/>
    </row>
    <row r="264" spans="4:48" x14ac:dyDescent="0.25">
      <c r="D264" s="16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U264" s="18"/>
      <c r="AV264" s="18"/>
    </row>
    <row r="265" spans="4:48" x14ac:dyDescent="0.25">
      <c r="D265" s="16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U265" s="18"/>
      <c r="AV265" s="18"/>
    </row>
    <row r="266" spans="4:48" x14ac:dyDescent="0.25">
      <c r="D266" s="16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U266" s="18"/>
      <c r="AV266" s="18"/>
    </row>
    <row r="267" spans="4:48" x14ac:dyDescent="0.25">
      <c r="D267" s="16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U267" s="18"/>
      <c r="AV267" s="18"/>
    </row>
    <row r="268" spans="4:48" x14ac:dyDescent="0.25">
      <c r="D268" s="16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U268" s="18"/>
      <c r="AV268" s="18"/>
    </row>
    <row r="269" spans="4:48" x14ac:dyDescent="0.25">
      <c r="D269" s="16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U269" s="18"/>
      <c r="AV269" s="18"/>
    </row>
    <row r="270" spans="4:48" x14ac:dyDescent="0.25">
      <c r="D270" s="16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U270" s="18"/>
      <c r="AV270" s="18"/>
    </row>
    <row r="271" spans="4:48" x14ac:dyDescent="0.25">
      <c r="D271" s="16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U271" s="18"/>
      <c r="AV271" s="18"/>
    </row>
    <row r="272" spans="4:48" x14ac:dyDescent="0.25">
      <c r="D272" s="16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U272" s="18"/>
      <c r="AV272" s="18"/>
    </row>
    <row r="273" spans="4:48" x14ac:dyDescent="0.25">
      <c r="D273" s="16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U273" s="18"/>
      <c r="AV273" s="18"/>
    </row>
    <row r="274" spans="4:48" x14ac:dyDescent="0.25">
      <c r="D274" s="16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U274" s="18"/>
      <c r="AV274" s="18"/>
    </row>
    <row r="275" spans="4:48" x14ac:dyDescent="0.25">
      <c r="D275" s="16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U275" s="18"/>
      <c r="AV275" s="18"/>
    </row>
    <row r="276" spans="4:48" x14ac:dyDescent="0.25">
      <c r="D276" s="16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U276" s="18"/>
      <c r="AV276" s="18"/>
    </row>
    <row r="277" spans="4:48" x14ac:dyDescent="0.25">
      <c r="D277" s="16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U277" s="18"/>
      <c r="AV277" s="18"/>
    </row>
    <row r="278" spans="4:48" x14ac:dyDescent="0.25">
      <c r="D278" s="16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U278" s="18"/>
      <c r="AV278" s="18"/>
    </row>
    <row r="279" spans="4:48" x14ac:dyDescent="0.25">
      <c r="D279" s="16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U279" s="18"/>
      <c r="AV279" s="18"/>
    </row>
    <row r="280" spans="4:48" x14ac:dyDescent="0.25">
      <c r="D280" s="16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U280" s="18"/>
      <c r="AV280" s="18"/>
    </row>
    <row r="281" spans="4:48" x14ac:dyDescent="0.25">
      <c r="D281" s="16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U281" s="18"/>
      <c r="AV281" s="18"/>
    </row>
    <row r="282" spans="4:48" x14ac:dyDescent="0.25">
      <c r="D282" s="16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U282" s="18"/>
      <c r="AV282" s="18"/>
    </row>
    <row r="283" spans="4:48" x14ac:dyDescent="0.25">
      <c r="D283" s="16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U283" s="18"/>
      <c r="AV283" s="18"/>
    </row>
    <row r="284" spans="4:48" x14ac:dyDescent="0.25">
      <c r="D284" s="16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U284" s="18"/>
      <c r="AV284" s="18"/>
    </row>
    <row r="285" spans="4:48" x14ac:dyDescent="0.25">
      <c r="D285" s="16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U285" s="18"/>
      <c r="AV285" s="18"/>
    </row>
    <row r="286" spans="4:48" x14ac:dyDescent="0.25">
      <c r="D286" s="16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U286" s="18"/>
      <c r="AV286" s="18"/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G7" sqref="G7"/>
    </sheetView>
  </sheetViews>
  <sheetFormatPr defaultRowHeight="13.2" x14ac:dyDescent="0.25"/>
  <cols>
    <col min="1" max="1" width="17.5546875" customWidth="1"/>
  </cols>
  <sheetData>
    <row r="1" spans="1:2" x14ac:dyDescent="0.25">
      <c r="A1" s="26" t="s">
        <v>701</v>
      </c>
    </row>
    <row r="2" spans="1:2" x14ac:dyDescent="0.25">
      <c r="A2" s="26" t="s">
        <v>705</v>
      </c>
    </row>
    <row r="3" spans="1:2" x14ac:dyDescent="0.25">
      <c r="A3" s="321"/>
    </row>
    <row r="4" spans="1:2" x14ac:dyDescent="0.25">
      <c r="A4" s="26" t="s">
        <v>704</v>
      </c>
    </row>
    <row r="5" spans="1:2" x14ac:dyDescent="0.25">
      <c r="A5" s="324" t="s">
        <v>1</v>
      </c>
      <c r="B5" s="445">
        <v>1</v>
      </c>
    </row>
    <row r="6" spans="1:2" x14ac:dyDescent="0.25">
      <c r="A6" s="325" t="s">
        <v>210</v>
      </c>
      <c r="B6" s="445">
        <v>1</v>
      </c>
    </row>
    <row r="7" spans="1:2" x14ac:dyDescent="0.25">
      <c r="A7" s="325" t="s">
        <v>529</v>
      </c>
      <c r="B7" s="445">
        <v>1</v>
      </c>
    </row>
    <row r="8" spans="1:2" x14ac:dyDescent="0.25">
      <c r="A8" s="325" t="s">
        <v>2</v>
      </c>
      <c r="B8" s="445">
        <v>1</v>
      </c>
    </row>
    <row r="9" spans="1:2" x14ac:dyDescent="0.25">
      <c r="A9" s="325" t="s">
        <v>925</v>
      </c>
      <c r="B9" s="445">
        <v>1</v>
      </c>
    </row>
    <row r="10" spans="1:2" ht="13.5" customHeight="1" x14ac:dyDescent="0.3">
      <c r="A10" s="326" t="s">
        <v>530</v>
      </c>
      <c r="B10" s="445">
        <v>1</v>
      </c>
    </row>
    <row r="11" spans="1:2" x14ac:dyDescent="0.25">
      <c r="A11" s="325" t="s">
        <v>86</v>
      </c>
      <c r="B11" s="445">
        <v>1</v>
      </c>
    </row>
    <row r="12" spans="1:2" x14ac:dyDescent="0.25">
      <c r="A12" s="325" t="s">
        <v>213</v>
      </c>
      <c r="B12" s="445">
        <v>1</v>
      </c>
    </row>
    <row r="13" spans="1:2" x14ac:dyDescent="0.25">
      <c r="A13" s="325" t="s">
        <v>212</v>
      </c>
      <c r="B13" s="445">
        <v>1</v>
      </c>
    </row>
    <row r="14" spans="1:2" x14ac:dyDescent="0.25">
      <c r="A14" s="325" t="s">
        <v>214</v>
      </c>
      <c r="B14" s="445">
        <v>1</v>
      </c>
    </row>
    <row r="15" spans="1:2" x14ac:dyDescent="0.25">
      <c r="A15" s="325" t="s">
        <v>215</v>
      </c>
      <c r="B15" s="445">
        <v>1</v>
      </c>
    </row>
    <row r="16" spans="1:2" x14ac:dyDescent="0.25">
      <c r="A16" s="325" t="s">
        <v>531</v>
      </c>
      <c r="B16" s="445">
        <v>1</v>
      </c>
    </row>
    <row r="17" spans="1:2" x14ac:dyDescent="0.25">
      <c r="A17" s="325" t="s">
        <v>532</v>
      </c>
      <c r="B17" s="445">
        <v>1</v>
      </c>
    </row>
    <row r="18" spans="1:2" x14ac:dyDescent="0.25">
      <c r="A18" s="325" t="s">
        <v>348</v>
      </c>
      <c r="B18" s="445">
        <v>1</v>
      </c>
    </row>
    <row r="19" spans="1:2" x14ac:dyDescent="0.25">
      <c r="A19" s="325" t="s">
        <v>844</v>
      </c>
      <c r="B19" s="445">
        <v>1</v>
      </c>
    </row>
    <row r="20" spans="1:2" x14ac:dyDescent="0.25">
      <c r="A20" s="325" t="s">
        <v>4</v>
      </c>
      <c r="B20" s="445">
        <v>1</v>
      </c>
    </row>
    <row r="21" spans="1:2" x14ac:dyDescent="0.25">
      <c r="A21" s="325" t="s">
        <v>845</v>
      </c>
      <c r="B21" s="445">
        <v>1</v>
      </c>
    </row>
    <row r="22" spans="1:2" x14ac:dyDescent="0.25">
      <c r="A22" s="325" t="s">
        <v>846</v>
      </c>
      <c r="B22" s="445">
        <v>1</v>
      </c>
    </row>
    <row r="23" spans="1:2" x14ac:dyDescent="0.25">
      <c r="A23" s="325" t="s">
        <v>165</v>
      </c>
      <c r="B23" s="445">
        <v>1</v>
      </c>
    </row>
    <row r="24" spans="1:2" x14ac:dyDescent="0.25">
      <c r="A24" s="325" t="s">
        <v>5</v>
      </c>
      <c r="B24" s="445">
        <v>1</v>
      </c>
    </row>
    <row r="25" spans="1:2" x14ac:dyDescent="0.25">
      <c r="A25" s="325" t="s">
        <v>6</v>
      </c>
      <c r="B25" s="445">
        <v>1</v>
      </c>
    </row>
    <row r="26" spans="1:2" x14ac:dyDescent="0.25">
      <c r="A26" s="325" t="s">
        <v>216</v>
      </c>
      <c r="B26" s="445">
        <v>1</v>
      </c>
    </row>
    <row r="27" spans="1:2" x14ac:dyDescent="0.25">
      <c r="A27" s="325" t="s">
        <v>7</v>
      </c>
      <c r="B27" s="445">
        <v>1</v>
      </c>
    </row>
    <row r="28" spans="1:2" x14ac:dyDescent="0.25">
      <c r="A28" s="325" t="s">
        <v>847</v>
      </c>
      <c r="B28" s="445">
        <v>1</v>
      </c>
    </row>
    <row r="29" spans="1:2" x14ac:dyDescent="0.25">
      <c r="A29" s="325" t="s">
        <v>534</v>
      </c>
      <c r="B29" s="445">
        <v>1</v>
      </c>
    </row>
    <row r="30" spans="1:2" x14ac:dyDescent="0.25">
      <c r="A30" s="325" t="s">
        <v>535</v>
      </c>
      <c r="B30" s="445">
        <v>1</v>
      </c>
    </row>
    <row r="31" spans="1:2" x14ac:dyDescent="0.25">
      <c r="A31" s="325" t="s">
        <v>8</v>
      </c>
      <c r="B31" s="445">
        <v>1</v>
      </c>
    </row>
    <row r="32" spans="1:2" x14ac:dyDescent="0.25">
      <c r="A32" s="325" t="s">
        <v>9</v>
      </c>
      <c r="B32" s="445">
        <v>1</v>
      </c>
    </row>
    <row r="33" spans="1:2" x14ac:dyDescent="0.25">
      <c r="A33" s="325" t="s">
        <v>848</v>
      </c>
      <c r="B33" s="445">
        <v>1</v>
      </c>
    </row>
    <row r="34" spans="1:2" x14ac:dyDescent="0.25">
      <c r="A34" s="325" t="s">
        <v>536</v>
      </c>
      <c r="B34" s="445">
        <v>1</v>
      </c>
    </row>
    <row r="35" spans="1:2" x14ac:dyDescent="0.25">
      <c r="A35" s="325" t="s">
        <v>10</v>
      </c>
      <c r="B35" s="445">
        <v>1</v>
      </c>
    </row>
    <row r="36" spans="1:2" x14ac:dyDescent="0.25">
      <c r="A36" s="325" t="s">
        <v>11</v>
      </c>
      <c r="B36" s="445">
        <v>1</v>
      </c>
    </row>
    <row r="37" spans="1:2" x14ac:dyDescent="0.25">
      <c r="A37" s="325" t="s">
        <v>218</v>
      </c>
      <c r="B37" s="445">
        <v>1</v>
      </c>
    </row>
    <row r="38" spans="1:2" x14ac:dyDescent="0.25">
      <c r="A38" s="325" t="s">
        <v>219</v>
      </c>
      <c r="B38" s="445">
        <v>1</v>
      </c>
    </row>
    <row r="39" spans="1:2" x14ac:dyDescent="0.25">
      <c r="A39" s="325" t="s">
        <v>220</v>
      </c>
      <c r="B39" s="445">
        <v>1</v>
      </c>
    </row>
    <row r="40" spans="1:2" x14ac:dyDescent="0.25">
      <c r="A40" s="325" t="s">
        <v>538</v>
      </c>
      <c r="B40" s="445">
        <v>1</v>
      </c>
    </row>
    <row r="41" spans="1:2" x14ac:dyDescent="0.25">
      <c r="A41" s="325" t="s">
        <v>222</v>
      </c>
      <c r="B41" s="445">
        <v>1</v>
      </c>
    </row>
    <row r="42" spans="1:2" x14ac:dyDescent="0.25">
      <c r="A42" s="325" t="s">
        <v>387</v>
      </c>
      <c r="B42" s="445">
        <v>1</v>
      </c>
    </row>
    <row r="43" spans="1:2" x14ac:dyDescent="0.25">
      <c r="A43" s="325" t="s">
        <v>12</v>
      </c>
      <c r="B43" s="445">
        <v>1</v>
      </c>
    </row>
    <row r="44" spans="1:2" x14ac:dyDescent="0.25">
      <c r="A44" s="325" t="s">
        <v>388</v>
      </c>
      <c r="B44" s="445">
        <v>1</v>
      </c>
    </row>
    <row r="45" spans="1:2" x14ac:dyDescent="0.25">
      <c r="A45" s="325" t="s">
        <v>849</v>
      </c>
      <c r="B45" s="445">
        <v>1</v>
      </c>
    </row>
    <row r="46" spans="1:2" x14ac:dyDescent="0.25">
      <c r="A46" s="325" t="s">
        <v>223</v>
      </c>
      <c r="B46" s="445">
        <v>1</v>
      </c>
    </row>
    <row r="47" spans="1:2" x14ac:dyDescent="0.25">
      <c r="A47" s="325" t="s">
        <v>850</v>
      </c>
      <c r="B47" s="445">
        <v>1</v>
      </c>
    </row>
    <row r="48" spans="1:2" x14ac:dyDescent="0.25">
      <c r="A48" s="325" t="s">
        <v>13</v>
      </c>
      <c r="B48" s="445">
        <v>1</v>
      </c>
    </row>
    <row r="49" spans="1:2" x14ac:dyDescent="0.25">
      <c r="A49" s="325" t="s">
        <v>851</v>
      </c>
      <c r="B49" s="445">
        <v>1</v>
      </c>
    </row>
    <row r="50" spans="1:2" x14ac:dyDescent="0.25">
      <c r="A50" s="325" t="s">
        <v>174</v>
      </c>
      <c r="B50" s="445">
        <v>1</v>
      </c>
    </row>
    <row r="51" spans="1:2" x14ac:dyDescent="0.25">
      <c r="A51" s="325" t="s">
        <v>852</v>
      </c>
      <c r="B51" s="445">
        <v>1</v>
      </c>
    </row>
    <row r="52" spans="1:2" x14ac:dyDescent="0.25">
      <c r="A52" s="325" t="s">
        <v>853</v>
      </c>
      <c r="B52" s="445">
        <v>1</v>
      </c>
    </row>
    <row r="53" spans="1:2" x14ac:dyDescent="0.25">
      <c r="A53" s="325" t="s">
        <v>175</v>
      </c>
      <c r="B53" s="445">
        <v>1</v>
      </c>
    </row>
    <row r="54" spans="1:2" x14ac:dyDescent="0.25">
      <c r="A54" s="325" t="s">
        <v>541</v>
      </c>
      <c r="B54" s="445">
        <v>1</v>
      </c>
    </row>
    <row r="55" spans="1:2" x14ac:dyDescent="0.25">
      <c r="A55" s="325" t="s">
        <v>89</v>
      </c>
      <c r="B55" s="445">
        <v>1</v>
      </c>
    </row>
    <row r="56" spans="1:2" x14ac:dyDescent="0.25">
      <c r="A56" s="327" t="s">
        <v>217</v>
      </c>
      <c r="B56" s="445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290"/>
  <sheetViews>
    <sheetView topLeftCell="A4" workbookViewId="0">
      <selection activeCell="A2" sqref="A2"/>
    </sheetView>
  </sheetViews>
  <sheetFormatPr defaultRowHeight="13.2" x14ac:dyDescent="0.25"/>
  <cols>
    <col min="1" max="1" width="17.5546875" customWidth="1"/>
    <col min="2" max="2" width="23.44140625" style="27" customWidth="1"/>
    <col min="3" max="3" width="10.44140625" customWidth="1"/>
    <col min="5" max="5" width="10.44140625" style="25" customWidth="1"/>
    <col min="6" max="6" width="12.44140625" style="25" bestFit="1" customWidth="1"/>
    <col min="7" max="8" width="11" style="25" customWidth="1"/>
    <col min="9" max="9" width="15.5546875" customWidth="1"/>
    <col min="11" max="11" width="15.5546875" customWidth="1"/>
    <col min="12" max="12" width="12.109375" style="11" customWidth="1"/>
    <col min="13" max="13" width="9.109375" style="11"/>
    <col min="14" max="14" width="11.88671875" style="11" customWidth="1"/>
    <col min="15" max="15" width="12.44140625" style="18" customWidth="1"/>
    <col min="16" max="16" width="26.88671875" style="18" customWidth="1"/>
    <col min="17" max="17" width="11.44140625" style="18" customWidth="1"/>
    <col min="18" max="18" width="11.5546875" style="18" customWidth="1"/>
    <col min="19" max="19" width="9.109375" style="11"/>
    <col min="20" max="24" width="9.109375" style="18"/>
    <col min="25" max="25" width="9.109375" style="11"/>
    <col min="26" max="26" width="18.109375" style="18" customWidth="1"/>
    <col min="27" max="36" width="9.109375" style="18"/>
    <col min="37" max="37" width="22" style="18" customWidth="1"/>
    <col min="38" max="38" width="9.109375" style="18"/>
    <col min="39" max="44" width="9.109375" style="11"/>
    <col min="45" max="126" width="9.109375" style="18"/>
  </cols>
  <sheetData>
    <row r="1" spans="1:51" x14ac:dyDescent="0.25">
      <c r="B1" s="26"/>
      <c r="C1" s="1" t="s">
        <v>75</v>
      </c>
      <c r="I1" s="26"/>
      <c r="K1" s="26"/>
      <c r="N1" s="51"/>
      <c r="O1" s="19"/>
    </row>
    <row r="2" spans="1:51" ht="13.8" thickBot="1" x14ac:dyDescent="0.3">
      <c r="A2" s="320">
        <v>2012</v>
      </c>
      <c r="B2" s="26"/>
      <c r="F2" s="25" t="s">
        <v>91</v>
      </c>
      <c r="L2" s="251"/>
      <c r="N2" s="51"/>
      <c r="AM2" s="51"/>
    </row>
    <row r="3" spans="1:51" ht="13.8" thickBot="1" x14ac:dyDescent="0.3">
      <c r="A3" s="262" t="s">
        <v>21</v>
      </c>
      <c r="B3" s="262" t="s">
        <v>544</v>
      </c>
      <c r="C3" s="263" t="s">
        <v>405</v>
      </c>
      <c r="D3" s="261" t="s">
        <v>378</v>
      </c>
      <c r="E3" s="267" t="s">
        <v>594</v>
      </c>
      <c r="F3" s="267" t="s">
        <v>595</v>
      </c>
      <c r="G3" s="267" t="s">
        <v>596</v>
      </c>
      <c r="H3" s="267" t="s">
        <v>597</v>
      </c>
      <c r="I3" s="268" t="s">
        <v>598</v>
      </c>
      <c r="K3" s="114"/>
      <c r="L3" s="149"/>
      <c r="N3" s="252"/>
      <c r="O3" s="253"/>
      <c r="P3" s="253"/>
      <c r="Q3" s="253"/>
      <c r="R3" s="144"/>
      <c r="AK3" s="149"/>
    </row>
    <row r="4" spans="1:51" ht="14.25" customHeight="1" x14ac:dyDescent="0.25">
      <c r="A4" s="264" t="s">
        <v>568</v>
      </c>
      <c r="B4" s="190" t="s">
        <v>497</v>
      </c>
      <c r="C4" s="201" t="s">
        <v>561</v>
      </c>
      <c r="D4" s="194">
        <v>1</v>
      </c>
      <c r="E4" s="37">
        <v>2973928</v>
      </c>
      <c r="F4" s="37">
        <v>10490002.234696325</v>
      </c>
      <c r="G4" s="37">
        <v>10664957.168195093</v>
      </c>
      <c r="H4" s="37">
        <v>5681017.7309867917</v>
      </c>
      <c r="I4" s="37">
        <v>32610313.407797657</v>
      </c>
      <c r="N4" s="70"/>
      <c r="P4" s="19"/>
      <c r="Q4" s="254"/>
      <c r="X4" s="19"/>
      <c r="Y4" s="51"/>
      <c r="Z4" s="19"/>
      <c r="AA4" s="19"/>
      <c r="AD4" s="255"/>
      <c r="AE4" s="255"/>
      <c r="AF4" s="255"/>
      <c r="AG4" s="255"/>
      <c r="AH4" s="256"/>
      <c r="AI4" s="149"/>
      <c r="AJ4" s="19"/>
      <c r="AM4" s="255"/>
      <c r="AN4" s="255"/>
      <c r="AO4" s="255"/>
      <c r="AP4" s="255"/>
      <c r="AQ4" s="256"/>
      <c r="AR4" s="149"/>
      <c r="AT4" s="255"/>
      <c r="AU4" s="255"/>
      <c r="AV4" s="255"/>
      <c r="AW4" s="255"/>
      <c r="AX4" s="256"/>
      <c r="AY4" s="149"/>
    </row>
    <row r="5" spans="1:51" ht="14.4" x14ac:dyDescent="0.3">
      <c r="A5" s="264" t="s">
        <v>568</v>
      </c>
      <c r="B5" s="190" t="s">
        <v>509</v>
      </c>
      <c r="C5" s="201" t="s">
        <v>561</v>
      </c>
      <c r="D5" s="194">
        <v>2</v>
      </c>
      <c r="E5" s="37">
        <v>2973928</v>
      </c>
      <c r="F5" s="37">
        <v>10490002.234696325</v>
      </c>
      <c r="G5" s="37">
        <v>10664957.168195093</v>
      </c>
      <c r="H5" s="37">
        <v>5681017.7309867917</v>
      </c>
      <c r="I5" s="37">
        <v>32610313.407797657</v>
      </c>
      <c r="N5" s="70"/>
      <c r="P5" s="19"/>
      <c r="Q5" s="257"/>
      <c r="W5" s="142"/>
      <c r="X5" s="144"/>
      <c r="Z5" s="11"/>
      <c r="AA5" s="145"/>
      <c r="AD5" s="11"/>
      <c r="AE5" s="11"/>
      <c r="AF5" s="11"/>
      <c r="AG5" s="11"/>
      <c r="AH5" s="11"/>
      <c r="AI5" s="11"/>
      <c r="AJ5" s="144"/>
      <c r="AK5" s="11"/>
    </row>
    <row r="6" spans="1:51" ht="14.4" x14ac:dyDescent="0.3">
      <c r="A6" s="264" t="s">
        <v>568</v>
      </c>
      <c r="B6" s="190" t="s">
        <v>514</v>
      </c>
      <c r="C6" s="201" t="s">
        <v>561</v>
      </c>
      <c r="D6" s="194">
        <v>3</v>
      </c>
      <c r="E6" s="37">
        <v>2973928</v>
      </c>
      <c r="F6" s="37">
        <v>10490002.234696325</v>
      </c>
      <c r="G6" s="37">
        <v>10664957.168195093</v>
      </c>
      <c r="H6" s="37">
        <v>5681017.7309867917</v>
      </c>
      <c r="I6" s="37">
        <v>32610313.407797657</v>
      </c>
      <c r="N6" s="70"/>
      <c r="P6" s="19"/>
      <c r="Q6" s="254"/>
      <c r="W6" s="142"/>
      <c r="X6" s="144"/>
      <c r="Z6" s="11"/>
      <c r="AA6" s="145"/>
      <c r="AD6" s="11"/>
      <c r="AE6" s="11"/>
      <c r="AF6" s="11"/>
      <c r="AG6" s="11"/>
      <c r="AH6" s="11"/>
      <c r="AI6" s="11"/>
      <c r="AJ6" s="144"/>
      <c r="AK6" s="11"/>
    </row>
    <row r="7" spans="1:51" ht="14.4" x14ac:dyDescent="0.3">
      <c r="A7" s="264" t="s">
        <v>568</v>
      </c>
      <c r="B7" s="190" t="s">
        <v>515</v>
      </c>
      <c r="C7" s="201" t="s">
        <v>561</v>
      </c>
      <c r="D7" s="194">
        <v>4</v>
      </c>
      <c r="E7" s="37">
        <v>2973928</v>
      </c>
      <c r="F7" s="37">
        <v>10490002.234696325</v>
      </c>
      <c r="G7" s="37">
        <v>10664957.168195093</v>
      </c>
      <c r="H7" s="37">
        <v>5681017.7309867917</v>
      </c>
      <c r="I7" s="37">
        <v>32610313.407797657</v>
      </c>
      <c r="N7" s="70"/>
      <c r="P7" s="19"/>
      <c r="Q7" s="254"/>
      <c r="W7" s="142"/>
      <c r="X7" s="144"/>
      <c r="Z7" s="11"/>
      <c r="AA7" s="145"/>
      <c r="AD7" s="11"/>
      <c r="AE7" s="11"/>
      <c r="AF7" s="11"/>
      <c r="AG7" s="11"/>
      <c r="AH7" s="11"/>
      <c r="AI7" s="11"/>
      <c r="AJ7" s="144"/>
      <c r="AK7" s="11"/>
    </row>
    <row r="8" spans="1:51" ht="14.4" x14ac:dyDescent="0.3">
      <c r="A8" s="264" t="s">
        <v>568</v>
      </c>
      <c r="B8" s="190" t="s">
        <v>522</v>
      </c>
      <c r="C8" s="201" t="s">
        <v>561</v>
      </c>
      <c r="D8" s="194">
        <v>5</v>
      </c>
      <c r="E8" s="37">
        <v>2973928</v>
      </c>
      <c r="F8" s="37">
        <v>10490002.234696325</v>
      </c>
      <c r="G8" s="37">
        <v>10664957.168195093</v>
      </c>
      <c r="H8" s="37">
        <v>5681017.7309867917</v>
      </c>
      <c r="I8" s="37">
        <v>32610313.407797657</v>
      </c>
      <c r="N8" s="70"/>
      <c r="W8" s="142"/>
      <c r="X8" s="144"/>
      <c r="Z8" s="11"/>
      <c r="AA8" s="145"/>
      <c r="AD8" s="11"/>
      <c r="AE8" s="11"/>
      <c r="AF8" s="11"/>
      <c r="AG8" s="11"/>
      <c r="AH8" s="11"/>
      <c r="AI8" s="11"/>
      <c r="AJ8" s="144"/>
      <c r="AK8" s="11"/>
    </row>
    <row r="9" spans="1:51" ht="14.4" x14ac:dyDescent="0.3">
      <c r="A9" s="264" t="s">
        <v>568</v>
      </c>
      <c r="B9" s="190" t="s">
        <v>524</v>
      </c>
      <c r="C9" s="201" t="s">
        <v>561</v>
      </c>
      <c r="D9" s="194">
        <v>6</v>
      </c>
      <c r="E9" s="37">
        <v>2973928</v>
      </c>
      <c r="F9" s="37">
        <v>10490002.234696325</v>
      </c>
      <c r="G9" s="37">
        <v>10664957.168195093</v>
      </c>
      <c r="H9" s="37">
        <v>5681017.7309867917</v>
      </c>
      <c r="I9" s="37">
        <v>32610313.407797657</v>
      </c>
      <c r="N9" s="70"/>
      <c r="W9" s="142"/>
      <c r="X9" s="144"/>
      <c r="Z9" s="11"/>
      <c r="AA9" s="145"/>
      <c r="AD9" s="11"/>
      <c r="AE9" s="11"/>
      <c r="AF9" s="11"/>
      <c r="AG9" s="11"/>
      <c r="AH9" s="11"/>
      <c r="AI9" s="11"/>
      <c r="AJ9" s="144"/>
      <c r="AK9" s="11"/>
    </row>
    <row r="10" spans="1:51" ht="14.4" x14ac:dyDescent="0.3">
      <c r="A10" s="264" t="s">
        <v>568</v>
      </c>
      <c r="B10" s="190" t="s">
        <v>482</v>
      </c>
      <c r="C10" s="201" t="s">
        <v>545</v>
      </c>
      <c r="D10" s="194">
        <v>7</v>
      </c>
      <c r="E10" s="37">
        <v>2973928</v>
      </c>
      <c r="F10" s="37">
        <v>10490002.234696325</v>
      </c>
      <c r="G10" s="37">
        <v>10664957.168195093</v>
      </c>
      <c r="H10" s="37">
        <v>5681017.7309867917</v>
      </c>
      <c r="I10" s="37">
        <v>32610313.407797657</v>
      </c>
      <c r="N10" s="70"/>
      <c r="P10" s="83"/>
      <c r="W10" s="142"/>
      <c r="X10" s="144"/>
      <c r="Z10" s="11"/>
      <c r="AA10" s="145"/>
      <c r="AD10" s="11"/>
      <c r="AE10" s="11"/>
      <c r="AF10" s="11"/>
      <c r="AG10" s="11"/>
      <c r="AH10" s="11"/>
      <c r="AI10" s="11"/>
      <c r="AJ10" s="144"/>
      <c r="AK10" s="11"/>
    </row>
    <row r="11" spans="1:51" ht="14.4" x14ac:dyDescent="0.3">
      <c r="A11" s="264" t="s">
        <v>568</v>
      </c>
      <c r="B11" s="190" t="s">
        <v>497</v>
      </c>
      <c r="C11" s="201" t="s">
        <v>545</v>
      </c>
      <c r="D11" s="194">
        <v>8</v>
      </c>
      <c r="E11" s="37">
        <v>2973928</v>
      </c>
      <c r="F11" s="37">
        <v>10490002.234696325</v>
      </c>
      <c r="G11" s="37">
        <v>10664957.168195093</v>
      </c>
      <c r="H11" s="37">
        <v>5681017.7309867917</v>
      </c>
      <c r="I11" s="37">
        <v>32610313.407797657</v>
      </c>
      <c r="N11" s="70"/>
      <c r="W11" s="142"/>
      <c r="X11" s="144"/>
      <c r="Z11" s="11"/>
      <c r="AA11" s="145"/>
      <c r="AD11" s="11"/>
      <c r="AE11" s="11"/>
      <c r="AF11" s="11"/>
      <c r="AG11" s="11"/>
      <c r="AH11" s="11"/>
      <c r="AI11" s="11"/>
      <c r="AJ11" s="144"/>
      <c r="AK11" s="11"/>
    </row>
    <row r="12" spans="1:51" ht="14.4" x14ac:dyDescent="0.3">
      <c r="A12" s="264" t="s">
        <v>568</v>
      </c>
      <c r="B12" s="190" t="s">
        <v>501</v>
      </c>
      <c r="C12" s="201" t="s">
        <v>545</v>
      </c>
      <c r="D12" s="194">
        <v>9</v>
      </c>
      <c r="E12" s="37">
        <v>2973928</v>
      </c>
      <c r="F12" s="37">
        <v>10490002.234696325</v>
      </c>
      <c r="G12" s="37">
        <v>10664957.168195093</v>
      </c>
      <c r="H12" s="37">
        <v>5681017.7309867917</v>
      </c>
      <c r="I12" s="37">
        <v>32610313.407797657</v>
      </c>
      <c r="N12" s="70"/>
      <c r="W12" s="142"/>
      <c r="X12" s="144"/>
      <c r="Z12" s="11"/>
      <c r="AA12" s="145"/>
      <c r="AD12" s="11"/>
      <c r="AE12" s="11"/>
      <c r="AF12" s="11"/>
      <c r="AG12" s="11"/>
      <c r="AH12" s="11"/>
      <c r="AI12" s="11"/>
      <c r="AJ12" s="144"/>
      <c r="AK12" s="11"/>
    </row>
    <row r="13" spans="1:51" ht="14.4" x14ac:dyDescent="0.3">
      <c r="A13" s="264" t="s">
        <v>568</v>
      </c>
      <c r="B13" s="190" t="s">
        <v>505</v>
      </c>
      <c r="C13" s="201" t="s">
        <v>545</v>
      </c>
      <c r="D13" s="194">
        <v>10</v>
      </c>
      <c r="E13" s="37">
        <v>2973928</v>
      </c>
      <c r="F13" s="37">
        <v>10490002.234696325</v>
      </c>
      <c r="G13" s="37">
        <v>10664957.168195093</v>
      </c>
      <c r="H13" s="37">
        <v>5681017.7309867917</v>
      </c>
      <c r="I13" s="37">
        <v>32610313.407797657</v>
      </c>
      <c r="N13" s="70"/>
      <c r="W13" s="142"/>
      <c r="X13" s="144"/>
      <c r="Z13" s="11"/>
      <c r="AA13" s="145"/>
      <c r="AD13" s="11"/>
      <c r="AE13" s="11"/>
      <c r="AF13" s="11"/>
      <c r="AG13" s="11"/>
      <c r="AH13" s="11"/>
      <c r="AI13" s="11"/>
      <c r="AJ13" s="144"/>
      <c r="AK13" s="11"/>
    </row>
    <row r="14" spans="1:51" ht="14.4" x14ac:dyDescent="0.3">
      <c r="A14" s="264" t="s">
        <v>568</v>
      </c>
      <c r="B14" s="190" t="s">
        <v>506</v>
      </c>
      <c r="C14" s="201" t="s">
        <v>545</v>
      </c>
      <c r="D14" s="194">
        <v>11</v>
      </c>
      <c r="E14" s="37">
        <v>2973928</v>
      </c>
      <c r="F14" s="37">
        <v>10490002.234696325</v>
      </c>
      <c r="G14" s="37">
        <v>10664957.168195093</v>
      </c>
      <c r="H14" s="37">
        <v>5681017.7309867917</v>
      </c>
      <c r="I14" s="37">
        <v>32610313.407797657</v>
      </c>
      <c r="N14" s="70"/>
      <c r="W14" s="142"/>
      <c r="X14" s="144"/>
      <c r="Z14" s="11"/>
      <c r="AA14" s="145"/>
      <c r="AD14" s="11"/>
      <c r="AE14" s="11"/>
      <c r="AF14" s="11"/>
      <c r="AG14" s="11"/>
      <c r="AH14" s="11"/>
      <c r="AI14" s="11"/>
      <c r="AJ14" s="144"/>
      <c r="AK14" s="11"/>
    </row>
    <row r="15" spans="1:51" ht="14.4" x14ac:dyDescent="0.3">
      <c r="A15" s="264" t="s">
        <v>568</v>
      </c>
      <c r="B15" s="190" t="s">
        <v>509</v>
      </c>
      <c r="C15" s="201" t="s">
        <v>545</v>
      </c>
      <c r="D15" s="194">
        <v>12</v>
      </c>
      <c r="E15" s="37">
        <v>2973928</v>
      </c>
      <c r="F15" s="37">
        <v>10490002.234696325</v>
      </c>
      <c r="G15" s="37">
        <v>10664957.168195093</v>
      </c>
      <c r="H15" s="37">
        <v>5681017.7309867917</v>
      </c>
      <c r="I15" s="37">
        <v>32610313.407797657</v>
      </c>
      <c r="N15" s="70"/>
      <c r="P15" s="50"/>
      <c r="Q15" s="50"/>
      <c r="R15" s="19"/>
      <c r="S15" s="51"/>
      <c r="W15" s="142"/>
      <c r="X15" s="144"/>
      <c r="Z15" s="11"/>
      <c r="AA15" s="145"/>
      <c r="AD15" s="11"/>
      <c r="AE15" s="11"/>
      <c r="AF15" s="11"/>
      <c r="AG15" s="11"/>
      <c r="AH15" s="11"/>
      <c r="AI15" s="11"/>
      <c r="AJ15" s="144"/>
      <c r="AK15" s="11"/>
    </row>
    <row r="16" spans="1:51" ht="14.4" x14ac:dyDescent="0.3">
      <c r="A16" s="264" t="s">
        <v>568</v>
      </c>
      <c r="B16" s="190" t="s">
        <v>514</v>
      </c>
      <c r="C16" s="201" t="s">
        <v>545</v>
      </c>
      <c r="D16" s="194">
        <v>13</v>
      </c>
      <c r="E16" s="37">
        <v>2973928</v>
      </c>
      <c r="F16" s="37">
        <v>10490002.234696325</v>
      </c>
      <c r="G16" s="37">
        <v>10664957.168195093</v>
      </c>
      <c r="H16" s="37">
        <v>5681017.7309867917</v>
      </c>
      <c r="I16" s="37">
        <v>32610313.407797657</v>
      </c>
      <c r="N16" s="70"/>
      <c r="P16" s="50"/>
      <c r="Q16" s="50"/>
      <c r="W16" s="142"/>
      <c r="X16" s="144"/>
      <c r="Z16" s="11"/>
      <c r="AA16" s="145"/>
      <c r="AD16" s="11"/>
      <c r="AE16" s="11"/>
      <c r="AF16" s="11"/>
      <c r="AG16" s="11"/>
      <c r="AH16" s="11"/>
      <c r="AI16" s="11"/>
      <c r="AJ16" s="144"/>
      <c r="AK16" s="11"/>
    </row>
    <row r="17" spans="1:37" ht="14.4" x14ac:dyDescent="0.3">
      <c r="A17" s="264" t="s">
        <v>568</v>
      </c>
      <c r="B17" s="190" t="s">
        <v>515</v>
      </c>
      <c r="C17" s="201" t="s">
        <v>545</v>
      </c>
      <c r="D17" s="194">
        <v>14</v>
      </c>
      <c r="E17" s="37">
        <v>2973928</v>
      </c>
      <c r="F17" s="37">
        <v>10490002.234696325</v>
      </c>
      <c r="G17" s="37">
        <v>10664957.168195093</v>
      </c>
      <c r="H17" s="37">
        <v>5681017.7309867917</v>
      </c>
      <c r="I17" s="37">
        <v>32610313.407797657</v>
      </c>
      <c r="N17" s="70"/>
      <c r="P17" s="50"/>
      <c r="Q17" s="50"/>
      <c r="W17" s="142"/>
      <c r="X17" s="144"/>
      <c r="Z17" s="11"/>
      <c r="AA17" s="145"/>
      <c r="AD17" s="11"/>
      <c r="AE17" s="11"/>
      <c r="AF17" s="11"/>
      <c r="AG17" s="11"/>
      <c r="AH17" s="11"/>
      <c r="AI17" s="11"/>
      <c r="AJ17" s="144"/>
      <c r="AK17" s="11"/>
    </row>
    <row r="18" spans="1:37" ht="14.4" x14ac:dyDescent="0.3">
      <c r="A18" s="264" t="s">
        <v>568</v>
      </c>
      <c r="B18" s="190" t="s">
        <v>516</v>
      </c>
      <c r="C18" s="201" t="s">
        <v>545</v>
      </c>
      <c r="D18" s="194">
        <v>15</v>
      </c>
      <c r="E18" s="37">
        <v>2973928</v>
      </c>
      <c r="F18" s="37">
        <v>10490002.234696325</v>
      </c>
      <c r="G18" s="37">
        <v>10664957.168195093</v>
      </c>
      <c r="H18" s="37">
        <v>5681017.7309867917</v>
      </c>
      <c r="I18" s="37">
        <v>32610313.407797657</v>
      </c>
      <c r="N18" s="70"/>
      <c r="P18" s="50"/>
      <c r="Q18" s="50"/>
      <c r="W18" s="142"/>
      <c r="X18" s="144"/>
      <c r="Z18" s="11"/>
      <c r="AA18" s="145"/>
      <c r="AD18" s="11"/>
      <c r="AE18" s="11"/>
      <c r="AF18" s="11"/>
      <c r="AG18" s="11"/>
      <c r="AH18" s="11"/>
      <c r="AI18" s="11"/>
      <c r="AJ18" s="144"/>
      <c r="AK18" s="11"/>
    </row>
    <row r="19" spans="1:37" ht="14.4" x14ac:dyDescent="0.3">
      <c r="A19" s="264" t="s">
        <v>568</v>
      </c>
      <c r="B19" s="190" t="s">
        <v>519</v>
      </c>
      <c r="C19" s="201" t="s">
        <v>545</v>
      </c>
      <c r="D19" s="194">
        <v>16</v>
      </c>
      <c r="E19" s="37">
        <v>2973928</v>
      </c>
      <c r="F19" s="37">
        <v>10490002.234696325</v>
      </c>
      <c r="G19" s="37">
        <v>10664957.168195093</v>
      </c>
      <c r="H19" s="37">
        <v>5681017.7309867917</v>
      </c>
      <c r="I19" s="37">
        <v>32610313.407797657</v>
      </c>
      <c r="N19" s="70"/>
      <c r="P19" s="50"/>
      <c r="Q19" s="50"/>
      <c r="W19" s="142"/>
      <c r="X19" s="144"/>
      <c r="Z19" s="11"/>
      <c r="AA19" s="145"/>
      <c r="AD19" s="11"/>
      <c r="AE19" s="11"/>
      <c r="AF19" s="11"/>
      <c r="AG19" s="11"/>
      <c r="AH19" s="11"/>
      <c r="AI19" s="11"/>
      <c r="AJ19" s="144"/>
      <c r="AK19" s="11"/>
    </row>
    <row r="20" spans="1:37" ht="14.4" x14ac:dyDescent="0.3">
      <c r="A20" s="264" t="s">
        <v>568</v>
      </c>
      <c r="B20" s="190" t="s">
        <v>522</v>
      </c>
      <c r="C20" s="201" t="s">
        <v>545</v>
      </c>
      <c r="D20" s="194">
        <v>17</v>
      </c>
      <c r="E20" s="37">
        <v>2973928</v>
      </c>
      <c r="F20" s="37">
        <v>10490002.234696325</v>
      </c>
      <c r="G20" s="37">
        <v>10664957.168195093</v>
      </c>
      <c r="H20" s="37">
        <v>5681017.7309867917</v>
      </c>
      <c r="I20" s="37">
        <v>32610313.407797657</v>
      </c>
      <c r="N20" s="70"/>
      <c r="P20" s="50"/>
      <c r="Q20" s="50"/>
      <c r="W20" s="142"/>
      <c r="X20" s="144"/>
      <c r="Z20" s="11"/>
      <c r="AA20" s="145"/>
      <c r="AD20" s="11"/>
      <c r="AE20" s="11"/>
      <c r="AF20" s="11"/>
      <c r="AG20" s="11"/>
      <c r="AH20" s="11"/>
      <c r="AI20" s="11"/>
      <c r="AJ20" s="144"/>
      <c r="AK20" s="11"/>
    </row>
    <row r="21" spans="1:37" ht="14.4" x14ac:dyDescent="0.3">
      <c r="A21" s="264" t="s">
        <v>568</v>
      </c>
      <c r="B21" s="190" t="s">
        <v>524</v>
      </c>
      <c r="C21" s="201" t="s">
        <v>545</v>
      </c>
      <c r="D21" s="194">
        <v>18</v>
      </c>
      <c r="E21" s="37">
        <v>2973928</v>
      </c>
      <c r="F21" s="37">
        <v>10490002.234696325</v>
      </c>
      <c r="G21" s="37">
        <v>10664957.168195093</v>
      </c>
      <c r="H21" s="37">
        <v>5681017.7309867917</v>
      </c>
      <c r="I21" s="37">
        <v>32610313.407797657</v>
      </c>
      <c r="N21" s="70"/>
      <c r="P21" s="50"/>
      <c r="Q21" s="50"/>
      <c r="W21" s="142"/>
      <c r="X21" s="51"/>
      <c r="Z21" s="11"/>
      <c r="AA21" s="145"/>
      <c r="AD21" s="11"/>
      <c r="AE21" s="11"/>
      <c r="AF21" s="11"/>
      <c r="AG21" s="11"/>
      <c r="AH21" s="11"/>
      <c r="AI21" s="11"/>
      <c r="AJ21" s="51"/>
      <c r="AK21" s="11"/>
    </row>
    <row r="22" spans="1:37" ht="14.4" x14ac:dyDescent="0.3">
      <c r="A22" s="264" t="s">
        <v>568</v>
      </c>
      <c r="B22" s="190" t="s">
        <v>566</v>
      </c>
      <c r="C22" s="201" t="s">
        <v>562</v>
      </c>
      <c r="D22" s="194">
        <v>19</v>
      </c>
      <c r="E22" s="37">
        <v>2973928</v>
      </c>
      <c r="F22" s="37">
        <v>10490002.234696325</v>
      </c>
      <c r="G22" s="37">
        <v>10664957.168195093</v>
      </c>
      <c r="H22" s="37">
        <v>5681017.7309867917</v>
      </c>
      <c r="I22" s="37">
        <v>32610313.407797657</v>
      </c>
      <c r="N22" s="70"/>
      <c r="P22" s="50"/>
      <c r="Q22" s="50"/>
      <c r="W22" s="142"/>
      <c r="X22" s="144"/>
      <c r="Z22" s="11"/>
      <c r="AA22" s="145"/>
      <c r="AD22" s="11"/>
      <c r="AE22" s="11"/>
      <c r="AF22" s="11"/>
      <c r="AG22" s="11"/>
      <c r="AH22" s="11"/>
      <c r="AI22" s="11"/>
      <c r="AJ22" s="144"/>
      <c r="AK22" s="11"/>
    </row>
    <row r="23" spans="1:37" ht="14.4" x14ac:dyDescent="0.3">
      <c r="A23" s="264" t="s">
        <v>568</v>
      </c>
      <c r="B23" s="190" t="s">
        <v>502</v>
      </c>
      <c r="C23" s="201" t="s">
        <v>562</v>
      </c>
      <c r="D23" s="194">
        <v>20</v>
      </c>
      <c r="E23" s="37">
        <v>2973928</v>
      </c>
      <c r="F23" s="37">
        <v>10490002.234696325</v>
      </c>
      <c r="G23" s="37">
        <v>10664957.168195093</v>
      </c>
      <c r="H23" s="37">
        <v>5681017.7309867917</v>
      </c>
      <c r="I23" s="37">
        <v>32610313.407797657</v>
      </c>
      <c r="N23" s="70"/>
      <c r="P23" s="50"/>
      <c r="Q23" s="50"/>
      <c r="W23" s="142"/>
      <c r="X23" s="144"/>
      <c r="Z23" s="11"/>
      <c r="AA23" s="145"/>
      <c r="AD23" s="11"/>
      <c r="AE23" s="11"/>
      <c r="AF23" s="11"/>
      <c r="AG23" s="11"/>
      <c r="AH23" s="11"/>
      <c r="AI23" s="11"/>
      <c r="AJ23" s="144"/>
      <c r="AK23" s="11"/>
    </row>
    <row r="24" spans="1:37" ht="14.4" x14ac:dyDescent="0.3">
      <c r="A24" s="264" t="s">
        <v>568</v>
      </c>
      <c r="B24" s="190" t="s">
        <v>505</v>
      </c>
      <c r="C24" s="201" t="s">
        <v>562</v>
      </c>
      <c r="D24" s="194">
        <v>21</v>
      </c>
      <c r="E24" s="37">
        <v>2973928</v>
      </c>
      <c r="F24" s="37">
        <v>10490002.234696325</v>
      </c>
      <c r="G24" s="37">
        <v>10664957.168195093</v>
      </c>
      <c r="H24" s="37">
        <v>5681017.7309867917</v>
      </c>
      <c r="I24" s="37">
        <v>32610313.407797657</v>
      </c>
      <c r="N24" s="70"/>
      <c r="P24" s="50"/>
      <c r="Q24" s="50"/>
      <c r="W24" s="142"/>
      <c r="X24" s="144"/>
      <c r="Z24" s="11"/>
      <c r="AA24" s="145"/>
      <c r="AD24" s="11"/>
      <c r="AE24" s="11"/>
      <c r="AF24" s="11"/>
      <c r="AG24" s="11"/>
      <c r="AH24" s="11"/>
      <c r="AI24" s="11"/>
      <c r="AJ24" s="144"/>
      <c r="AK24" s="11"/>
    </row>
    <row r="25" spans="1:37" ht="14.4" x14ac:dyDescent="0.3">
      <c r="A25" s="264" t="s">
        <v>568</v>
      </c>
      <c r="B25" s="190" t="s">
        <v>512</v>
      </c>
      <c r="C25" s="201" t="s">
        <v>562</v>
      </c>
      <c r="D25" s="194">
        <v>22</v>
      </c>
      <c r="E25" s="37">
        <v>2973928</v>
      </c>
      <c r="F25" s="37">
        <v>10490002.234696325</v>
      </c>
      <c r="G25" s="37">
        <v>10664957.168195093</v>
      </c>
      <c r="H25" s="37">
        <v>5681017.7309867917</v>
      </c>
      <c r="I25" s="37">
        <v>32610313.407797657</v>
      </c>
      <c r="N25" s="70"/>
      <c r="P25" s="50"/>
      <c r="Q25" s="50"/>
      <c r="W25" s="142"/>
      <c r="X25" s="144"/>
      <c r="Z25" s="11"/>
      <c r="AA25" s="145"/>
      <c r="AD25" s="11"/>
      <c r="AE25" s="11"/>
      <c r="AF25" s="11"/>
      <c r="AG25" s="11"/>
      <c r="AH25" s="11"/>
      <c r="AI25" s="11"/>
      <c r="AJ25" s="144"/>
      <c r="AK25" s="11"/>
    </row>
    <row r="26" spans="1:37" ht="14.4" x14ac:dyDescent="0.3">
      <c r="A26" s="264" t="s">
        <v>568</v>
      </c>
      <c r="B26" s="190" t="s">
        <v>513</v>
      </c>
      <c r="C26" s="201" t="s">
        <v>562</v>
      </c>
      <c r="D26" s="194">
        <v>23</v>
      </c>
      <c r="E26" s="37">
        <v>2973928</v>
      </c>
      <c r="F26" s="37">
        <v>10490002.234696325</v>
      </c>
      <c r="G26" s="37">
        <v>10664957.168195093</v>
      </c>
      <c r="H26" s="37">
        <v>5681017.7309867917</v>
      </c>
      <c r="I26" s="37">
        <v>32610313.407797657</v>
      </c>
      <c r="N26" s="70"/>
      <c r="P26" s="50"/>
      <c r="Q26" s="50"/>
      <c r="W26" s="142"/>
      <c r="X26" s="144"/>
      <c r="Z26" s="11"/>
      <c r="AA26" s="145"/>
      <c r="AD26" s="11"/>
      <c r="AE26" s="11"/>
      <c r="AF26" s="11"/>
      <c r="AG26" s="11"/>
      <c r="AH26" s="11"/>
      <c r="AI26" s="11"/>
      <c r="AJ26" s="144"/>
      <c r="AK26" s="11"/>
    </row>
    <row r="27" spans="1:37" ht="14.4" x14ac:dyDescent="0.3">
      <c r="A27" s="264" t="s">
        <v>568</v>
      </c>
      <c r="B27" s="190" t="s">
        <v>514</v>
      </c>
      <c r="C27" s="201" t="s">
        <v>562</v>
      </c>
      <c r="D27" s="194">
        <v>24</v>
      </c>
      <c r="E27" s="37">
        <v>2973928</v>
      </c>
      <c r="F27" s="37">
        <v>10490002.234696325</v>
      </c>
      <c r="G27" s="37">
        <v>10664957.168195093</v>
      </c>
      <c r="H27" s="37">
        <v>5681017.7309867917</v>
      </c>
      <c r="I27" s="37">
        <v>32610313.407797657</v>
      </c>
      <c r="N27" s="70"/>
      <c r="P27" s="50"/>
      <c r="Q27" s="50"/>
      <c r="W27" s="142"/>
      <c r="X27" s="144"/>
      <c r="Z27" s="11"/>
      <c r="AA27" s="145"/>
      <c r="AD27" s="11"/>
      <c r="AE27" s="11"/>
      <c r="AF27" s="11"/>
      <c r="AG27" s="11"/>
      <c r="AH27" s="11"/>
      <c r="AI27" s="11"/>
      <c r="AJ27" s="144"/>
      <c r="AK27" s="11"/>
    </row>
    <row r="28" spans="1:37" ht="14.4" x14ac:dyDescent="0.3">
      <c r="A28" s="264" t="s">
        <v>568</v>
      </c>
      <c r="B28" s="190" t="s">
        <v>519</v>
      </c>
      <c r="C28" s="201" t="s">
        <v>562</v>
      </c>
      <c r="D28" s="194">
        <v>25</v>
      </c>
      <c r="E28" s="37">
        <v>2973928</v>
      </c>
      <c r="F28" s="37">
        <v>10490002.234696325</v>
      </c>
      <c r="G28" s="37">
        <v>10664957.168195093</v>
      </c>
      <c r="H28" s="37">
        <v>5681017.7309867917</v>
      </c>
      <c r="I28" s="37">
        <v>32610313.407797657</v>
      </c>
      <c r="N28" s="70"/>
      <c r="P28" s="50"/>
      <c r="Q28" s="50"/>
      <c r="W28" s="142"/>
      <c r="X28" s="144"/>
      <c r="Z28" s="11"/>
      <c r="AA28" s="145"/>
      <c r="AD28" s="11"/>
      <c r="AE28" s="11"/>
      <c r="AF28" s="11"/>
      <c r="AG28" s="11"/>
      <c r="AH28" s="11"/>
      <c r="AI28" s="11"/>
      <c r="AJ28" s="144"/>
      <c r="AK28" s="11"/>
    </row>
    <row r="29" spans="1:37" ht="14.4" x14ac:dyDescent="0.3">
      <c r="A29" s="264" t="s">
        <v>568</v>
      </c>
      <c r="B29" s="190" t="s">
        <v>524</v>
      </c>
      <c r="C29" s="201" t="s">
        <v>562</v>
      </c>
      <c r="D29" s="194">
        <v>26</v>
      </c>
      <c r="E29" s="37">
        <v>2973928</v>
      </c>
      <c r="F29" s="37">
        <v>10490002.234696325</v>
      </c>
      <c r="G29" s="37">
        <v>10664957.168195093</v>
      </c>
      <c r="H29" s="37">
        <v>5681017.7309867917</v>
      </c>
      <c r="I29" s="37">
        <v>32610313.407797657</v>
      </c>
      <c r="N29" s="70"/>
      <c r="P29" s="50"/>
      <c r="Q29" s="50"/>
      <c r="W29" s="142"/>
      <c r="X29" s="144"/>
      <c r="Z29" s="11"/>
      <c r="AA29" s="145"/>
      <c r="AD29" s="11"/>
      <c r="AE29" s="11"/>
      <c r="AF29" s="11"/>
      <c r="AG29" s="11"/>
      <c r="AH29" s="11"/>
      <c r="AI29" s="11"/>
      <c r="AJ29" s="144"/>
      <c r="AK29" s="11"/>
    </row>
    <row r="30" spans="1:37" ht="14.4" x14ac:dyDescent="0.3">
      <c r="A30" s="264" t="s">
        <v>568</v>
      </c>
      <c r="B30" s="190" t="s">
        <v>492</v>
      </c>
      <c r="C30" s="201" t="s">
        <v>157</v>
      </c>
      <c r="D30" s="194">
        <v>27</v>
      </c>
      <c r="E30" s="37">
        <v>2973928</v>
      </c>
      <c r="F30" s="37">
        <v>10490002.234696325</v>
      </c>
      <c r="G30" s="37">
        <v>10664957.168195093</v>
      </c>
      <c r="H30" s="37">
        <v>5681017.7309867917</v>
      </c>
      <c r="I30" s="37">
        <v>32610313.407797657</v>
      </c>
      <c r="N30" s="70"/>
      <c r="P30" s="50"/>
      <c r="Q30" s="50"/>
      <c r="S30" s="51"/>
      <c r="W30" s="142"/>
      <c r="X30" s="144"/>
      <c r="Z30" s="11"/>
      <c r="AA30" s="145"/>
      <c r="AD30" s="11"/>
      <c r="AE30" s="11"/>
      <c r="AF30" s="11"/>
      <c r="AG30" s="11"/>
      <c r="AH30" s="11"/>
      <c r="AI30" s="11"/>
      <c r="AJ30" s="144"/>
      <c r="AK30" s="11"/>
    </row>
    <row r="31" spans="1:37" ht="14.4" x14ac:dyDescent="0.3">
      <c r="A31" s="264" t="s">
        <v>568</v>
      </c>
      <c r="B31" s="190" t="s">
        <v>494</v>
      </c>
      <c r="C31" s="201" t="s">
        <v>157</v>
      </c>
      <c r="D31" s="194">
        <v>28</v>
      </c>
      <c r="E31" s="37">
        <v>2973928</v>
      </c>
      <c r="F31" s="37">
        <v>10490002.234696325</v>
      </c>
      <c r="G31" s="37">
        <v>10664957.168195093</v>
      </c>
      <c r="H31" s="37">
        <v>5681017.7309867917</v>
      </c>
      <c r="I31" s="37">
        <v>32610313.407797657</v>
      </c>
      <c r="N31" s="70"/>
      <c r="P31" s="50"/>
      <c r="Q31" s="50"/>
      <c r="W31" s="142"/>
      <c r="X31" s="144"/>
      <c r="Z31" s="11"/>
      <c r="AA31" s="145"/>
      <c r="AD31" s="11"/>
      <c r="AE31" s="11"/>
      <c r="AF31" s="11"/>
      <c r="AG31" s="11"/>
      <c r="AH31" s="11"/>
      <c r="AI31" s="11"/>
      <c r="AJ31" s="144"/>
      <c r="AK31" s="11"/>
    </row>
    <row r="32" spans="1:37" ht="14.4" x14ac:dyDescent="0.3">
      <c r="A32" s="264" t="s">
        <v>568</v>
      </c>
      <c r="B32" s="190" t="s">
        <v>497</v>
      </c>
      <c r="C32" s="201" t="s">
        <v>157</v>
      </c>
      <c r="D32" s="194">
        <v>29</v>
      </c>
      <c r="E32" s="37">
        <v>2973928</v>
      </c>
      <c r="F32" s="37">
        <v>10490002.234696325</v>
      </c>
      <c r="G32" s="37">
        <v>10664957.168195093</v>
      </c>
      <c r="H32" s="37">
        <v>5681017.7309867917</v>
      </c>
      <c r="I32" s="37">
        <v>32610313.407797657</v>
      </c>
      <c r="N32" s="70"/>
      <c r="P32" s="50"/>
      <c r="Q32" s="50"/>
      <c r="W32" s="142"/>
      <c r="X32" s="144"/>
      <c r="Z32" s="11"/>
      <c r="AA32" s="145"/>
      <c r="AD32" s="11"/>
      <c r="AE32" s="11"/>
      <c r="AF32" s="11"/>
      <c r="AG32" s="11"/>
      <c r="AH32" s="11"/>
      <c r="AI32" s="11"/>
      <c r="AJ32" s="144"/>
      <c r="AK32" s="11"/>
    </row>
    <row r="33" spans="1:37" ht="14.4" x14ac:dyDescent="0.3">
      <c r="A33" s="264" t="s">
        <v>568</v>
      </c>
      <c r="B33" s="190" t="s">
        <v>498</v>
      </c>
      <c r="C33" s="201" t="s">
        <v>157</v>
      </c>
      <c r="D33" s="194">
        <v>30</v>
      </c>
      <c r="E33" s="37">
        <v>2973928</v>
      </c>
      <c r="F33" s="37">
        <v>10490002.234696325</v>
      </c>
      <c r="G33" s="37">
        <v>10664957.168195093</v>
      </c>
      <c r="H33" s="37">
        <v>5681017.7309867917</v>
      </c>
      <c r="I33" s="37">
        <v>32610313.407797657</v>
      </c>
      <c r="N33" s="70"/>
      <c r="P33" s="50"/>
      <c r="Q33" s="50"/>
      <c r="W33" s="142"/>
      <c r="X33" s="144"/>
      <c r="Z33" s="11"/>
      <c r="AA33" s="145"/>
      <c r="AD33" s="11"/>
      <c r="AE33" s="11"/>
      <c r="AF33" s="11"/>
      <c r="AG33" s="11"/>
      <c r="AH33" s="11"/>
      <c r="AI33" s="11"/>
      <c r="AJ33" s="144"/>
      <c r="AK33" s="11"/>
    </row>
    <row r="34" spans="1:37" ht="14.4" x14ac:dyDescent="0.3">
      <c r="A34" s="264" t="s">
        <v>568</v>
      </c>
      <c r="B34" s="190" t="s">
        <v>499</v>
      </c>
      <c r="C34" s="201" t="s">
        <v>157</v>
      </c>
      <c r="D34" s="194">
        <v>31</v>
      </c>
      <c r="E34" s="37">
        <v>2973928</v>
      </c>
      <c r="F34" s="37">
        <v>10490002.234696325</v>
      </c>
      <c r="G34" s="37">
        <v>10664957.168195093</v>
      </c>
      <c r="H34" s="37">
        <v>5681017.7309867917</v>
      </c>
      <c r="I34" s="37">
        <v>32610313.407797657</v>
      </c>
      <c r="N34" s="70"/>
      <c r="P34" s="50"/>
      <c r="Q34" s="50"/>
      <c r="R34" s="19"/>
      <c r="S34" s="51"/>
      <c r="W34" s="142"/>
      <c r="X34" s="144"/>
      <c r="Z34" s="11"/>
      <c r="AA34" s="145"/>
      <c r="AD34" s="11"/>
      <c r="AE34" s="11"/>
      <c r="AF34" s="11"/>
      <c r="AG34" s="11"/>
      <c r="AH34" s="11"/>
      <c r="AI34" s="11"/>
      <c r="AJ34" s="144"/>
      <c r="AK34" s="11"/>
    </row>
    <row r="35" spans="1:37" ht="14.4" x14ac:dyDescent="0.3">
      <c r="A35" s="264" t="s">
        <v>568</v>
      </c>
      <c r="B35" s="190" t="s">
        <v>567</v>
      </c>
      <c r="C35" s="201" t="s">
        <v>157</v>
      </c>
      <c r="D35" s="195">
        <v>32</v>
      </c>
      <c r="E35" s="37">
        <v>2973928</v>
      </c>
      <c r="F35" s="37">
        <v>10490002.234696325</v>
      </c>
      <c r="G35" s="37">
        <v>10664957.168195093</v>
      </c>
      <c r="H35" s="37">
        <v>5681017.7309867917</v>
      </c>
      <c r="I35" s="37">
        <v>32610313.407797657</v>
      </c>
      <c r="N35" s="70"/>
      <c r="P35" s="50"/>
      <c r="Q35" s="50"/>
      <c r="W35" s="142"/>
      <c r="X35" s="144"/>
      <c r="Z35" s="11"/>
      <c r="AA35" s="145"/>
      <c r="AD35" s="11"/>
      <c r="AE35" s="11"/>
      <c r="AF35" s="11"/>
      <c r="AG35" s="11"/>
      <c r="AH35" s="11"/>
      <c r="AI35" s="11"/>
      <c r="AJ35" s="144"/>
      <c r="AK35" s="11"/>
    </row>
    <row r="36" spans="1:37" ht="14.4" x14ac:dyDescent="0.3">
      <c r="A36" s="264" t="s">
        <v>568</v>
      </c>
      <c r="B36" s="190" t="s">
        <v>504</v>
      </c>
      <c r="C36" s="201" t="s">
        <v>157</v>
      </c>
      <c r="D36" s="195">
        <v>33</v>
      </c>
      <c r="E36" s="37">
        <v>2973928</v>
      </c>
      <c r="F36" s="37">
        <v>10490002.234696325</v>
      </c>
      <c r="G36" s="37">
        <v>10664957.168195093</v>
      </c>
      <c r="H36" s="37">
        <v>5681017.7309867917</v>
      </c>
      <c r="I36" s="37">
        <v>32610313.407797657</v>
      </c>
      <c r="N36" s="70"/>
      <c r="P36" s="50"/>
      <c r="Q36" s="50"/>
      <c r="W36" s="142"/>
      <c r="X36" s="144"/>
      <c r="Z36" s="11"/>
      <c r="AA36" s="145"/>
      <c r="AD36" s="11"/>
      <c r="AE36" s="11"/>
      <c r="AF36" s="11"/>
      <c r="AG36" s="11"/>
      <c r="AH36" s="11"/>
      <c r="AI36" s="11"/>
      <c r="AJ36" s="144"/>
      <c r="AK36" s="11"/>
    </row>
    <row r="37" spans="1:37" ht="14.4" x14ac:dyDescent="0.3">
      <c r="A37" s="264" t="s">
        <v>568</v>
      </c>
      <c r="B37" s="190" t="s">
        <v>509</v>
      </c>
      <c r="C37" s="201" t="s">
        <v>157</v>
      </c>
      <c r="D37" s="195">
        <v>34</v>
      </c>
      <c r="E37" s="37">
        <v>2973928</v>
      </c>
      <c r="F37" s="37">
        <v>10490002.234696325</v>
      </c>
      <c r="G37" s="37">
        <v>10664957.168195093</v>
      </c>
      <c r="H37" s="37">
        <v>5681017.7309867917</v>
      </c>
      <c r="I37" s="37">
        <v>32610313.407797657</v>
      </c>
      <c r="N37" s="70"/>
      <c r="P37" s="50"/>
      <c r="Q37" s="50"/>
      <c r="W37" s="142"/>
      <c r="X37" s="144"/>
      <c r="Z37" s="11"/>
      <c r="AA37" s="145"/>
      <c r="AD37" s="11"/>
      <c r="AE37" s="11"/>
      <c r="AF37" s="11"/>
      <c r="AG37" s="11"/>
      <c r="AH37" s="11"/>
      <c r="AI37" s="11"/>
      <c r="AJ37" s="144"/>
      <c r="AK37" s="11"/>
    </row>
    <row r="38" spans="1:37" ht="14.4" x14ac:dyDescent="0.3">
      <c r="A38" s="264" t="s">
        <v>568</v>
      </c>
      <c r="B38" s="190" t="s">
        <v>514</v>
      </c>
      <c r="C38" s="201" t="s">
        <v>157</v>
      </c>
      <c r="D38" s="195">
        <v>35</v>
      </c>
      <c r="E38" s="37">
        <v>2973928</v>
      </c>
      <c r="F38" s="37">
        <v>10490002.234696325</v>
      </c>
      <c r="G38" s="37">
        <v>10664957.168195093</v>
      </c>
      <c r="H38" s="37">
        <v>5681017.7309867917</v>
      </c>
      <c r="I38" s="37">
        <v>32610313.407797657</v>
      </c>
      <c r="N38" s="70"/>
      <c r="P38" s="50"/>
      <c r="Q38" s="50"/>
      <c r="W38" s="142"/>
      <c r="X38" s="144"/>
      <c r="Z38" s="11"/>
      <c r="AA38" s="145"/>
      <c r="AD38" s="11"/>
      <c r="AE38" s="11"/>
      <c r="AF38" s="11"/>
      <c r="AG38" s="11"/>
      <c r="AH38" s="11"/>
      <c r="AI38" s="11"/>
      <c r="AJ38" s="144"/>
      <c r="AK38" s="11"/>
    </row>
    <row r="39" spans="1:37" ht="14.4" x14ac:dyDescent="0.3">
      <c r="A39" s="264" t="s">
        <v>568</v>
      </c>
      <c r="B39" s="190" t="s">
        <v>515</v>
      </c>
      <c r="C39" s="201" t="s">
        <v>157</v>
      </c>
      <c r="D39" s="195">
        <v>36</v>
      </c>
      <c r="E39" s="37">
        <v>2973928</v>
      </c>
      <c r="F39" s="37">
        <v>10490002.234696325</v>
      </c>
      <c r="G39" s="37">
        <v>10664957.168195093</v>
      </c>
      <c r="H39" s="37">
        <v>5681017.7309867917</v>
      </c>
      <c r="I39" s="37">
        <v>32610313.407797657</v>
      </c>
      <c r="N39" s="70"/>
      <c r="W39" s="142"/>
      <c r="X39" s="144"/>
      <c r="Z39" s="11"/>
      <c r="AA39" s="145"/>
      <c r="AD39" s="11"/>
      <c r="AE39" s="11"/>
      <c r="AF39" s="11"/>
      <c r="AG39" s="11"/>
      <c r="AH39" s="11"/>
      <c r="AI39" s="11"/>
      <c r="AJ39" s="144"/>
      <c r="AK39" s="11"/>
    </row>
    <row r="40" spans="1:37" ht="14.4" x14ac:dyDescent="0.3">
      <c r="A40" s="264" t="s">
        <v>568</v>
      </c>
      <c r="B40" s="190" t="s">
        <v>520</v>
      </c>
      <c r="C40" s="201" t="s">
        <v>157</v>
      </c>
      <c r="D40" s="195">
        <v>37</v>
      </c>
      <c r="E40" s="37">
        <v>2973928</v>
      </c>
      <c r="F40" s="37">
        <v>10490002.234696325</v>
      </c>
      <c r="G40" s="37">
        <v>10664957.168195093</v>
      </c>
      <c r="H40" s="37">
        <v>5681017.7309867917</v>
      </c>
      <c r="I40" s="37">
        <v>32610313.407797657</v>
      </c>
      <c r="N40" s="70"/>
      <c r="W40" s="142"/>
      <c r="X40" s="144"/>
      <c r="Z40" s="11"/>
      <c r="AA40" s="145"/>
      <c r="AD40" s="11"/>
      <c r="AE40" s="11"/>
      <c r="AF40" s="11"/>
      <c r="AG40" s="11"/>
      <c r="AH40" s="11"/>
      <c r="AI40" s="11"/>
      <c r="AJ40" s="144"/>
      <c r="AK40" s="11"/>
    </row>
    <row r="41" spans="1:37" ht="14.4" x14ac:dyDescent="0.3">
      <c r="A41" s="264" t="s">
        <v>568</v>
      </c>
      <c r="B41" s="190" t="s">
        <v>521</v>
      </c>
      <c r="C41" s="201" t="s">
        <v>157</v>
      </c>
      <c r="D41" s="195">
        <v>38</v>
      </c>
      <c r="E41" s="37">
        <v>2973928</v>
      </c>
      <c r="F41" s="37">
        <v>10490002.234696325</v>
      </c>
      <c r="G41" s="37">
        <v>10664957.168195093</v>
      </c>
      <c r="H41" s="37">
        <v>5681017.7309867917</v>
      </c>
      <c r="I41" s="37">
        <v>32610313.407797657</v>
      </c>
      <c r="N41" s="70"/>
      <c r="W41" s="142"/>
      <c r="X41" s="144"/>
      <c r="Z41" s="11"/>
      <c r="AA41" s="145"/>
      <c r="AD41" s="11"/>
      <c r="AE41" s="11"/>
      <c r="AF41" s="11"/>
      <c r="AG41" s="11"/>
      <c r="AH41" s="11"/>
      <c r="AI41" s="11"/>
      <c r="AJ41" s="144"/>
      <c r="AK41" s="11"/>
    </row>
    <row r="42" spans="1:37" ht="14.4" x14ac:dyDescent="0.3">
      <c r="A42" s="264" t="s">
        <v>568</v>
      </c>
      <c r="B42" s="190" t="s">
        <v>523</v>
      </c>
      <c r="C42" s="201" t="s">
        <v>157</v>
      </c>
      <c r="D42" s="195">
        <v>39</v>
      </c>
      <c r="E42" s="37">
        <v>2973928</v>
      </c>
      <c r="F42" s="37">
        <v>10490002.234696325</v>
      </c>
      <c r="G42" s="37">
        <v>10664957.168195093</v>
      </c>
      <c r="H42" s="37">
        <v>5681017.7309867917</v>
      </c>
      <c r="I42" s="37">
        <v>32610313.407797657</v>
      </c>
      <c r="N42" s="70"/>
      <c r="W42" s="142"/>
      <c r="X42" s="144"/>
      <c r="Z42" s="11"/>
      <c r="AA42" s="145"/>
      <c r="AD42" s="11"/>
      <c r="AE42" s="11"/>
      <c r="AF42" s="11"/>
      <c r="AG42" s="11"/>
      <c r="AH42" s="11"/>
      <c r="AI42" s="11"/>
      <c r="AJ42" s="144"/>
      <c r="AK42" s="11"/>
    </row>
    <row r="43" spans="1:37" ht="14.4" x14ac:dyDescent="0.3">
      <c r="A43" s="264" t="s">
        <v>568</v>
      </c>
      <c r="B43" s="190" t="s">
        <v>481</v>
      </c>
      <c r="C43" s="201" t="s">
        <v>153</v>
      </c>
      <c r="D43" s="195">
        <v>40</v>
      </c>
      <c r="E43" s="37">
        <v>2973928</v>
      </c>
      <c r="F43" s="37">
        <v>10490002.234696325</v>
      </c>
      <c r="G43" s="37">
        <v>10664957.168195093</v>
      </c>
      <c r="H43" s="37">
        <v>5681017.7309867917</v>
      </c>
      <c r="I43" s="37">
        <v>32610313.407797657</v>
      </c>
      <c r="N43" s="70"/>
      <c r="W43" s="142"/>
      <c r="X43" s="144"/>
      <c r="Z43" s="11"/>
      <c r="AA43" s="145"/>
      <c r="AD43" s="11"/>
      <c r="AE43" s="11"/>
      <c r="AF43" s="11"/>
      <c r="AG43" s="11"/>
      <c r="AH43" s="11"/>
      <c r="AI43" s="11"/>
      <c r="AJ43" s="144"/>
      <c r="AK43" s="11"/>
    </row>
    <row r="44" spans="1:37" ht="14.4" x14ac:dyDescent="0.3">
      <c r="A44" s="264" t="s">
        <v>568</v>
      </c>
      <c r="B44" s="190" t="s">
        <v>492</v>
      </c>
      <c r="C44" s="201" t="s">
        <v>153</v>
      </c>
      <c r="D44" s="195">
        <v>41</v>
      </c>
      <c r="E44" s="37">
        <v>2973928</v>
      </c>
      <c r="F44" s="37">
        <v>10490002.234696325</v>
      </c>
      <c r="G44" s="37">
        <v>10664957.168195093</v>
      </c>
      <c r="H44" s="37">
        <v>5681017.7309867917</v>
      </c>
      <c r="I44" s="37">
        <v>32610313.407797657</v>
      </c>
      <c r="N44" s="70"/>
      <c r="W44" s="142"/>
      <c r="X44" s="144"/>
      <c r="Z44" s="11"/>
      <c r="AA44" s="145"/>
      <c r="AD44" s="11"/>
      <c r="AE44" s="11"/>
      <c r="AF44" s="11"/>
      <c r="AG44" s="11"/>
      <c r="AH44" s="11"/>
      <c r="AI44" s="11"/>
      <c r="AJ44" s="144"/>
      <c r="AK44" s="11"/>
    </row>
    <row r="45" spans="1:37" ht="14.4" x14ac:dyDescent="0.3">
      <c r="A45" s="264" t="s">
        <v>568</v>
      </c>
      <c r="B45" s="190" t="s">
        <v>494</v>
      </c>
      <c r="C45" s="201" t="s">
        <v>153</v>
      </c>
      <c r="D45" s="195">
        <v>42</v>
      </c>
      <c r="E45" s="37">
        <v>2973928</v>
      </c>
      <c r="F45" s="37">
        <v>10490002.234696325</v>
      </c>
      <c r="G45" s="37">
        <v>10664957.168195093</v>
      </c>
      <c r="H45" s="37">
        <v>5681017.7309867917</v>
      </c>
      <c r="I45" s="37">
        <v>32610313.407797657</v>
      </c>
      <c r="N45" s="70"/>
      <c r="W45" s="142"/>
      <c r="X45" s="144"/>
      <c r="Z45" s="11"/>
      <c r="AA45" s="145"/>
      <c r="AD45" s="11"/>
      <c r="AE45" s="11"/>
      <c r="AF45" s="11"/>
      <c r="AG45" s="11"/>
      <c r="AH45" s="11"/>
      <c r="AI45" s="11"/>
      <c r="AJ45" s="144"/>
      <c r="AK45" s="11"/>
    </row>
    <row r="46" spans="1:37" ht="14.4" x14ac:dyDescent="0.3">
      <c r="A46" s="264" t="s">
        <v>568</v>
      </c>
      <c r="B46" s="190" t="s">
        <v>497</v>
      </c>
      <c r="C46" s="201" t="s">
        <v>153</v>
      </c>
      <c r="D46" s="195">
        <v>43</v>
      </c>
      <c r="E46" s="37">
        <v>2973928</v>
      </c>
      <c r="F46" s="37">
        <v>10490002.234696325</v>
      </c>
      <c r="G46" s="37">
        <v>10664957.168195093</v>
      </c>
      <c r="H46" s="37">
        <v>5681017.7309867917</v>
      </c>
      <c r="I46" s="37">
        <v>32610313.407797657</v>
      </c>
      <c r="N46" s="70"/>
      <c r="W46" s="142"/>
      <c r="X46" s="144"/>
      <c r="Z46" s="11"/>
      <c r="AA46" s="145"/>
      <c r="AD46" s="11"/>
      <c r="AE46" s="11"/>
      <c r="AF46" s="11"/>
      <c r="AG46" s="11"/>
      <c r="AH46" s="11"/>
      <c r="AI46" s="11"/>
      <c r="AJ46" s="144"/>
      <c r="AK46" s="11"/>
    </row>
    <row r="47" spans="1:37" ht="14.4" x14ac:dyDescent="0.3">
      <c r="A47" s="264" t="s">
        <v>568</v>
      </c>
      <c r="B47" s="190" t="s">
        <v>499</v>
      </c>
      <c r="C47" s="201" t="s">
        <v>153</v>
      </c>
      <c r="D47" s="195">
        <v>44</v>
      </c>
      <c r="E47" s="37">
        <v>2973928</v>
      </c>
      <c r="F47" s="37">
        <v>10490002.234696325</v>
      </c>
      <c r="G47" s="37">
        <v>10664957.168195093</v>
      </c>
      <c r="H47" s="37">
        <v>5681017.7309867917</v>
      </c>
      <c r="I47" s="37">
        <v>32610313.407797657</v>
      </c>
      <c r="N47" s="70"/>
      <c r="W47" s="142"/>
      <c r="X47" s="144"/>
      <c r="Z47" s="11"/>
      <c r="AA47" s="145"/>
      <c r="AD47" s="11"/>
      <c r="AE47" s="11"/>
      <c r="AF47" s="11"/>
      <c r="AG47" s="11"/>
      <c r="AH47" s="11"/>
      <c r="AI47" s="11"/>
      <c r="AJ47" s="144"/>
      <c r="AK47" s="11"/>
    </row>
    <row r="48" spans="1:37" ht="14.4" x14ac:dyDescent="0.3">
      <c r="A48" s="264" t="s">
        <v>568</v>
      </c>
      <c r="B48" s="190" t="s">
        <v>500</v>
      </c>
      <c r="C48" s="201" t="s">
        <v>153</v>
      </c>
      <c r="D48" s="195">
        <v>45</v>
      </c>
      <c r="E48" s="37">
        <v>2973928</v>
      </c>
      <c r="F48" s="37">
        <v>10490002.234696325</v>
      </c>
      <c r="G48" s="37">
        <v>10664957.168195093</v>
      </c>
      <c r="H48" s="37">
        <v>5681017.7309867917</v>
      </c>
      <c r="I48" s="37">
        <v>32610313.407797657</v>
      </c>
      <c r="N48" s="70"/>
      <c r="W48" s="142"/>
      <c r="X48" s="144"/>
      <c r="Z48" s="11"/>
      <c r="AA48" s="145"/>
      <c r="AD48" s="11"/>
      <c r="AE48" s="11"/>
      <c r="AF48" s="11"/>
      <c r="AG48" s="11"/>
      <c r="AH48" s="11"/>
      <c r="AI48" s="11"/>
      <c r="AJ48" s="144"/>
      <c r="AK48" s="11"/>
    </row>
    <row r="49" spans="1:37" ht="14.4" x14ac:dyDescent="0.3">
      <c r="A49" s="264" t="s">
        <v>568</v>
      </c>
      <c r="B49" s="190" t="s">
        <v>503</v>
      </c>
      <c r="C49" s="201" t="s">
        <v>153</v>
      </c>
      <c r="D49" s="195">
        <v>46</v>
      </c>
      <c r="E49" s="37">
        <v>2973928</v>
      </c>
      <c r="F49" s="37">
        <v>10490002.234696325</v>
      </c>
      <c r="G49" s="37">
        <v>10664957.168195093</v>
      </c>
      <c r="H49" s="37">
        <v>5681017.7309867917</v>
      </c>
      <c r="I49" s="37">
        <v>32610313.407797657</v>
      </c>
      <c r="N49" s="70"/>
      <c r="W49" s="142"/>
      <c r="X49" s="144"/>
      <c r="Z49" s="11"/>
      <c r="AA49" s="145"/>
      <c r="AD49" s="11"/>
      <c r="AE49" s="11"/>
      <c r="AF49" s="11"/>
      <c r="AG49" s="11"/>
      <c r="AH49" s="11"/>
      <c r="AI49" s="11"/>
      <c r="AJ49" s="144"/>
      <c r="AK49" s="11"/>
    </row>
    <row r="50" spans="1:37" ht="14.4" x14ac:dyDescent="0.3">
      <c r="A50" s="264" t="s">
        <v>568</v>
      </c>
      <c r="B50" s="190" t="s">
        <v>504</v>
      </c>
      <c r="C50" s="201" t="s">
        <v>153</v>
      </c>
      <c r="D50" s="195">
        <v>47</v>
      </c>
      <c r="E50" s="37">
        <v>2973928</v>
      </c>
      <c r="F50" s="37">
        <v>10490002.234696325</v>
      </c>
      <c r="G50" s="37">
        <v>10664957.168195093</v>
      </c>
      <c r="H50" s="37">
        <v>5681017.7309867917</v>
      </c>
      <c r="I50" s="37">
        <v>32610313.407797657</v>
      </c>
      <c r="N50" s="70"/>
      <c r="W50" s="142"/>
      <c r="X50" s="144"/>
      <c r="Z50" s="11"/>
      <c r="AA50" s="145"/>
      <c r="AD50" s="11"/>
      <c r="AE50" s="11"/>
      <c r="AF50" s="11"/>
      <c r="AG50" s="11"/>
      <c r="AH50" s="11"/>
      <c r="AI50" s="11"/>
      <c r="AJ50" s="144"/>
      <c r="AK50" s="11"/>
    </row>
    <row r="51" spans="1:37" ht="14.4" x14ac:dyDescent="0.3">
      <c r="A51" s="264" t="s">
        <v>568</v>
      </c>
      <c r="B51" s="190" t="s">
        <v>505</v>
      </c>
      <c r="C51" s="201" t="s">
        <v>153</v>
      </c>
      <c r="D51" s="195">
        <v>48</v>
      </c>
      <c r="E51" s="37">
        <v>2973928</v>
      </c>
      <c r="F51" s="37">
        <v>10490002.234696325</v>
      </c>
      <c r="G51" s="37">
        <v>10664957.168195093</v>
      </c>
      <c r="H51" s="37">
        <v>5681017.7309867917</v>
      </c>
      <c r="I51" s="37">
        <v>32610313.407797657</v>
      </c>
      <c r="N51" s="70"/>
      <c r="W51" s="142"/>
      <c r="X51" s="144"/>
      <c r="Z51" s="11"/>
      <c r="AA51" s="145"/>
      <c r="AD51" s="11"/>
      <c r="AE51" s="11"/>
      <c r="AF51" s="11"/>
      <c r="AG51" s="11"/>
      <c r="AH51" s="11"/>
      <c r="AI51" s="11"/>
      <c r="AJ51" s="144"/>
      <c r="AK51" s="11"/>
    </row>
    <row r="52" spans="1:37" ht="14.4" x14ac:dyDescent="0.3">
      <c r="A52" s="264" t="s">
        <v>568</v>
      </c>
      <c r="B52" s="190" t="s">
        <v>510</v>
      </c>
      <c r="C52" s="201" t="s">
        <v>153</v>
      </c>
      <c r="D52" s="195">
        <v>49</v>
      </c>
      <c r="E52" s="37">
        <v>2973928</v>
      </c>
      <c r="F52" s="37">
        <v>10490002.234696325</v>
      </c>
      <c r="G52" s="37">
        <v>10664957.168195093</v>
      </c>
      <c r="H52" s="37">
        <v>5681017.7309867917</v>
      </c>
      <c r="I52" s="37">
        <v>32610313.407797657</v>
      </c>
      <c r="N52" s="70"/>
      <c r="W52" s="142"/>
      <c r="X52" s="144"/>
      <c r="Z52" s="11"/>
      <c r="AA52" s="145"/>
      <c r="AD52" s="11"/>
      <c r="AE52" s="11"/>
      <c r="AF52" s="11"/>
      <c r="AG52" s="11"/>
      <c r="AH52" s="11"/>
      <c r="AI52" s="11"/>
      <c r="AJ52" s="144"/>
      <c r="AK52" s="11"/>
    </row>
    <row r="53" spans="1:37" ht="14.4" x14ac:dyDescent="0.3">
      <c r="A53" s="264" t="s">
        <v>568</v>
      </c>
      <c r="B53" s="190" t="s">
        <v>514</v>
      </c>
      <c r="C53" s="201" t="s">
        <v>153</v>
      </c>
      <c r="D53" s="194">
        <v>50</v>
      </c>
      <c r="E53" s="37">
        <v>2973928</v>
      </c>
      <c r="F53" s="37">
        <v>10490002.234696325</v>
      </c>
      <c r="G53" s="37">
        <v>10664957.168195093</v>
      </c>
      <c r="H53" s="37">
        <v>5681017.7309867917</v>
      </c>
      <c r="I53" s="37">
        <v>32610313.407797657</v>
      </c>
      <c r="N53" s="70"/>
      <c r="T53" s="10"/>
      <c r="W53" s="142"/>
      <c r="X53" s="144"/>
      <c r="Z53" s="11"/>
      <c r="AA53" s="145"/>
      <c r="AD53" s="11"/>
      <c r="AE53" s="11"/>
      <c r="AF53" s="11"/>
      <c r="AG53" s="11"/>
      <c r="AH53" s="11"/>
      <c r="AI53" s="11"/>
      <c r="AJ53" s="144"/>
      <c r="AK53" s="11"/>
    </row>
    <row r="54" spans="1:37" ht="14.4" x14ac:dyDescent="0.3">
      <c r="A54" s="264" t="s">
        <v>568</v>
      </c>
      <c r="B54" s="190" t="s">
        <v>520</v>
      </c>
      <c r="C54" s="201" t="s">
        <v>153</v>
      </c>
      <c r="D54" s="194">
        <v>51</v>
      </c>
      <c r="E54" s="37">
        <v>2973928</v>
      </c>
      <c r="F54" s="37">
        <v>10490002.234696325</v>
      </c>
      <c r="G54" s="37">
        <v>10664957.168195093</v>
      </c>
      <c r="H54" s="37">
        <v>5681017.7309867917</v>
      </c>
      <c r="I54" s="37">
        <v>32610313.407797657</v>
      </c>
      <c r="N54" s="70"/>
      <c r="T54" s="10"/>
      <c r="W54" s="142"/>
      <c r="X54" s="144"/>
      <c r="Z54" s="11"/>
      <c r="AA54" s="145"/>
      <c r="AD54" s="11"/>
      <c r="AE54" s="11"/>
      <c r="AF54" s="11"/>
      <c r="AG54" s="11"/>
      <c r="AH54" s="11"/>
      <c r="AI54" s="11"/>
      <c r="AJ54" s="144"/>
      <c r="AK54" s="11"/>
    </row>
    <row r="55" spans="1:37" ht="14.4" x14ac:dyDescent="0.3">
      <c r="A55" s="264" t="s">
        <v>568</v>
      </c>
      <c r="B55" s="190" t="s">
        <v>521</v>
      </c>
      <c r="C55" s="201" t="s">
        <v>153</v>
      </c>
      <c r="D55" s="194">
        <v>52</v>
      </c>
      <c r="E55" s="37">
        <v>2973928</v>
      </c>
      <c r="F55" s="37">
        <v>10490002.234696325</v>
      </c>
      <c r="G55" s="37">
        <v>10664957.168195093</v>
      </c>
      <c r="H55" s="37">
        <v>5681017.7309867917</v>
      </c>
      <c r="I55" s="37">
        <v>32610313.407797657</v>
      </c>
      <c r="N55" s="70"/>
      <c r="T55" s="10"/>
      <c r="W55" s="142"/>
      <c r="X55" s="144"/>
      <c r="Z55" s="11"/>
      <c r="AA55" s="145"/>
      <c r="AD55" s="11"/>
      <c r="AE55" s="11"/>
      <c r="AF55" s="11"/>
      <c r="AG55" s="11"/>
      <c r="AH55" s="11"/>
      <c r="AI55" s="11"/>
      <c r="AJ55" s="144"/>
      <c r="AK55" s="11"/>
    </row>
    <row r="56" spans="1:37" ht="14.4" x14ac:dyDescent="0.3">
      <c r="A56" s="264" t="s">
        <v>568</v>
      </c>
      <c r="B56" s="190" t="s">
        <v>522</v>
      </c>
      <c r="C56" s="201" t="s">
        <v>153</v>
      </c>
      <c r="D56" s="194">
        <v>53</v>
      </c>
      <c r="E56" s="37">
        <v>2973928</v>
      </c>
      <c r="F56" s="37">
        <v>10490002.234696325</v>
      </c>
      <c r="G56" s="37">
        <v>10664957.168195093</v>
      </c>
      <c r="H56" s="37">
        <v>5681017.7309867917</v>
      </c>
      <c r="I56" s="37">
        <v>32610313.407797657</v>
      </c>
      <c r="N56" s="70"/>
      <c r="T56" s="10"/>
      <c r="W56" s="142"/>
      <c r="X56" s="144"/>
      <c r="Z56" s="11"/>
      <c r="AA56" s="145"/>
      <c r="AD56" s="11"/>
      <c r="AE56" s="11"/>
      <c r="AF56" s="11"/>
      <c r="AG56" s="11"/>
      <c r="AH56" s="11"/>
      <c r="AI56" s="11"/>
      <c r="AJ56" s="144"/>
      <c r="AK56" s="11"/>
    </row>
    <row r="57" spans="1:37" ht="14.4" x14ac:dyDescent="0.3">
      <c r="A57" s="264" t="s">
        <v>568</v>
      </c>
      <c r="B57" s="190" t="s">
        <v>524</v>
      </c>
      <c r="C57" s="201" t="s">
        <v>153</v>
      </c>
      <c r="D57" s="194">
        <v>54</v>
      </c>
      <c r="E57" s="37">
        <v>2973928</v>
      </c>
      <c r="F57" s="37">
        <v>10490002.234696325</v>
      </c>
      <c r="G57" s="37">
        <v>10664957.168195093</v>
      </c>
      <c r="H57" s="37">
        <v>5681017.7309867917</v>
      </c>
      <c r="I57" s="37">
        <v>32610313.407797657</v>
      </c>
      <c r="N57" s="70"/>
      <c r="T57" s="10"/>
      <c r="W57" s="142"/>
      <c r="X57" s="144"/>
      <c r="Z57" s="11"/>
      <c r="AA57" s="145"/>
      <c r="AD57" s="11"/>
      <c r="AE57" s="11"/>
      <c r="AF57" s="11"/>
      <c r="AG57" s="11"/>
      <c r="AH57" s="11"/>
      <c r="AI57" s="11"/>
      <c r="AJ57" s="144"/>
      <c r="AK57" s="11"/>
    </row>
    <row r="58" spans="1:37" ht="14.4" x14ac:dyDescent="0.3">
      <c r="A58" s="264" t="s">
        <v>569</v>
      </c>
      <c r="B58" s="190" t="s">
        <v>497</v>
      </c>
      <c r="C58" s="201" t="s">
        <v>561</v>
      </c>
      <c r="D58" s="194">
        <v>55</v>
      </c>
      <c r="E58" s="37">
        <v>2888322</v>
      </c>
      <c r="F58" s="37">
        <v>5667226.0004925691</v>
      </c>
      <c r="G58" s="37">
        <v>6202259.595084263</v>
      </c>
      <c r="H58" s="37">
        <v>4715558.5585155981</v>
      </c>
      <c r="I58" s="37">
        <v>16076852.601252839</v>
      </c>
      <c r="N58" s="70"/>
      <c r="T58" s="10"/>
      <c r="W58" s="142"/>
      <c r="X58" s="144"/>
      <c r="Z58" s="11"/>
      <c r="AA58" s="145"/>
      <c r="AD58" s="11"/>
      <c r="AE58" s="11"/>
      <c r="AF58" s="11"/>
      <c r="AG58" s="11"/>
      <c r="AH58" s="11"/>
      <c r="AI58" s="11"/>
      <c r="AJ58" s="144"/>
      <c r="AK58" s="11"/>
    </row>
    <row r="59" spans="1:37" ht="14.4" x14ac:dyDescent="0.3">
      <c r="A59" s="264" t="s">
        <v>569</v>
      </c>
      <c r="B59" s="190" t="s">
        <v>505</v>
      </c>
      <c r="C59" s="201" t="s">
        <v>561</v>
      </c>
      <c r="D59" s="194">
        <v>56</v>
      </c>
      <c r="E59" s="37">
        <v>2888322</v>
      </c>
      <c r="F59" s="37">
        <v>5667226.0004925691</v>
      </c>
      <c r="G59" s="37">
        <v>6202259.595084263</v>
      </c>
      <c r="H59" s="37">
        <v>4715558.5585155981</v>
      </c>
      <c r="I59" s="37">
        <v>16076852.601252839</v>
      </c>
      <c r="N59" s="70"/>
      <c r="T59" s="10"/>
      <c r="W59" s="142"/>
      <c r="X59" s="144"/>
      <c r="Z59" s="11"/>
      <c r="AA59" s="145"/>
      <c r="AD59" s="11"/>
      <c r="AE59" s="11"/>
      <c r="AF59" s="11"/>
      <c r="AG59" s="11"/>
      <c r="AH59" s="11"/>
      <c r="AI59" s="11"/>
      <c r="AJ59" s="144"/>
      <c r="AK59" s="11"/>
    </row>
    <row r="60" spans="1:37" ht="14.4" x14ac:dyDescent="0.3">
      <c r="A60" s="264" t="s">
        <v>569</v>
      </c>
      <c r="B60" s="190" t="s">
        <v>509</v>
      </c>
      <c r="C60" s="201" t="s">
        <v>561</v>
      </c>
      <c r="D60" s="194">
        <v>57</v>
      </c>
      <c r="E60" s="37">
        <v>2888322</v>
      </c>
      <c r="F60" s="37">
        <v>5667226.0004925691</v>
      </c>
      <c r="G60" s="37">
        <v>6202259.595084263</v>
      </c>
      <c r="H60" s="37">
        <v>4715558.5585155981</v>
      </c>
      <c r="I60" s="37">
        <v>16076852.601252839</v>
      </c>
      <c r="N60" s="70"/>
      <c r="T60" s="10"/>
      <c r="W60" s="142"/>
      <c r="X60" s="144"/>
      <c r="Z60" s="11"/>
      <c r="AA60" s="145"/>
      <c r="AD60" s="11"/>
      <c r="AE60" s="11"/>
      <c r="AF60" s="11"/>
      <c r="AG60" s="11"/>
      <c r="AH60" s="11"/>
      <c r="AI60" s="11"/>
      <c r="AJ60" s="144"/>
      <c r="AK60" s="11"/>
    </row>
    <row r="61" spans="1:37" ht="14.4" x14ac:dyDescent="0.3">
      <c r="A61" s="264" t="s">
        <v>569</v>
      </c>
      <c r="B61" s="190" t="s">
        <v>510</v>
      </c>
      <c r="C61" s="201" t="s">
        <v>561</v>
      </c>
      <c r="D61" s="194">
        <v>58</v>
      </c>
      <c r="E61" s="37">
        <v>2888322</v>
      </c>
      <c r="F61" s="37">
        <v>5667226.0004925691</v>
      </c>
      <c r="G61" s="37">
        <v>6202259.595084263</v>
      </c>
      <c r="H61" s="37">
        <v>4715558.5585155981</v>
      </c>
      <c r="I61" s="37">
        <v>16076852.601252839</v>
      </c>
      <c r="N61" s="70"/>
      <c r="T61" s="10"/>
      <c r="W61" s="142"/>
      <c r="X61" s="144"/>
      <c r="Z61" s="11"/>
      <c r="AA61" s="145"/>
      <c r="AD61" s="11"/>
      <c r="AE61" s="11"/>
      <c r="AF61" s="11"/>
      <c r="AG61" s="11"/>
      <c r="AH61" s="11"/>
      <c r="AI61" s="11"/>
      <c r="AJ61" s="144"/>
      <c r="AK61" s="11"/>
    </row>
    <row r="62" spans="1:37" ht="14.4" x14ac:dyDescent="0.3">
      <c r="A62" s="264" t="s">
        <v>569</v>
      </c>
      <c r="B62" s="190" t="s">
        <v>514</v>
      </c>
      <c r="C62" s="201" t="s">
        <v>561</v>
      </c>
      <c r="D62" s="194">
        <v>59</v>
      </c>
      <c r="E62" s="37">
        <v>2888322</v>
      </c>
      <c r="F62" s="37">
        <v>5667226.0004925691</v>
      </c>
      <c r="G62" s="37">
        <v>6202259.595084263</v>
      </c>
      <c r="H62" s="37">
        <v>4715558.5585155981</v>
      </c>
      <c r="I62" s="37">
        <v>16076852.601252839</v>
      </c>
      <c r="N62" s="70"/>
      <c r="W62" s="142"/>
      <c r="X62" s="144"/>
      <c r="Z62" s="11"/>
      <c r="AA62" s="145"/>
      <c r="AD62" s="11"/>
      <c r="AE62" s="11"/>
      <c r="AF62" s="11"/>
      <c r="AG62" s="11"/>
      <c r="AH62" s="11"/>
      <c r="AI62" s="11"/>
      <c r="AJ62" s="144"/>
      <c r="AK62" s="11"/>
    </row>
    <row r="63" spans="1:37" ht="14.4" x14ac:dyDescent="0.3">
      <c r="A63" s="264" t="s">
        <v>569</v>
      </c>
      <c r="B63" s="190" t="s">
        <v>515</v>
      </c>
      <c r="C63" s="201" t="s">
        <v>561</v>
      </c>
      <c r="D63" s="194">
        <v>60</v>
      </c>
      <c r="E63" s="37">
        <v>2888322</v>
      </c>
      <c r="F63" s="37">
        <v>5667226.0004925691</v>
      </c>
      <c r="G63" s="37">
        <v>6202259.595084263</v>
      </c>
      <c r="H63" s="37">
        <v>4715558.5585155981</v>
      </c>
      <c r="I63" s="37">
        <v>16076852.601252839</v>
      </c>
      <c r="N63" s="70"/>
      <c r="W63" s="142"/>
      <c r="X63" s="144"/>
      <c r="Z63" s="11"/>
      <c r="AA63" s="145"/>
      <c r="AD63" s="11"/>
      <c r="AE63" s="11"/>
      <c r="AF63" s="11"/>
      <c r="AG63" s="11"/>
      <c r="AH63" s="11"/>
      <c r="AI63" s="11"/>
      <c r="AJ63" s="144"/>
      <c r="AK63" s="11"/>
    </row>
    <row r="64" spans="1:37" ht="14.4" x14ac:dyDescent="0.3">
      <c r="A64" s="264" t="s">
        <v>569</v>
      </c>
      <c r="B64" s="190" t="s">
        <v>516</v>
      </c>
      <c r="C64" s="201" t="s">
        <v>561</v>
      </c>
      <c r="D64" s="194">
        <v>61</v>
      </c>
      <c r="E64" s="37">
        <v>2888322</v>
      </c>
      <c r="F64" s="37">
        <v>5667226.0004925691</v>
      </c>
      <c r="G64" s="37">
        <v>6202259.595084263</v>
      </c>
      <c r="H64" s="37">
        <v>4715558.5585155981</v>
      </c>
      <c r="I64" s="37">
        <v>16076852.601252839</v>
      </c>
      <c r="N64" s="70"/>
      <c r="W64" s="142"/>
      <c r="X64" s="144"/>
      <c r="Z64" s="11"/>
      <c r="AA64" s="145"/>
      <c r="AD64" s="11"/>
      <c r="AE64" s="11"/>
      <c r="AF64" s="11"/>
      <c r="AG64" s="11"/>
      <c r="AH64" s="11"/>
      <c r="AI64" s="11"/>
      <c r="AJ64" s="144"/>
      <c r="AK64" s="11"/>
    </row>
    <row r="65" spans="1:37" ht="14.4" x14ac:dyDescent="0.3">
      <c r="A65" s="264" t="s">
        <v>569</v>
      </c>
      <c r="B65" s="190" t="s">
        <v>522</v>
      </c>
      <c r="C65" s="201" t="s">
        <v>561</v>
      </c>
      <c r="D65" s="194">
        <v>62</v>
      </c>
      <c r="E65" s="37">
        <v>2888322</v>
      </c>
      <c r="F65" s="37">
        <v>5667226.0004925691</v>
      </c>
      <c r="G65" s="37">
        <v>6202259.595084263</v>
      </c>
      <c r="H65" s="37">
        <v>4715558.5585155981</v>
      </c>
      <c r="I65" s="37">
        <v>16076852.601252839</v>
      </c>
      <c r="N65" s="70"/>
      <c r="W65" s="142"/>
      <c r="X65" s="144"/>
      <c r="Z65" s="11"/>
      <c r="AA65" s="145"/>
      <c r="AD65" s="11"/>
      <c r="AE65" s="11"/>
      <c r="AF65" s="11"/>
      <c r="AG65" s="11"/>
      <c r="AH65" s="11"/>
      <c r="AI65" s="11"/>
      <c r="AJ65" s="144"/>
      <c r="AK65" s="11"/>
    </row>
    <row r="66" spans="1:37" ht="14.4" x14ac:dyDescent="0.3">
      <c r="A66" s="264" t="s">
        <v>569</v>
      </c>
      <c r="B66" s="190" t="s">
        <v>497</v>
      </c>
      <c r="C66" s="201" t="s">
        <v>545</v>
      </c>
      <c r="D66" s="194">
        <v>63</v>
      </c>
      <c r="E66" s="37">
        <v>2888322</v>
      </c>
      <c r="F66" s="37">
        <v>5667226.0004925691</v>
      </c>
      <c r="G66" s="37">
        <v>6202259.595084263</v>
      </c>
      <c r="H66" s="37">
        <v>4715558.5585155981</v>
      </c>
      <c r="I66" s="37">
        <v>16076852.601252839</v>
      </c>
      <c r="N66" s="70"/>
      <c r="W66" s="142"/>
      <c r="X66" s="144"/>
      <c r="Z66" s="11"/>
      <c r="AA66" s="145"/>
      <c r="AD66" s="11"/>
      <c r="AE66" s="11"/>
      <c r="AF66" s="11"/>
      <c r="AG66" s="11"/>
      <c r="AH66" s="11"/>
      <c r="AI66" s="11"/>
      <c r="AJ66" s="144"/>
      <c r="AK66" s="11"/>
    </row>
    <row r="67" spans="1:37" ht="14.4" x14ac:dyDescent="0.3">
      <c r="A67" s="264" t="s">
        <v>569</v>
      </c>
      <c r="B67" s="190" t="s">
        <v>501</v>
      </c>
      <c r="C67" s="201" t="s">
        <v>545</v>
      </c>
      <c r="D67" s="194">
        <v>64</v>
      </c>
      <c r="E67" s="37">
        <v>2888322</v>
      </c>
      <c r="F67" s="37">
        <v>5667226.0004925691</v>
      </c>
      <c r="G67" s="37">
        <v>6202259.595084263</v>
      </c>
      <c r="H67" s="37">
        <v>4715558.5585155981</v>
      </c>
      <c r="I67" s="37">
        <v>16076852.601252839</v>
      </c>
      <c r="N67" s="70"/>
      <c r="W67" s="142"/>
      <c r="X67" s="144"/>
      <c r="Z67" s="11"/>
      <c r="AA67" s="145"/>
      <c r="AD67" s="11"/>
      <c r="AE67" s="11"/>
      <c r="AF67" s="11"/>
      <c r="AG67" s="11"/>
      <c r="AH67" s="11"/>
      <c r="AI67" s="11"/>
      <c r="AJ67" s="144"/>
      <c r="AK67" s="11"/>
    </row>
    <row r="68" spans="1:37" ht="14.4" x14ac:dyDescent="0.3">
      <c r="A68" s="264" t="s">
        <v>569</v>
      </c>
      <c r="B68" s="190" t="s">
        <v>505</v>
      </c>
      <c r="C68" s="201" t="s">
        <v>545</v>
      </c>
      <c r="D68" s="194">
        <v>65</v>
      </c>
      <c r="E68" s="37">
        <v>2888322</v>
      </c>
      <c r="F68" s="37">
        <v>5667226.0004925691</v>
      </c>
      <c r="G68" s="37">
        <v>6202259.595084263</v>
      </c>
      <c r="H68" s="37">
        <v>4715558.5585155981</v>
      </c>
      <c r="I68" s="37">
        <v>16076852.601252839</v>
      </c>
      <c r="N68" s="70"/>
      <c r="W68" s="142"/>
      <c r="X68" s="144"/>
      <c r="Z68" s="11"/>
      <c r="AA68" s="145"/>
      <c r="AD68" s="11"/>
      <c r="AE68" s="11"/>
      <c r="AF68" s="11"/>
      <c r="AG68" s="11"/>
      <c r="AH68" s="11"/>
      <c r="AI68" s="11"/>
      <c r="AJ68" s="144"/>
      <c r="AK68" s="11"/>
    </row>
    <row r="69" spans="1:37" ht="14.4" x14ac:dyDescent="0.3">
      <c r="A69" s="264" t="s">
        <v>569</v>
      </c>
      <c r="B69" s="190" t="s">
        <v>515</v>
      </c>
      <c r="C69" s="201" t="s">
        <v>545</v>
      </c>
      <c r="D69" s="194">
        <v>66</v>
      </c>
      <c r="E69" s="37">
        <v>2888322</v>
      </c>
      <c r="F69" s="37">
        <v>5667226.0004925691</v>
      </c>
      <c r="G69" s="37">
        <v>6202259.595084263</v>
      </c>
      <c r="H69" s="37">
        <v>4715558.5585155981</v>
      </c>
      <c r="I69" s="37">
        <v>16076852.601252839</v>
      </c>
      <c r="N69" s="70"/>
      <c r="W69" s="142"/>
      <c r="X69" s="144"/>
      <c r="Z69" s="11"/>
      <c r="AA69" s="145"/>
      <c r="AD69" s="11"/>
      <c r="AE69" s="11"/>
      <c r="AF69" s="11"/>
      <c r="AG69" s="11"/>
      <c r="AH69" s="11"/>
      <c r="AI69" s="11"/>
      <c r="AJ69" s="144"/>
      <c r="AK69" s="11"/>
    </row>
    <row r="70" spans="1:37" ht="14.4" x14ac:dyDescent="0.3">
      <c r="A70" s="264" t="s">
        <v>569</v>
      </c>
      <c r="B70" s="190" t="s">
        <v>516</v>
      </c>
      <c r="C70" s="201" t="s">
        <v>545</v>
      </c>
      <c r="D70" s="194">
        <v>67</v>
      </c>
      <c r="E70" s="37">
        <v>2888322</v>
      </c>
      <c r="F70" s="37">
        <v>5667226.0004925691</v>
      </c>
      <c r="G70" s="37">
        <v>6202259.595084263</v>
      </c>
      <c r="H70" s="37">
        <v>4715558.5585155981</v>
      </c>
      <c r="I70" s="37">
        <v>16076852.601252839</v>
      </c>
      <c r="N70" s="70"/>
      <c r="W70" s="142"/>
      <c r="X70" s="144"/>
      <c r="Z70" s="11"/>
      <c r="AA70" s="145"/>
      <c r="AD70" s="11"/>
      <c r="AE70" s="11"/>
      <c r="AF70" s="11"/>
      <c r="AG70" s="11"/>
      <c r="AH70" s="11"/>
      <c r="AI70" s="11"/>
      <c r="AJ70" s="144"/>
      <c r="AK70" s="11"/>
    </row>
    <row r="71" spans="1:37" ht="14.4" x14ac:dyDescent="0.3">
      <c r="A71" s="264" t="s">
        <v>569</v>
      </c>
      <c r="B71" s="190" t="s">
        <v>522</v>
      </c>
      <c r="C71" s="201" t="s">
        <v>545</v>
      </c>
      <c r="D71" s="194">
        <v>68</v>
      </c>
      <c r="E71" s="37">
        <v>2888322</v>
      </c>
      <c r="F71" s="37">
        <v>5667226.0004925691</v>
      </c>
      <c r="G71" s="37">
        <v>6202259.595084263</v>
      </c>
      <c r="H71" s="37">
        <v>4715558.5585155981</v>
      </c>
      <c r="I71" s="37">
        <v>16076852.601252839</v>
      </c>
      <c r="N71" s="70"/>
      <c r="W71" s="142"/>
      <c r="X71" s="144"/>
      <c r="Z71" s="11"/>
      <c r="AA71" s="145"/>
      <c r="AD71" s="11"/>
      <c r="AE71" s="11"/>
      <c r="AF71" s="11"/>
      <c r="AG71" s="11"/>
      <c r="AH71" s="11"/>
      <c r="AI71" s="11"/>
      <c r="AJ71" s="144"/>
      <c r="AK71" s="11"/>
    </row>
    <row r="72" spans="1:37" ht="14.4" x14ac:dyDescent="0.3">
      <c r="A72" s="264" t="s">
        <v>569</v>
      </c>
      <c r="B72" s="190" t="s">
        <v>492</v>
      </c>
      <c r="C72" s="201" t="s">
        <v>153</v>
      </c>
      <c r="D72" s="194">
        <v>69</v>
      </c>
      <c r="E72" s="37">
        <v>2888322</v>
      </c>
      <c r="F72" s="37">
        <v>5667226.0004925691</v>
      </c>
      <c r="G72" s="37">
        <v>6202259.595084263</v>
      </c>
      <c r="H72" s="37">
        <v>4715558.5585155981</v>
      </c>
      <c r="I72" s="37">
        <v>16076852.601252839</v>
      </c>
      <c r="N72" s="70"/>
      <c r="W72" s="142"/>
      <c r="X72" s="144"/>
      <c r="Z72" s="11"/>
      <c r="AA72" s="145"/>
      <c r="AD72" s="11"/>
      <c r="AE72" s="11"/>
      <c r="AF72" s="11"/>
      <c r="AG72" s="11"/>
      <c r="AH72" s="11"/>
      <c r="AI72" s="11"/>
      <c r="AJ72" s="144"/>
      <c r="AK72" s="11"/>
    </row>
    <row r="73" spans="1:37" ht="14.4" x14ac:dyDescent="0.3">
      <c r="A73" s="264" t="s">
        <v>569</v>
      </c>
      <c r="B73" s="190" t="s">
        <v>494</v>
      </c>
      <c r="C73" s="201" t="s">
        <v>153</v>
      </c>
      <c r="D73" s="194">
        <v>70</v>
      </c>
      <c r="E73" s="37">
        <v>2888322</v>
      </c>
      <c r="F73" s="37">
        <v>5667226.0004925691</v>
      </c>
      <c r="G73" s="37">
        <v>6202259.595084263</v>
      </c>
      <c r="H73" s="37">
        <v>4715558.5585155981</v>
      </c>
      <c r="I73" s="37">
        <v>16076852.601252839</v>
      </c>
      <c r="N73" s="70"/>
      <c r="W73" s="142"/>
      <c r="X73" s="144"/>
      <c r="Z73" s="11"/>
      <c r="AA73" s="145"/>
      <c r="AD73" s="11"/>
      <c r="AE73" s="11"/>
      <c r="AF73" s="11"/>
      <c r="AG73" s="11"/>
      <c r="AH73" s="11"/>
      <c r="AI73" s="11"/>
      <c r="AJ73" s="144"/>
      <c r="AK73" s="11"/>
    </row>
    <row r="74" spans="1:37" ht="14.4" x14ac:dyDescent="0.3">
      <c r="A74" s="264" t="s">
        <v>569</v>
      </c>
      <c r="B74" s="190" t="s">
        <v>497</v>
      </c>
      <c r="C74" s="201" t="s">
        <v>153</v>
      </c>
      <c r="D74" s="194">
        <v>71</v>
      </c>
      <c r="E74" s="37">
        <v>2888322</v>
      </c>
      <c r="F74" s="37">
        <v>5667226.0004925691</v>
      </c>
      <c r="G74" s="37">
        <v>6202259.595084263</v>
      </c>
      <c r="H74" s="37">
        <v>4715558.5585155981</v>
      </c>
      <c r="I74" s="37">
        <v>16076852.601252839</v>
      </c>
      <c r="N74" s="70"/>
      <c r="W74" s="142"/>
      <c r="X74" s="144"/>
      <c r="Z74" s="11"/>
      <c r="AA74" s="145"/>
      <c r="AD74" s="11"/>
      <c r="AE74" s="11"/>
      <c r="AF74" s="11"/>
      <c r="AG74" s="11"/>
      <c r="AH74" s="11"/>
      <c r="AI74" s="11"/>
      <c r="AJ74" s="144"/>
      <c r="AK74" s="11"/>
    </row>
    <row r="75" spans="1:37" ht="14.4" x14ac:dyDescent="0.3">
      <c r="A75" s="264" t="s">
        <v>569</v>
      </c>
      <c r="B75" s="190" t="s">
        <v>510</v>
      </c>
      <c r="C75" s="201" t="s">
        <v>153</v>
      </c>
      <c r="D75" s="194">
        <v>72</v>
      </c>
      <c r="E75" s="37">
        <v>2888322</v>
      </c>
      <c r="F75" s="37">
        <v>5667226.0004925691</v>
      </c>
      <c r="G75" s="37">
        <v>6202259.595084263</v>
      </c>
      <c r="H75" s="37">
        <v>4715558.5585155981</v>
      </c>
      <c r="I75" s="37">
        <v>16076852.601252839</v>
      </c>
      <c r="N75" s="70"/>
      <c r="W75" s="142"/>
      <c r="X75" s="144"/>
      <c r="Z75" s="11"/>
      <c r="AA75" s="145"/>
      <c r="AD75" s="11"/>
      <c r="AE75" s="11"/>
      <c r="AF75" s="11"/>
      <c r="AG75" s="11"/>
      <c r="AH75" s="11"/>
      <c r="AI75" s="11"/>
      <c r="AJ75" s="144"/>
      <c r="AK75" s="11"/>
    </row>
    <row r="76" spans="1:37" ht="14.4" x14ac:dyDescent="0.3">
      <c r="A76" s="264" t="s">
        <v>569</v>
      </c>
      <c r="B76" s="190" t="s">
        <v>522</v>
      </c>
      <c r="C76" s="201" t="s">
        <v>153</v>
      </c>
      <c r="D76" s="194">
        <v>73</v>
      </c>
      <c r="E76" s="37">
        <v>2888322</v>
      </c>
      <c r="F76" s="37">
        <v>5667226.0004925691</v>
      </c>
      <c r="G76" s="37">
        <v>6202259.595084263</v>
      </c>
      <c r="H76" s="37">
        <v>4715558.5585155981</v>
      </c>
      <c r="I76" s="37">
        <v>16076852.601252839</v>
      </c>
      <c r="N76" s="70"/>
      <c r="W76" s="142"/>
      <c r="X76" s="144"/>
      <c r="Z76" s="11"/>
      <c r="AA76" s="145"/>
      <c r="AD76" s="11"/>
      <c r="AE76" s="11"/>
      <c r="AF76" s="11"/>
      <c r="AG76" s="11"/>
      <c r="AH76" s="11"/>
      <c r="AI76" s="11"/>
      <c r="AJ76" s="144"/>
      <c r="AK76" s="11"/>
    </row>
    <row r="77" spans="1:37" ht="14.4" x14ac:dyDescent="0.3">
      <c r="A77" s="264" t="s">
        <v>570</v>
      </c>
      <c r="B77" s="190" t="s">
        <v>524</v>
      </c>
      <c r="C77" s="201" t="s">
        <v>561</v>
      </c>
      <c r="D77" s="194">
        <v>74</v>
      </c>
      <c r="E77" s="37">
        <v>375228</v>
      </c>
      <c r="F77" s="37">
        <v>2522880.5433778223</v>
      </c>
      <c r="G77" s="37">
        <v>2078701.3920524793</v>
      </c>
      <c r="H77" s="37">
        <v>1054046.8736633654</v>
      </c>
      <c r="I77" s="37">
        <v>9438877.8455343433</v>
      </c>
      <c r="N77" s="70"/>
      <c r="W77" s="142"/>
      <c r="X77" s="144"/>
      <c r="Z77" s="11"/>
      <c r="AA77" s="145"/>
      <c r="AD77" s="11"/>
      <c r="AE77" s="11"/>
      <c r="AF77" s="11"/>
      <c r="AG77" s="11"/>
      <c r="AH77" s="11"/>
      <c r="AI77" s="11"/>
      <c r="AJ77" s="144"/>
      <c r="AK77" s="11"/>
    </row>
    <row r="78" spans="1:37" ht="14.4" x14ac:dyDescent="0.3">
      <c r="A78" s="264" t="s">
        <v>570</v>
      </c>
      <c r="B78" s="190" t="s">
        <v>482</v>
      </c>
      <c r="C78" s="201" t="s">
        <v>545</v>
      </c>
      <c r="D78" s="194">
        <v>75</v>
      </c>
      <c r="E78" s="37">
        <v>375228</v>
      </c>
      <c r="F78" s="37">
        <v>2522880.5433778223</v>
      </c>
      <c r="G78" s="37">
        <v>2078701.3920524793</v>
      </c>
      <c r="H78" s="37">
        <v>1054046.8736633654</v>
      </c>
      <c r="I78" s="37">
        <v>9438877.8455343433</v>
      </c>
      <c r="N78" s="70"/>
      <c r="W78" s="142"/>
      <c r="X78" s="144"/>
      <c r="Z78" s="11"/>
      <c r="AA78" s="145"/>
      <c r="AD78" s="11"/>
      <c r="AE78" s="11"/>
      <c r="AF78" s="11"/>
      <c r="AG78" s="11"/>
      <c r="AH78" s="11"/>
      <c r="AI78" s="11"/>
      <c r="AJ78" s="144"/>
      <c r="AK78" s="11"/>
    </row>
    <row r="79" spans="1:37" ht="14.4" x14ac:dyDescent="0.3">
      <c r="A79" s="264" t="s">
        <v>570</v>
      </c>
      <c r="B79" s="190" t="s">
        <v>514</v>
      </c>
      <c r="C79" s="201" t="s">
        <v>545</v>
      </c>
      <c r="D79" s="194">
        <v>76</v>
      </c>
      <c r="E79" s="37">
        <v>375228</v>
      </c>
      <c r="F79" s="37">
        <v>2522880.5433778223</v>
      </c>
      <c r="G79" s="37">
        <v>2078701.3920524793</v>
      </c>
      <c r="H79" s="37">
        <v>1054046.8736633654</v>
      </c>
      <c r="I79" s="37">
        <v>9438877.8455343433</v>
      </c>
      <c r="N79" s="70"/>
      <c r="W79" s="142"/>
      <c r="X79" s="144"/>
      <c r="Z79" s="11"/>
      <c r="AA79" s="145"/>
      <c r="AD79" s="11"/>
      <c r="AE79" s="11"/>
      <c r="AF79" s="11"/>
      <c r="AG79" s="11"/>
      <c r="AH79" s="11"/>
      <c r="AI79" s="11"/>
      <c r="AJ79" s="144"/>
      <c r="AK79" s="11"/>
    </row>
    <row r="80" spans="1:37" ht="14.4" x14ac:dyDescent="0.3">
      <c r="A80" s="264" t="s">
        <v>570</v>
      </c>
      <c r="B80" s="190" t="s">
        <v>515</v>
      </c>
      <c r="C80" s="201" t="s">
        <v>545</v>
      </c>
      <c r="D80" s="194">
        <v>77</v>
      </c>
      <c r="E80" s="37">
        <v>375228</v>
      </c>
      <c r="F80" s="37">
        <v>2522880.5433778223</v>
      </c>
      <c r="G80" s="37">
        <v>2078701.3920524793</v>
      </c>
      <c r="H80" s="37">
        <v>1054046.8736633654</v>
      </c>
      <c r="I80" s="37">
        <v>9438877.8455343433</v>
      </c>
      <c r="N80" s="70"/>
      <c r="W80" s="142"/>
      <c r="X80" s="144"/>
      <c r="Z80" s="11"/>
      <c r="AA80" s="145"/>
      <c r="AD80" s="11"/>
      <c r="AE80" s="11"/>
      <c r="AF80" s="11"/>
      <c r="AG80" s="11"/>
      <c r="AH80" s="11"/>
      <c r="AI80" s="11"/>
      <c r="AJ80" s="144"/>
      <c r="AK80" s="11"/>
    </row>
    <row r="81" spans="1:37" ht="14.4" x14ac:dyDescent="0.3">
      <c r="A81" s="264" t="s">
        <v>570</v>
      </c>
      <c r="B81" s="190" t="s">
        <v>519</v>
      </c>
      <c r="C81" s="201" t="s">
        <v>545</v>
      </c>
      <c r="D81" s="194">
        <v>78</v>
      </c>
      <c r="E81" s="37">
        <v>375228</v>
      </c>
      <c r="F81" s="37">
        <v>2522880.5433778223</v>
      </c>
      <c r="G81" s="37">
        <v>2078701.3920524793</v>
      </c>
      <c r="H81" s="37">
        <v>1054046.8736633654</v>
      </c>
      <c r="I81" s="37">
        <v>9438877.8455343433</v>
      </c>
      <c r="N81" s="70"/>
      <c r="W81" s="142"/>
      <c r="X81" s="144"/>
      <c r="Z81" s="11"/>
      <c r="AA81" s="145"/>
      <c r="AD81" s="11"/>
      <c r="AE81" s="11"/>
      <c r="AF81" s="11"/>
      <c r="AG81" s="11"/>
      <c r="AH81" s="11"/>
      <c r="AI81" s="11"/>
      <c r="AJ81" s="144"/>
      <c r="AK81" s="11"/>
    </row>
    <row r="82" spans="1:37" ht="14.4" x14ac:dyDescent="0.3">
      <c r="A82" s="264" t="s">
        <v>570</v>
      </c>
      <c r="B82" s="190" t="s">
        <v>522</v>
      </c>
      <c r="C82" s="201" t="s">
        <v>545</v>
      </c>
      <c r="D82" s="194">
        <v>79</v>
      </c>
      <c r="E82" s="37">
        <v>375228</v>
      </c>
      <c r="F82" s="37">
        <v>2522880.5433778223</v>
      </c>
      <c r="G82" s="37">
        <v>2078701.3920524793</v>
      </c>
      <c r="H82" s="37">
        <v>1054046.8736633654</v>
      </c>
      <c r="I82" s="37">
        <v>9438877.8455343433</v>
      </c>
      <c r="N82" s="70"/>
      <c r="W82" s="142"/>
      <c r="X82" s="144"/>
      <c r="Z82" s="11"/>
      <c r="AA82" s="145"/>
      <c r="AD82" s="11"/>
      <c r="AE82" s="11"/>
      <c r="AF82" s="11"/>
      <c r="AG82" s="11"/>
      <c r="AH82" s="11"/>
      <c r="AI82" s="11"/>
      <c r="AJ82" s="144"/>
      <c r="AK82" s="11"/>
    </row>
    <row r="83" spans="1:37" ht="14.4" x14ac:dyDescent="0.3">
      <c r="A83" s="264" t="s">
        <v>570</v>
      </c>
      <c r="B83" s="190" t="s">
        <v>524</v>
      </c>
      <c r="C83" s="201" t="s">
        <v>545</v>
      </c>
      <c r="D83" s="194">
        <v>80</v>
      </c>
      <c r="E83" s="37">
        <v>375228</v>
      </c>
      <c r="F83" s="37">
        <v>2522880.5433778223</v>
      </c>
      <c r="G83" s="37">
        <v>2078701.3920524793</v>
      </c>
      <c r="H83" s="37">
        <v>1054046.8736633654</v>
      </c>
      <c r="I83" s="37">
        <v>9438877.8455343433</v>
      </c>
      <c r="N83" s="70"/>
      <c r="W83" s="142"/>
      <c r="X83" s="144"/>
      <c r="Z83" s="11"/>
      <c r="AA83" s="145"/>
      <c r="AD83" s="11"/>
      <c r="AE83" s="11"/>
      <c r="AF83" s="11"/>
      <c r="AG83" s="11"/>
      <c r="AH83" s="11"/>
      <c r="AI83" s="11"/>
      <c r="AJ83" s="144"/>
      <c r="AK83" s="11"/>
    </row>
    <row r="84" spans="1:37" ht="14.4" x14ac:dyDescent="0.3">
      <c r="A84" s="264" t="s">
        <v>571</v>
      </c>
      <c r="B84" s="190" t="s">
        <v>492</v>
      </c>
      <c r="C84" s="201" t="s">
        <v>157</v>
      </c>
      <c r="D84" s="194">
        <v>81</v>
      </c>
      <c r="E84" s="37">
        <v>2019933</v>
      </c>
      <c r="F84" s="37">
        <v>7776178.1920363121</v>
      </c>
      <c r="G84" s="37">
        <v>7121561.4780565351</v>
      </c>
      <c r="H84" s="37">
        <v>3921741.4689719356</v>
      </c>
      <c r="I84" s="37">
        <v>13313733.389178969</v>
      </c>
      <c r="N84" s="70"/>
      <c r="W84" s="142"/>
      <c r="X84" s="144"/>
      <c r="Z84" s="11"/>
      <c r="AA84" s="145"/>
      <c r="AD84" s="11"/>
      <c r="AE84" s="11"/>
      <c r="AF84" s="11"/>
      <c r="AG84" s="11"/>
      <c r="AH84" s="11"/>
      <c r="AI84" s="11"/>
      <c r="AJ84" s="144"/>
      <c r="AK84" s="11"/>
    </row>
    <row r="85" spans="1:37" ht="14.4" x14ac:dyDescent="0.3">
      <c r="A85" s="264" t="s">
        <v>571</v>
      </c>
      <c r="B85" s="190" t="s">
        <v>520</v>
      </c>
      <c r="C85" s="201" t="s">
        <v>157</v>
      </c>
      <c r="D85" s="194">
        <v>82</v>
      </c>
      <c r="E85" s="37">
        <v>2019933</v>
      </c>
      <c r="F85" s="37">
        <v>7776178.1920363121</v>
      </c>
      <c r="G85" s="37">
        <v>7121561.4780565351</v>
      </c>
      <c r="H85" s="37">
        <v>3921741.4689719356</v>
      </c>
      <c r="I85" s="37">
        <v>13313733.389178969</v>
      </c>
      <c r="N85" s="70"/>
      <c r="W85" s="142"/>
      <c r="X85" s="144"/>
      <c r="Z85" s="11"/>
      <c r="AA85" s="145"/>
      <c r="AD85" s="11"/>
      <c r="AE85" s="11"/>
      <c r="AF85" s="11"/>
      <c r="AG85" s="11"/>
      <c r="AH85" s="11"/>
      <c r="AI85" s="11"/>
      <c r="AJ85" s="144"/>
      <c r="AK85" s="11"/>
    </row>
    <row r="86" spans="1:37" ht="14.4" x14ac:dyDescent="0.3">
      <c r="A86" s="264" t="s">
        <v>571</v>
      </c>
      <c r="B86" s="190" t="s">
        <v>521</v>
      </c>
      <c r="C86" s="201" t="s">
        <v>157</v>
      </c>
      <c r="D86" s="194">
        <v>83</v>
      </c>
      <c r="E86" s="37">
        <v>2019933</v>
      </c>
      <c r="F86" s="37">
        <v>7776178.1920363121</v>
      </c>
      <c r="G86" s="37">
        <v>7121561.4780565351</v>
      </c>
      <c r="H86" s="37">
        <v>3921741.4689719356</v>
      </c>
      <c r="I86" s="37">
        <v>13313733.389178969</v>
      </c>
      <c r="N86" s="70"/>
      <c r="W86" s="142"/>
      <c r="X86" s="144"/>
      <c r="Z86" s="11"/>
      <c r="AA86" s="145"/>
      <c r="AD86" s="11"/>
      <c r="AE86" s="11"/>
      <c r="AF86" s="11"/>
      <c r="AG86" s="11"/>
      <c r="AH86" s="11"/>
      <c r="AI86" s="11"/>
      <c r="AJ86" s="144"/>
      <c r="AK86" s="11"/>
    </row>
    <row r="87" spans="1:37" ht="14.4" x14ac:dyDescent="0.3">
      <c r="A87" s="264" t="s">
        <v>571</v>
      </c>
      <c r="B87" s="190" t="s">
        <v>481</v>
      </c>
      <c r="C87" s="201" t="s">
        <v>153</v>
      </c>
      <c r="D87" s="194">
        <v>84</v>
      </c>
      <c r="E87" s="37">
        <v>2019933</v>
      </c>
      <c r="F87" s="37">
        <v>7776178.1920363121</v>
      </c>
      <c r="G87" s="37">
        <v>7121561.4780565351</v>
      </c>
      <c r="H87" s="37">
        <v>3921741.4689719356</v>
      </c>
      <c r="I87" s="37">
        <v>13313733.389178969</v>
      </c>
      <c r="N87" s="70"/>
      <c r="W87" s="142"/>
      <c r="X87" s="144"/>
      <c r="Z87" s="11"/>
      <c r="AA87" s="145"/>
      <c r="AD87" s="11"/>
      <c r="AE87" s="11"/>
      <c r="AF87" s="11"/>
      <c r="AG87" s="11"/>
      <c r="AH87" s="11"/>
      <c r="AI87" s="11"/>
      <c r="AJ87" s="144"/>
      <c r="AK87" s="11"/>
    </row>
    <row r="88" spans="1:37" ht="14.4" x14ac:dyDescent="0.3">
      <c r="A88" s="264" t="s">
        <v>571</v>
      </c>
      <c r="B88" s="190" t="s">
        <v>485</v>
      </c>
      <c r="C88" s="201" t="s">
        <v>153</v>
      </c>
      <c r="D88" s="194">
        <v>85</v>
      </c>
      <c r="E88" s="37">
        <v>2019933</v>
      </c>
      <c r="F88" s="37">
        <v>7776178.1920363121</v>
      </c>
      <c r="G88" s="37">
        <v>7121561.4780565351</v>
      </c>
      <c r="H88" s="37">
        <v>3921741.4689719356</v>
      </c>
      <c r="I88" s="37">
        <v>13313733.389178969</v>
      </c>
      <c r="N88" s="70"/>
      <c r="W88" s="142"/>
      <c r="X88" s="144"/>
      <c r="Z88" s="11"/>
      <c r="AA88" s="145"/>
      <c r="AD88" s="11"/>
      <c r="AE88" s="11"/>
      <c r="AF88" s="11"/>
      <c r="AG88" s="11"/>
      <c r="AH88" s="11"/>
      <c r="AI88" s="11"/>
      <c r="AJ88" s="144"/>
      <c r="AK88" s="11"/>
    </row>
    <row r="89" spans="1:37" ht="14.4" x14ac:dyDescent="0.3">
      <c r="A89" s="264" t="s">
        <v>571</v>
      </c>
      <c r="B89" s="190" t="s">
        <v>487</v>
      </c>
      <c r="C89" s="201" t="s">
        <v>153</v>
      </c>
      <c r="D89" s="194">
        <v>86</v>
      </c>
      <c r="E89" s="37">
        <v>2019933</v>
      </c>
      <c r="F89" s="37">
        <v>7776178.1920363121</v>
      </c>
      <c r="G89" s="37">
        <v>7121561.4780565351</v>
      </c>
      <c r="H89" s="37">
        <v>3921741.4689719356</v>
      </c>
      <c r="I89" s="37">
        <v>13313733.389178969</v>
      </c>
      <c r="N89" s="70"/>
      <c r="W89" s="142"/>
      <c r="X89" s="144"/>
      <c r="Z89" s="11"/>
      <c r="AA89" s="145"/>
      <c r="AD89" s="11"/>
      <c r="AE89" s="11"/>
      <c r="AF89" s="11"/>
      <c r="AG89" s="11"/>
      <c r="AH89" s="11"/>
      <c r="AI89" s="11"/>
      <c r="AJ89" s="144"/>
      <c r="AK89" s="11"/>
    </row>
    <row r="90" spans="1:37" ht="14.4" x14ac:dyDescent="0.3">
      <c r="A90" s="264" t="s">
        <v>571</v>
      </c>
      <c r="B90" s="190" t="s">
        <v>492</v>
      </c>
      <c r="C90" s="201" t="s">
        <v>153</v>
      </c>
      <c r="D90" s="194">
        <v>87</v>
      </c>
      <c r="E90" s="37">
        <v>2019933</v>
      </c>
      <c r="F90" s="37">
        <v>7776178.1920363121</v>
      </c>
      <c r="G90" s="37">
        <v>7121561.4780565351</v>
      </c>
      <c r="H90" s="37">
        <v>3921741.4689719356</v>
      </c>
      <c r="I90" s="37">
        <v>13313733.389178969</v>
      </c>
      <c r="N90" s="70"/>
      <c r="W90" s="142"/>
      <c r="X90" s="144"/>
      <c r="Z90" s="11"/>
      <c r="AA90" s="145"/>
      <c r="AD90" s="11"/>
      <c r="AE90" s="11"/>
      <c r="AF90" s="11"/>
      <c r="AG90" s="11"/>
      <c r="AH90" s="11"/>
      <c r="AI90" s="11"/>
      <c r="AJ90" s="144"/>
      <c r="AK90" s="11"/>
    </row>
    <row r="91" spans="1:37" ht="14.4" x14ac:dyDescent="0.3">
      <c r="A91" s="264" t="s">
        <v>571</v>
      </c>
      <c r="B91" s="190" t="s">
        <v>494</v>
      </c>
      <c r="C91" s="201" t="s">
        <v>153</v>
      </c>
      <c r="D91" s="194">
        <v>88</v>
      </c>
      <c r="E91" s="37">
        <v>2019933</v>
      </c>
      <c r="F91" s="37">
        <v>7776178.1920363121</v>
      </c>
      <c r="G91" s="37">
        <v>7121561.4780565351</v>
      </c>
      <c r="H91" s="37">
        <v>3921741.4689719356</v>
      </c>
      <c r="I91" s="37">
        <v>13313733.389178969</v>
      </c>
      <c r="N91" s="70"/>
      <c r="W91" s="142"/>
      <c r="X91" s="144"/>
      <c r="Z91" s="11"/>
      <c r="AA91" s="145"/>
      <c r="AD91" s="11"/>
      <c r="AE91" s="11"/>
      <c r="AF91" s="11"/>
      <c r="AG91" s="11"/>
      <c r="AH91" s="11"/>
      <c r="AI91" s="11"/>
      <c r="AJ91" s="144"/>
      <c r="AK91" s="11"/>
    </row>
    <row r="92" spans="1:37" ht="14.4" x14ac:dyDescent="0.3">
      <c r="A92" s="264" t="s">
        <v>571</v>
      </c>
      <c r="B92" s="190" t="s">
        <v>497</v>
      </c>
      <c r="C92" s="201" t="s">
        <v>153</v>
      </c>
      <c r="D92" s="194">
        <v>89</v>
      </c>
      <c r="E92" s="37">
        <v>2019933</v>
      </c>
      <c r="F92" s="37">
        <v>7776178.1920363121</v>
      </c>
      <c r="G92" s="37">
        <v>7121561.4780565351</v>
      </c>
      <c r="H92" s="37">
        <v>3921741.4689719356</v>
      </c>
      <c r="I92" s="37">
        <v>13313733.389178969</v>
      </c>
      <c r="N92" s="70"/>
      <c r="W92" s="142"/>
      <c r="X92" s="144"/>
      <c r="Z92" s="11"/>
      <c r="AA92" s="145"/>
      <c r="AD92" s="11"/>
      <c r="AE92" s="11"/>
      <c r="AF92" s="11"/>
      <c r="AG92" s="11"/>
      <c r="AH92" s="11"/>
      <c r="AI92" s="11"/>
      <c r="AJ92" s="144"/>
      <c r="AK92" s="11"/>
    </row>
    <row r="93" spans="1:37" ht="14.4" x14ac:dyDescent="0.3">
      <c r="A93" s="264" t="s">
        <v>571</v>
      </c>
      <c r="B93" s="190" t="s">
        <v>499</v>
      </c>
      <c r="C93" s="201" t="s">
        <v>153</v>
      </c>
      <c r="D93" s="194">
        <v>90</v>
      </c>
      <c r="E93" s="37">
        <v>2019933</v>
      </c>
      <c r="F93" s="37">
        <v>7776178.1920363121</v>
      </c>
      <c r="G93" s="37">
        <v>7121561.4780565351</v>
      </c>
      <c r="H93" s="37">
        <v>3921741.4689719356</v>
      </c>
      <c r="I93" s="37">
        <v>13313733.389178969</v>
      </c>
      <c r="N93" s="70"/>
      <c r="W93" s="142"/>
      <c r="X93" s="144"/>
      <c r="Z93" s="11"/>
      <c r="AA93" s="145"/>
      <c r="AD93" s="11"/>
      <c r="AE93" s="11"/>
      <c r="AF93" s="11"/>
      <c r="AG93" s="11"/>
      <c r="AH93" s="11"/>
      <c r="AI93" s="11"/>
      <c r="AJ93" s="144"/>
      <c r="AK93" s="11"/>
    </row>
    <row r="94" spans="1:37" ht="14.4" x14ac:dyDescent="0.3">
      <c r="A94" s="264" t="s">
        <v>571</v>
      </c>
      <c r="B94" s="190" t="s">
        <v>500</v>
      </c>
      <c r="C94" s="201" t="s">
        <v>153</v>
      </c>
      <c r="D94" s="194">
        <v>91</v>
      </c>
      <c r="E94" s="37">
        <v>2019933</v>
      </c>
      <c r="F94" s="37">
        <v>7776178.1920363121</v>
      </c>
      <c r="G94" s="37">
        <v>7121561.4780565351</v>
      </c>
      <c r="H94" s="37">
        <v>3921741.4689719356</v>
      </c>
      <c r="I94" s="37">
        <v>13313733.389178969</v>
      </c>
      <c r="N94" s="70"/>
      <c r="W94" s="142"/>
      <c r="X94" s="144"/>
      <c r="Z94" s="11"/>
      <c r="AA94" s="145"/>
      <c r="AD94" s="11"/>
      <c r="AE94" s="11"/>
      <c r="AF94" s="11"/>
      <c r="AG94" s="11"/>
      <c r="AH94" s="11"/>
      <c r="AI94" s="11"/>
      <c r="AJ94" s="144"/>
      <c r="AK94" s="11"/>
    </row>
    <row r="95" spans="1:37" ht="14.4" x14ac:dyDescent="0.3">
      <c r="A95" s="264" t="s">
        <v>571</v>
      </c>
      <c r="B95" s="190" t="s">
        <v>503</v>
      </c>
      <c r="C95" s="201" t="s">
        <v>153</v>
      </c>
      <c r="D95" s="194">
        <v>92</v>
      </c>
      <c r="E95" s="37">
        <v>2019933</v>
      </c>
      <c r="F95" s="37">
        <v>7776178.1920363121</v>
      </c>
      <c r="G95" s="37">
        <v>7121561.4780565351</v>
      </c>
      <c r="H95" s="37">
        <v>3921741.4689719356</v>
      </c>
      <c r="I95" s="37">
        <v>13313733.389178969</v>
      </c>
      <c r="N95" s="70"/>
      <c r="W95" s="142"/>
      <c r="X95" s="144"/>
      <c r="Z95" s="11"/>
      <c r="AA95" s="145"/>
      <c r="AD95" s="11"/>
      <c r="AE95" s="11"/>
      <c r="AF95" s="11"/>
      <c r="AG95" s="11"/>
      <c r="AH95" s="11"/>
      <c r="AI95" s="11"/>
      <c r="AJ95" s="144"/>
      <c r="AK95" s="11"/>
    </row>
    <row r="96" spans="1:37" ht="14.4" x14ac:dyDescent="0.3">
      <c r="A96" s="264" t="s">
        <v>571</v>
      </c>
      <c r="B96" s="190" t="s">
        <v>504</v>
      </c>
      <c r="C96" s="201" t="s">
        <v>153</v>
      </c>
      <c r="D96" s="194">
        <v>93</v>
      </c>
      <c r="E96" s="37">
        <v>2019933</v>
      </c>
      <c r="F96" s="37">
        <v>7776178.1920363121</v>
      </c>
      <c r="G96" s="37">
        <v>7121561.4780565351</v>
      </c>
      <c r="H96" s="37">
        <v>3921741.4689719356</v>
      </c>
      <c r="I96" s="37">
        <v>13313733.389178969</v>
      </c>
      <c r="N96" s="70"/>
      <c r="W96" s="142"/>
      <c r="X96" s="144"/>
      <c r="Z96" s="11"/>
      <c r="AA96" s="145"/>
      <c r="AD96" s="11"/>
      <c r="AE96" s="11"/>
      <c r="AF96" s="11"/>
      <c r="AG96" s="11"/>
      <c r="AH96" s="11"/>
      <c r="AI96" s="11"/>
      <c r="AJ96" s="144"/>
      <c r="AK96" s="11"/>
    </row>
    <row r="97" spans="1:37" ht="14.4" x14ac:dyDescent="0.3">
      <c r="A97" s="264" t="s">
        <v>571</v>
      </c>
      <c r="B97" s="190" t="s">
        <v>509</v>
      </c>
      <c r="C97" s="201" t="s">
        <v>153</v>
      </c>
      <c r="D97" s="194">
        <v>94</v>
      </c>
      <c r="E97" s="37">
        <v>2019933</v>
      </c>
      <c r="F97" s="37">
        <v>7776178.1920363121</v>
      </c>
      <c r="G97" s="37">
        <v>7121561.4780565351</v>
      </c>
      <c r="H97" s="37">
        <v>3921741.4689719356</v>
      </c>
      <c r="I97" s="37">
        <v>13313733.389178969</v>
      </c>
      <c r="N97" s="70"/>
      <c r="W97" s="142"/>
      <c r="X97" s="144"/>
      <c r="Z97" s="11"/>
      <c r="AA97" s="145"/>
      <c r="AD97" s="11"/>
      <c r="AE97" s="11"/>
      <c r="AF97" s="11"/>
      <c r="AG97" s="11"/>
      <c r="AH97" s="11"/>
      <c r="AI97" s="11"/>
      <c r="AJ97" s="144"/>
      <c r="AK97" s="11"/>
    </row>
    <row r="98" spans="1:37" ht="14.4" x14ac:dyDescent="0.3">
      <c r="A98" s="264" t="s">
        <v>571</v>
      </c>
      <c r="B98" s="190" t="s">
        <v>514</v>
      </c>
      <c r="C98" s="201" t="s">
        <v>153</v>
      </c>
      <c r="D98" s="194">
        <v>95</v>
      </c>
      <c r="E98" s="37">
        <v>2019933</v>
      </c>
      <c r="F98" s="37">
        <v>7776178.1920363121</v>
      </c>
      <c r="G98" s="37">
        <v>7121561.4780565351</v>
      </c>
      <c r="H98" s="37">
        <v>3921741.4689719356</v>
      </c>
      <c r="I98" s="37">
        <v>13313733.389178969</v>
      </c>
      <c r="N98" s="70"/>
      <c r="W98" s="142"/>
      <c r="X98" s="144"/>
      <c r="Z98" s="11"/>
      <c r="AA98" s="145"/>
      <c r="AD98" s="11"/>
      <c r="AE98" s="11"/>
      <c r="AF98" s="11"/>
      <c r="AG98" s="11"/>
      <c r="AH98" s="11"/>
      <c r="AI98" s="11"/>
      <c r="AJ98" s="144"/>
      <c r="AK98" s="11"/>
    </row>
    <row r="99" spans="1:37" ht="14.4" x14ac:dyDescent="0.3">
      <c r="A99" s="264" t="s">
        <v>571</v>
      </c>
      <c r="B99" s="190" t="s">
        <v>520</v>
      </c>
      <c r="C99" s="201" t="s">
        <v>153</v>
      </c>
      <c r="D99" s="194">
        <v>96</v>
      </c>
      <c r="E99" s="37">
        <v>2019933</v>
      </c>
      <c r="F99" s="37">
        <v>7776178.1920363121</v>
      </c>
      <c r="G99" s="37">
        <v>7121561.4780565351</v>
      </c>
      <c r="H99" s="37">
        <v>3921741.4689719356</v>
      </c>
      <c r="I99" s="37">
        <v>13313733.389178969</v>
      </c>
      <c r="N99" s="70"/>
      <c r="W99" s="142"/>
      <c r="X99" s="144"/>
      <c r="Z99" s="11"/>
      <c r="AA99" s="145"/>
      <c r="AD99" s="11"/>
      <c r="AE99" s="11"/>
      <c r="AF99" s="11"/>
      <c r="AG99" s="11"/>
      <c r="AH99" s="11"/>
      <c r="AI99" s="11"/>
      <c r="AJ99" s="144"/>
      <c r="AK99" s="11"/>
    </row>
    <row r="100" spans="1:37" ht="14.4" x14ac:dyDescent="0.3">
      <c r="A100" s="264" t="s">
        <v>571</v>
      </c>
      <c r="B100" s="190" t="s">
        <v>521</v>
      </c>
      <c r="C100" s="201" t="s">
        <v>153</v>
      </c>
      <c r="D100" s="194">
        <v>97</v>
      </c>
      <c r="E100" s="37">
        <v>2019933</v>
      </c>
      <c r="F100" s="37">
        <v>7776178.1920363121</v>
      </c>
      <c r="G100" s="37">
        <v>7121561.4780565351</v>
      </c>
      <c r="H100" s="37">
        <v>3921741.4689719356</v>
      </c>
      <c r="I100" s="37">
        <v>13313733.389178969</v>
      </c>
      <c r="N100" s="70"/>
      <c r="W100" s="142"/>
      <c r="X100" s="144"/>
      <c r="Z100" s="11"/>
      <c r="AA100" s="145"/>
      <c r="AD100" s="11"/>
      <c r="AE100" s="11"/>
      <c r="AF100" s="11"/>
      <c r="AG100" s="11"/>
      <c r="AH100" s="11"/>
      <c r="AI100" s="11"/>
      <c r="AJ100" s="144"/>
      <c r="AK100" s="11"/>
    </row>
    <row r="101" spans="1:37" ht="14.4" x14ac:dyDescent="0.3">
      <c r="A101" s="264" t="s">
        <v>571</v>
      </c>
      <c r="B101" s="190" t="s">
        <v>524</v>
      </c>
      <c r="C101" s="201" t="s">
        <v>153</v>
      </c>
      <c r="D101" s="194">
        <v>98</v>
      </c>
      <c r="E101" s="37">
        <v>2019933</v>
      </c>
      <c r="F101" s="37">
        <v>7776178.1920363121</v>
      </c>
      <c r="G101" s="37">
        <v>7121561.4780565351</v>
      </c>
      <c r="H101" s="37">
        <v>3921741.4689719356</v>
      </c>
      <c r="I101" s="37">
        <v>13313733.389178969</v>
      </c>
      <c r="N101" s="70"/>
      <c r="W101" s="142"/>
      <c r="X101" s="144"/>
      <c r="Z101" s="11"/>
      <c r="AA101" s="145"/>
      <c r="AD101" s="11"/>
      <c r="AE101" s="11"/>
      <c r="AF101" s="11"/>
      <c r="AG101" s="11"/>
      <c r="AH101" s="11"/>
      <c r="AI101" s="11"/>
      <c r="AJ101" s="144"/>
      <c r="AK101" s="11"/>
    </row>
    <row r="102" spans="1:37" ht="14.4" x14ac:dyDescent="0.3">
      <c r="A102" s="264" t="s">
        <v>572</v>
      </c>
      <c r="B102" s="190" t="s">
        <v>501</v>
      </c>
      <c r="C102" s="201" t="s">
        <v>561</v>
      </c>
      <c r="D102" s="194">
        <v>99</v>
      </c>
      <c r="E102" s="37">
        <v>697389</v>
      </c>
      <c r="F102" s="37">
        <v>970190.20463830652</v>
      </c>
      <c r="G102" s="37">
        <v>1402538.6361776926</v>
      </c>
      <c r="H102" s="37">
        <v>800454.68001756829</v>
      </c>
      <c r="I102" s="37">
        <v>3633067.8412529733</v>
      </c>
      <c r="N102" s="70"/>
      <c r="W102" s="142"/>
      <c r="X102" s="144"/>
      <c r="Z102" s="11"/>
      <c r="AA102" s="145"/>
      <c r="AD102" s="11"/>
      <c r="AE102" s="11"/>
      <c r="AF102" s="11"/>
      <c r="AG102" s="11"/>
      <c r="AH102" s="11"/>
      <c r="AI102" s="11"/>
      <c r="AJ102" s="144"/>
      <c r="AK102" s="11"/>
    </row>
    <row r="103" spans="1:37" ht="14.4" x14ac:dyDescent="0.3">
      <c r="A103" s="264" t="s">
        <v>572</v>
      </c>
      <c r="B103" s="190" t="s">
        <v>522</v>
      </c>
      <c r="C103" s="201" t="s">
        <v>561</v>
      </c>
      <c r="D103" s="194">
        <v>100</v>
      </c>
      <c r="E103" s="37">
        <v>697389</v>
      </c>
      <c r="F103" s="37">
        <v>970190.20463830652</v>
      </c>
      <c r="G103" s="37">
        <v>1402538.6361776926</v>
      </c>
      <c r="H103" s="37">
        <v>800454.68001756829</v>
      </c>
      <c r="I103" s="37">
        <v>3633067.8412529733</v>
      </c>
      <c r="N103" s="70"/>
      <c r="W103" s="142"/>
      <c r="X103" s="144"/>
      <c r="Z103" s="11"/>
      <c r="AA103" s="145"/>
      <c r="AD103" s="11"/>
      <c r="AE103" s="11"/>
      <c r="AF103" s="11"/>
      <c r="AG103" s="11"/>
      <c r="AH103" s="11"/>
      <c r="AI103" s="11"/>
      <c r="AJ103" s="144"/>
      <c r="AK103" s="11"/>
    </row>
    <row r="104" spans="1:37" ht="14.4" x14ac:dyDescent="0.3">
      <c r="A104" s="264" t="s">
        <v>572</v>
      </c>
      <c r="B104" s="190" t="s">
        <v>501</v>
      </c>
      <c r="C104" s="201" t="s">
        <v>545</v>
      </c>
      <c r="D104" s="194">
        <v>101</v>
      </c>
      <c r="E104" s="37">
        <v>697389</v>
      </c>
      <c r="F104" s="37">
        <v>970190.20463830652</v>
      </c>
      <c r="G104" s="37">
        <v>1402538.6361776926</v>
      </c>
      <c r="H104" s="37">
        <v>800454.68001756829</v>
      </c>
      <c r="I104" s="37">
        <v>3633067.8412529733</v>
      </c>
      <c r="N104" s="70"/>
      <c r="W104" s="142"/>
      <c r="X104" s="144"/>
      <c r="Z104" s="11"/>
      <c r="AA104" s="145"/>
      <c r="AD104" s="11"/>
      <c r="AE104" s="11"/>
      <c r="AF104" s="11"/>
      <c r="AG104" s="11"/>
      <c r="AH104" s="11"/>
      <c r="AI104" s="11"/>
      <c r="AJ104" s="144"/>
      <c r="AK104" s="11"/>
    </row>
    <row r="105" spans="1:37" ht="14.4" x14ac:dyDescent="0.3">
      <c r="A105" s="264" t="s">
        <v>572</v>
      </c>
      <c r="B105" s="190" t="s">
        <v>516</v>
      </c>
      <c r="C105" s="201" t="s">
        <v>545</v>
      </c>
      <c r="D105" s="194">
        <v>102</v>
      </c>
      <c r="E105" s="37">
        <v>697389</v>
      </c>
      <c r="F105" s="37">
        <v>970190.20463830652</v>
      </c>
      <c r="G105" s="37">
        <v>1402538.6361776926</v>
      </c>
      <c r="H105" s="37">
        <v>800454.68001756829</v>
      </c>
      <c r="I105" s="37">
        <v>3633067.8412529733</v>
      </c>
      <c r="N105" s="70"/>
      <c r="W105" s="142"/>
      <c r="X105" s="144"/>
      <c r="Z105" s="11"/>
      <c r="AA105" s="145"/>
      <c r="AD105" s="11"/>
      <c r="AE105" s="11"/>
      <c r="AF105" s="11"/>
      <c r="AG105" s="11"/>
      <c r="AH105" s="11"/>
      <c r="AI105" s="11"/>
      <c r="AJ105" s="144"/>
      <c r="AK105" s="11"/>
    </row>
    <row r="106" spans="1:37" ht="14.4" x14ac:dyDescent="0.3">
      <c r="A106" s="264" t="s">
        <v>572</v>
      </c>
      <c r="B106" s="190" t="s">
        <v>522</v>
      </c>
      <c r="C106" s="201" t="s">
        <v>545</v>
      </c>
      <c r="D106" s="194">
        <v>103</v>
      </c>
      <c r="E106" s="37">
        <v>697389</v>
      </c>
      <c r="F106" s="37">
        <v>970190.20463830652</v>
      </c>
      <c r="G106" s="37">
        <v>1402538.6361776926</v>
      </c>
      <c r="H106" s="37">
        <v>800454.68001756829</v>
      </c>
      <c r="I106" s="37">
        <v>3633067.8412529733</v>
      </c>
      <c r="N106" s="70"/>
      <c r="W106" s="142"/>
      <c r="X106" s="144"/>
      <c r="Z106" s="11"/>
      <c r="AA106" s="145"/>
      <c r="AD106" s="11"/>
      <c r="AE106" s="11"/>
      <c r="AF106" s="11"/>
      <c r="AG106" s="11"/>
      <c r="AH106" s="11"/>
      <c r="AI106" s="11"/>
      <c r="AJ106" s="144"/>
      <c r="AK106" s="11"/>
    </row>
    <row r="107" spans="1:37" ht="14.4" x14ac:dyDescent="0.3">
      <c r="A107" s="264" t="s">
        <v>572</v>
      </c>
      <c r="B107" s="190" t="s">
        <v>502</v>
      </c>
      <c r="C107" s="201" t="s">
        <v>562</v>
      </c>
      <c r="D107" s="194">
        <v>104</v>
      </c>
      <c r="E107" s="37">
        <v>697389</v>
      </c>
      <c r="F107" s="37">
        <v>970190.20463830652</v>
      </c>
      <c r="G107" s="37">
        <v>1402538.6361776926</v>
      </c>
      <c r="H107" s="37">
        <v>800454.68001756829</v>
      </c>
      <c r="I107" s="37">
        <v>3633067.8412529733</v>
      </c>
      <c r="N107" s="70"/>
      <c r="W107" s="142"/>
      <c r="X107" s="144"/>
      <c r="Z107" s="11"/>
      <c r="AA107" s="145"/>
      <c r="AD107" s="11"/>
      <c r="AE107" s="11"/>
      <c r="AF107" s="11"/>
      <c r="AG107" s="11"/>
      <c r="AH107" s="11"/>
      <c r="AI107" s="11"/>
      <c r="AJ107" s="144"/>
      <c r="AK107" s="11"/>
    </row>
    <row r="108" spans="1:37" ht="14.4" x14ac:dyDescent="0.3">
      <c r="A108" s="264" t="s">
        <v>572</v>
      </c>
      <c r="B108" s="190" t="s">
        <v>513</v>
      </c>
      <c r="C108" s="201" t="s">
        <v>562</v>
      </c>
      <c r="D108" s="194">
        <v>105</v>
      </c>
      <c r="E108" s="37">
        <v>697389</v>
      </c>
      <c r="F108" s="37">
        <v>970190.20463830652</v>
      </c>
      <c r="G108" s="37">
        <v>1402538.6361776926</v>
      </c>
      <c r="H108" s="37">
        <v>800454.68001756829</v>
      </c>
      <c r="I108" s="37">
        <v>3633067.8412529733</v>
      </c>
      <c r="N108" s="70"/>
      <c r="W108" s="142"/>
      <c r="X108" s="144"/>
      <c r="Z108" s="11"/>
      <c r="AA108" s="145"/>
      <c r="AD108" s="11"/>
      <c r="AE108" s="11"/>
      <c r="AF108" s="11"/>
      <c r="AG108" s="11"/>
      <c r="AH108" s="11"/>
      <c r="AI108" s="11"/>
      <c r="AJ108" s="144"/>
      <c r="AK108" s="11"/>
    </row>
    <row r="109" spans="1:37" ht="14.4" x14ac:dyDescent="0.3">
      <c r="A109" s="264" t="s">
        <v>572</v>
      </c>
      <c r="B109" s="190" t="s">
        <v>519</v>
      </c>
      <c r="C109" s="201" t="s">
        <v>562</v>
      </c>
      <c r="D109" s="194">
        <v>106</v>
      </c>
      <c r="E109" s="37">
        <v>697389</v>
      </c>
      <c r="F109" s="37">
        <v>970190.20463830652</v>
      </c>
      <c r="G109" s="37">
        <v>1402538.6361776926</v>
      </c>
      <c r="H109" s="37">
        <v>800454.68001756829</v>
      </c>
      <c r="I109" s="37">
        <v>3633067.8412529733</v>
      </c>
      <c r="N109" s="70"/>
      <c r="P109" s="19"/>
      <c r="W109" s="142"/>
      <c r="X109" s="144"/>
      <c r="Z109" s="11"/>
      <c r="AA109" s="145"/>
      <c r="AD109" s="11"/>
      <c r="AE109" s="11"/>
      <c r="AF109" s="11"/>
      <c r="AG109" s="11"/>
      <c r="AH109" s="11"/>
      <c r="AI109" s="11"/>
      <c r="AJ109" s="144"/>
      <c r="AK109" s="11"/>
    </row>
    <row r="110" spans="1:37" ht="14.4" x14ac:dyDescent="0.3">
      <c r="A110" s="264" t="s">
        <v>573</v>
      </c>
      <c r="B110" s="190" t="s">
        <v>502</v>
      </c>
      <c r="C110" s="201" t="s">
        <v>562</v>
      </c>
      <c r="D110" s="194">
        <v>107</v>
      </c>
      <c r="E110" s="37">
        <v>310739</v>
      </c>
      <c r="F110" s="37">
        <v>1041316.3795416097</v>
      </c>
      <c r="G110" s="37">
        <v>1338474.3299632627</v>
      </c>
      <c r="H110" s="37">
        <v>409982.5031280187</v>
      </c>
      <c r="I110" s="37">
        <v>1307241.2038427936</v>
      </c>
      <c r="N110" s="70"/>
      <c r="Q110" s="149"/>
      <c r="R110" s="149"/>
      <c r="S110" s="149"/>
      <c r="T110" s="149"/>
      <c r="W110" s="142"/>
      <c r="X110" s="144"/>
      <c r="Z110" s="11"/>
      <c r="AA110" s="145"/>
      <c r="AD110" s="11"/>
      <c r="AE110" s="11"/>
      <c r="AF110" s="11"/>
      <c r="AG110" s="11"/>
      <c r="AH110" s="11"/>
      <c r="AI110" s="11"/>
      <c r="AJ110" s="144"/>
      <c r="AK110" s="11"/>
    </row>
    <row r="111" spans="1:37" ht="14.4" x14ac:dyDescent="0.3">
      <c r="A111" s="264" t="s">
        <v>573</v>
      </c>
      <c r="B111" s="190" t="s">
        <v>507</v>
      </c>
      <c r="C111" s="201" t="s">
        <v>562</v>
      </c>
      <c r="D111" s="194">
        <v>108</v>
      </c>
      <c r="E111" s="37">
        <v>310739</v>
      </c>
      <c r="F111" s="37">
        <v>1041316.3795416097</v>
      </c>
      <c r="G111" s="37">
        <v>1338474.3299632627</v>
      </c>
      <c r="H111" s="37">
        <v>409982.5031280187</v>
      </c>
      <c r="I111" s="37">
        <v>1307241.2038427936</v>
      </c>
      <c r="N111" s="70"/>
      <c r="P111" s="11"/>
      <c r="Q111" s="11"/>
      <c r="R111" s="11"/>
      <c r="T111" s="11"/>
      <c r="U111" s="11"/>
      <c r="V111" s="11"/>
      <c r="W111" s="142"/>
      <c r="X111" s="144"/>
      <c r="Z111" s="11"/>
      <c r="AA111" s="145"/>
      <c r="AD111" s="11"/>
      <c r="AE111" s="11"/>
      <c r="AF111" s="11"/>
      <c r="AG111" s="11"/>
      <c r="AH111" s="11"/>
      <c r="AI111" s="11"/>
      <c r="AJ111" s="144"/>
      <c r="AK111" s="11"/>
    </row>
    <row r="112" spans="1:37" ht="14.4" x14ac:dyDescent="0.3">
      <c r="A112" s="264" t="s">
        <v>573</v>
      </c>
      <c r="B112" s="190" t="s">
        <v>512</v>
      </c>
      <c r="C112" s="201" t="s">
        <v>562</v>
      </c>
      <c r="D112" s="194">
        <v>109</v>
      </c>
      <c r="E112" s="37">
        <v>310739</v>
      </c>
      <c r="F112" s="37">
        <v>1041316.3795416097</v>
      </c>
      <c r="G112" s="37">
        <v>1338474.3299632627</v>
      </c>
      <c r="H112" s="37">
        <v>409982.5031280187</v>
      </c>
      <c r="I112" s="37">
        <v>1307241.2038427936</v>
      </c>
      <c r="N112" s="70"/>
      <c r="P112" s="11"/>
      <c r="Q112" s="11"/>
      <c r="R112" s="11"/>
      <c r="T112" s="11"/>
      <c r="U112" s="11"/>
      <c r="V112" s="11"/>
      <c r="W112" s="142"/>
      <c r="X112" s="144"/>
      <c r="Z112" s="11"/>
      <c r="AA112" s="145"/>
      <c r="AD112" s="11"/>
      <c r="AE112" s="11"/>
      <c r="AF112" s="11"/>
      <c r="AG112" s="11"/>
      <c r="AH112" s="11"/>
      <c r="AI112" s="11"/>
      <c r="AJ112" s="144"/>
      <c r="AK112" s="11"/>
    </row>
    <row r="113" spans="1:37" ht="14.4" x14ac:dyDescent="0.3">
      <c r="A113" s="264" t="s">
        <v>573</v>
      </c>
      <c r="B113" s="190" t="s">
        <v>513</v>
      </c>
      <c r="C113" s="201" t="s">
        <v>562</v>
      </c>
      <c r="D113" s="194">
        <v>110</v>
      </c>
      <c r="E113" s="37">
        <v>310739</v>
      </c>
      <c r="F113" s="37">
        <v>1041316.3795416097</v>
      </c>
      <c r="G113" s="37">
        <v>1338474.3299632627</v>
      </c>
      <c r="H113" s="37">
        <v>409982.5031280187</v>
      </c>
      <c r="I113" s="37">
        <v>1307241.2038427936</v>
      </c>
      <c r="N113" s="70"/>
      <c r="P113" s="11"/>
      <c r="Q113" s="11"/>
      <c r="R113" s="11"/>
      <c r="T113" s="11"/>
      <c r="U113" s="11"/>
      <c r="V113" s="11"/>
      <c r="W113" s="142"/>
      <c r="X113" s="144"/>
      <c r="Z113" s="11"/>
      <c r="AA113" s="145"/>
      <c r="AD113" s="11"/>
      <c r="AE113" s="11"/>
      <c r="AF113" s="11"/>
      <c r="AG113" s="11"/>
      <c r="AH113" s="11"/>
      <c r="AI113" s="11"/>
      <c r="AJ113" s="144"/>
      <c r="AK113" s="11"/>
    </row>
    <row r="114" spans="1:37" ht="14.4" x14ac:dyDescent="0.3">
      <c r="A114" s="264" t="s">
        <v>573</v>
      </c>
      <c r="B114" s="190" t="s">
        <v>514</v>
      </c>
      <c r="C114" s="201" t="s">
        <v>562</v>
      </c>
      <c r="D114" s="194">
        <v>111</v>
      </c>
      <c r="E114" s="37">
        <v>310739</v>
      </c>
      <c r="F114" s="37">
        <v>1041316.3795416097</v>
      </c>
      <c r="G114" s="37">
        <v>1338474.3299632627</v>
      </c>
      <c r="H114" s="37">
        <v>409982.5031280187</v>
      </c>
      <c r="I114" s="37">
        <v>1307241.2038427936</v>
      </c>
      <c r="N114" s="70"/>
      <c r="P114" s="11"/>
      <c r="Q114" s="11"/>
      <c r="R114" s="11"/>
      <c r="T114" s="11"/>
      <c r="U114" s="11"/>
      <c r="V114" s="11"/>
      <c r="W114" s="142"/>
      <c r="X114" s="144"/>
      <c r="Z114" s="11"/>
      <c r="AA114" s="145"/>
      <c r="AD114" s="11"/>
      <c r="AE114" s="11"/>
      <c r="AF114" s="11"/>
      <c r="AG114" s="11"/>
      <c r="AH114" s="11"/>
      <c r="AI114" s="11"/>
      <c r="AJ114" s="144"/>
      <c r="AK114" s="11"/>
    </row>
    <row r="115" spans="1:37" ht="14.4" x14ac:dyDescent="0.3">
      <c r="A115" s="264" t="s">
        <v>573</v>
      </c>
      <c r="B115" s="190" t="s">
        <v>519</v>
      </c>
      <c r="C115" s="201" t="s">
        <v>562</v>
      </c>
      <c r="D115" s="194">
        <v>112</v>
      </c>
      <c r="E115" s="37">
        <v>310739</v>
      </c>
      <c r="F115" s="37">
        <v>1041316.3795416097</v>
      </c>
      <c r="G115" s="37">
        <v>1338474.3299632627</v>
      </c>
      <c r="H115" s="37">
        <v>409982.5031280187</v>
      </c>
      <c r="I115" s="37">
        <v>1307241.2038427936</v>
      </c>
      <c r="N115" s="70"/>
      <c r="P115" s="11"/>
      <c r="Q115" s="11"/>
      <c r="R115" s="11"/>
      <c r="T115" s="11"/>
      <c r="U115" s="11"/>
      <c r="V115" s="11"/>
      <c r="W115" s="142"/>
      <c r="X115" s="144"/>
      <c r="Z115" s="11"/>
      <c r="AA115" s="145"/>
      <c r="AD115" s="11"/>
      <c r="AE115" s="11"/>
      <c r="AF115" s="11"/>
      <c r="AG115" s="11"/>
      <c r="AH115" s="11"/>
      <c r="AI115" s="11"/>
      <c r="AJ115" s="144"/>
      <c r="AK115" s="11"/>
    </row>
    <row r="116" spans="1:37" ht="14.4" x14ac:dyDescent="0.3">
      <c r="A116" s="264" t="s">
        <v>574</v>
      </c>
      <c r="B116" s="190" t="s">
        <v>497</v>
      </c>
      <c r="C116" s="201" t="s">
        <v>561</v>
      </c>
      <c r="D116" s="194">
        <v>113</v>
      </c>
      <c r="E116" s="37">
        <v>91290</v>
      </c>
      <c r="F116" s="37">
        <v>309651.5677139592</v>
      </c>
      <c r="G116" s="37">
        <v>388462.96705878351</v>
      </c>
      <c r="H116" s="37">
        <v>278360.19636747637</v>
      </c>
      <c r="I116" s="37">
        <v>579426.03571024979</v>
      </c>
      <c r="N116" s="70"/>
      <c r="P116" s="11"/>
      <c r="Q116" s="11"/>
      <c r="R116" s="11"/>
      <c r="T116" s="11"/>
      <c r="U116" s="11"/>
      <c r="V116" s="11"/>
      <c r="W116" s="142"/>
      <c r="X116" s="144"/>
      <c r="Z116" s="11"/>
      <c r="AA116" s="145"/>
      <c r="AD116" s="11"/>
      <c r="AE116" s="11"/>
      <c r="AF116" s="11"/>
      <c r="AG116" s="11"/>
      <c r="AH116" s="11"/>
      <c r="AI116" s="11"/>
      <c r="AJ116" s="144"/>
      <c r="AK116" s="11"/>
    </row>
    <row r="117" spans="1:37" ht="14.4" x14ac:dyDescent="0.3">
      <c r="A117" s="264" t="s">
        <v>574</v>
      </c>
      <c r="B117" s="190" t="s">
        <v>514</v>
      </c>
      <c r="C117" s="201" t="s">
        <v>561</v>
      </c>
      <c r="D117" s="194">
        <v>114</v>
      </c>
      <c r="E117" s="37">
        <v>91290</v>
      </c>
      <c r="F117" s="37">
        <v>309651.5677139592</v>
      </c>
      <c r="G117" s="37">
        <v>388462.96705878351</v>
      </c>
      <c r="H117" s="37">
        <v>278360.19636747637</v>
      </c>
      <c r="I117" s="37">
        <v>579426.03571024979</v>
      </c>
      <c r="N117" s="70"/>
      <c r="W117" s="142"/>
      <c r="X117" s="144"/>
      <c r="Z117" s="11"/>
      <c r="AA117" s="145"/>
      <c r="AD117" s="11"/>
      <c r="AE117" s="11"/>
      <c r="AF117" s="11"/>
      <c r="AG117" s="11"/>
      <c r="AH117" s="11"/>
      <c r="AI117" s="11"/>
      <c r="AJ117" s="144"/>
      <c r="AK117" s="11"/>
    </row>
    <row r="118" spans="1:37" ht="14.4" x14ac:dyDescent="0.3">
      <c r="A118" s="264" t="s">
        <v>574</v>
      </c>
      <c r="B118" s="190" t="s">
        <v>522</v>
      </c>
      <c r="C118" s="201" t="s">
        <v>561</v>
      </c>
      <c r="D118" s="194">
        <v>115</v>
      </c>
      <c r="E118" s="37">
        <v>91290</v>
      </c>
      <c r="F118" s="37">
        <v>309651.5677139592</v>
      </c>
      <c r="G118" s="37">
        <v>388462.96705878351</v>
      </c>
      <c r="H118" s="37">
        <v>278360.19636747637</v>
      </c>
      <c r="I118" s="37">
        <v>579426.03571024979</v>
      </c>
      <c r="N118" s="70"/>
      <c r="P118" s="11"/>
      <c r="Q118" s="142"/>
      <c r="R118" s="11"/>
      <c r="W118" s="142"/>
      <c r="X118" s="144"/>
      <c r="Z118" s="11"/>
      <c r="AA118" s="145"/>
      <c r="AD118" s="11"/>
      <c r="AE118" s="11"/>
      <c r="AF118" s="11"/>
      <c r="AG118" s="11"/>
      <c r="AH118" s="11"/>
      <c r="AI118" s="11"/>
      <c r="AJ118" s="144"/>
      <c r="AK118" s="11"/>
    </row>
    <row r="119" spans="1:37" ht="14.4" x14ac:dyDescent="0.3">
      <c r="A119" s="264" t="s">
        <v>574</v>
      </c>
      <c r="B119" s="190" t="s">
        <v>497</v>
      </c>
      <c r="C119" s="201" t="s">
        <v>157</v>
      </c>
      <c r="D119" s="194">
        <v>116</v>
      </c>
      <c r="E119" s="37">
        <v>91290</v>
      </c>
      <c r="F119" s="37">
        <v>309651.5677139592</v>
      </c>
      <c r="G119" s="37">
        <v>388462.96705878351</v>
      </c>
      <c r="H119" s="37">
        <v>278360.19636747637</v>
      </c>
      <c r="I119" s="37">
        <v>579426.03571024979</v>
      </c>
      <c r="N119" s="70"/>
      <c r="P119" s="11"/>
      <c r="Q119" s="142"/>
      <c r="R119" s="11"/>
      <c r="W119" s="142"/>
      <c r="X119" s="144"/>
      <c r="Z119" s="11"/>
      <c r="AA119" s="145"/>
      <c r="AD119" s="11"/>
      <c r="AE119" s="11"/>
      <c r="AF119" s="11"/>
      <c r="AG119" s="11"/>
      <c r="AH119" s="11"/>
      <c r="AI119" s="11"/>
      <c r="AJ119" s="144"/>
      <c r="AK119" s="11"/>
    </row>
    <row r="120" spans="1:37" ht="14.4" x14ac:dyDescent="0.3">
      <c r="A120" s="264" t="s">
        <v>574</v>
      </c>
      <c r="B120" s="190" t="s">
        <v>523</v>
      </c>
      <c r="C120" s="201" t="s">
        <v>157</v>
      </c>
      <c r="D120" s="194">
        <v>117</v>
      </c>
      <c r="E120" s="37">
        <v>91290</v>
      </c>
      <c r="F120" s="37">
        <v>309651.5677139592</v>
      </c>
      <c r="G120" s="37">
        <v>388462.96705878351</v>
      </c>
      <c r="H120" s="37">
        <v>278360.19636747637</v>
      </c>
      <c r="I120" s="37">
        <v>579426.03571024979</v>
      </c>
      <c r="N120" s="70"/>
      <c r="P120" s="11"/>
      <c r="Q120" s="142"/>
      <c r="R120" s="11"/>
      <c r="W120" s="142"/>
      <c r="X120" s="144"/>
      <c r="Z120" s="11"/>
      <c r="AA120" s="145"/>
      <c r="AD120" s="11"/>
      <c r="AE120" s="11"/>
      <c r="AF120" s="11"/>
      <c r="AG120" s="11"/>
      <c r="AH120" s="11"/>
      <c r="AI120" s="11"/>
      <c r="AJ120" s="144"/>
      <c r="AK120" s="11"/>
    </row>
    <row r="121" spans="1:37" ht="14.4" x14ac:dyDescent="0.3">
      <c r="A121" s="264" t="s">
        <v>575</v>
      </c>
      <c r="B121" s="190" t="s">
        <v>516</v>
      </c>
      <c r="C121" s="201" t="s">
        <v>561</v>
      </c>
      <c r="D121" s="194">
        <v>118</v>
      </c>
      <c r="E121" s="37">
        <v>448614</v>
      </c>
      <c r="F121" s="37">
        <v>547932.11624108779</v>
      </c>
      <c r="G121" s="37">
        <v>636817.9515111465</v>
      </c>
      <c r="H121" s="37">
        <v>555826.42941207753</v>
      </c>
      <c r="I121" s="37">
        <v>930421.78250117728</v>
      </c>
      <c r="N121" s="70"/>
      <c r="P121" s="11"/>
      <c r="Q121" s="142"/>
      <c r="R121" s="11"/>
      <c r="W121" s="142"/>
      <c r="X121" s="144"/>
      <c r="Z121" s="11"/>
      <c r="AA121" s="145"/>
      <c r="AD121" s="11"/>
      <c r="AE121" s="11"/>
      <c r="AF121" s="11"/>
      <c r="AG121" s="11"/>
      <c r="AH121" s="11"/>
      <c r="AI121" s="11"/>
      <c r="AJ121" s="144"/>
      <c r="AK121" s="11"/>
    </row>
    <row r="122" spans="1:37" ht="14.4" x14ac:dyDescent="0.3">
      <c r="A122" s="264" t="s">
        <v>575</v>
      </c>
      <c r="B122" s="190" t="s">
        <v>522</v>
      </c>
      <c r="C122" s="201" t="s">
        <v>561</v>
      </c>
      <c r="D122" s="194">
        <v>119</v>
      </c>
      <c r="E122" s="37">
        <v>448614</v>
      </c>
      <c r="F122" s="37">
        <v>547932.11624108779</v>
      </c>
      <c r="G122" s="37">
        <v>636817.9515111465</v>
      </c>
      <c r="H122" s="37">
        <v>555826.42941207753</v>
      </c>
      <c r="I122" s="37">
        <v>930421.78250117728</v>
      </c>
      <c r="N122" s="70"/>
      <c r="P122" s="11"/>
      <c r="Q122" s="142"/>
      <c r="R122" s="11"/>
      <c r="W122" s="142"/>
      <c r="X122" s="144"/>
      <c r="Z122" s="11"/>
      <c r="AA122" s="145"/>
      <c r="AD122" s="11"/>
      <c r="AE122" s="11"/>
      <c r="AF122" s="11"/>
      <c r="AG122" s="11"/>
      <c r="AH122" s="11"/>
      <c r="AI122" s="11"/>
      <c r="AJ122" s="144"/>
      <c r="AK122" s="11"/>
    </row>
    <row r="123" spans="1:37" ht="14.4" x14ac:dyDescent="0.3">
      <c r="A123" s="264" t="s">
        <v>575</v>
      </c>
      <c r="B123" s="190" t="s">
        <v>516</v>
      </c>
      <c r="C123" s="201" t="s">
        <v>545</v>
      </c>
      <c r="D123" s="194">
        <v>120</v>
      </c>
      <c r="E123" s="37">
        <v>448614</v>
      </c>
      <c r="F123" s="37">
        <v>547932.11624108779</v>
      </c>
      <c r="G123" s="37">
        <v>636817.9515111465</v>
      </c>
      <c r="H123" s="37">
        <v>555826.42941207753</v>
      </c>
      <c r="I123" s="37">
        <v>930421.78250117728</v>
      </c>
      <c r="N123" s="70"/>
      <c r="P123" s="11"/>
      <c r="Q123" s="142"/>
      <c r="R123" s="11"/>
      <c r="W123" s="142"/>
      <c r="X123" s="144"/>
      <c r="Z123" s="11"/>
      <c r="AA123" s="145"/>
      <c r="AD123" s="11"/>
      <c r="AE123" s="11"/>
      <c r="AF123" s="11"/>
      <c r="AG123" s="11"/>
      <c r="AH123" s="11"/>
      <c r="AI123" s="11"/>
      <c r="AJ123" s="144"/>
      <c r="AK123" s="11"/>
    </row>
    <row r="124" spans="1:37" ht="14.4" x14ac:dyDescent="0.3">
      <c r="A124" s="264" t="s">
        <v>575</v>
      </c>
      <c r="B124" s="190" t="s">
        <v>522</v>
      </c>
      <c r="C124" s="201" t="s">
        <v>545</v>
      </c>
      <c r="D124" s="194">
        <v>121</v>
      </c>
      <c r="E124" s="37">
        <v>448614</v>
      </c>
      <c r="F124" s="37">
        <v>547932.11624108779</v>
      </c>
      <c r="G124" s="37">
        <v>636817.9515111465</v>
      </c>
      <c r="H124" s="37">
        <v>555826.42941207753</v>
      </c>
      <c r="I124" s="37">
        <v>930421.78250117728</v>
      </c>
      <c r="N124" s="70"/>
      <c r="P124" s="11"/>
      <c r="Q124" s="142"/>
      <c r="R124" s="11"/>
      <c r="W124" s="142"/>
      <c r="X124" s="144"/>
      <c r="Z124" s="11"/>
      <c r="AA124" s="145"/>
      <c r="AD124" s="11"/>
      <c r="AE124" s="11"/>
      <c r="AF124" s="11"/>
      <c r="AG124" s="11"/>
      <c r="AH124" s="11"/>
      <c r="AI124" s="11"/>
      <c r="AJ124" s="144"/>
      <c r="AK124" s="11"/>
    </row>
    <row r="125" spans="1:37" ht="14.4" x14ac:dyDescent="0.3">
      <c r="A125" s="264" t="s">
        <v>575</v>
      </c>
      <c r="B125" s="190" t="s">
        <v>510</v>
      </c>
      <c r="C125" s="201" t="s">
        <v>155</v>
      </c>
      <c r="D125" s="194">
        <v>122</v>
      </c>
      <c r="E125" s="37">
        <v>448614</v>
      </c>
      <c r="F125" s="37">
        <v>547932.11624108779</v>
      </c>
      <c r="G125" s="37">
        <v>636817.9515111465</v>
      </c>
      <c r="H125" s="37">
        <v>555826.42941207753</v>
      </c>
      <c r="I125" s="37">
        <v>930421.78250117728</v>
      </c>
      <c r="N125" s="70"/>
      <c r="P125" s="11"/>
      <c r="Q125" s="142"/>
      <c r="R125" s="11"/>
      <c r="W125" s="142"/>
      <c r="X125" s="144"/>
      <c r="Z125" s="11"/>
      <c r="AA125" s="145"/>
      <c r="AD125" s="11"/>
      <c r="AE125" s="11"/>
      <c r="AF125" s="11"/>
      <c r="AG125" s="11"/>
      <c r="AH125" s="11"/>
      <c r="AI125" s="11"/>
      <c r="AJ125" s="144"/>
      <c r="AK125" s="11"/>
    </row>
    <row r="126" spans="1:37" ht="14.4" x14ac:dyDescent="0.3">
      <c r="A126" s="264" t="s">
        <v>575</v>
      </c>
      <c r="B126" s="190" t="s">
        <v>516</v>
      </c>
      <c r="C126" s="201" t="s">
        <v>155</v>
      </c>
      <c r="D126" s="194">
        <v>123</v>
      </c>
      <c r="E126" s="37">
        <v>448614</v>
      </c>
      <c r="F126" s="37">
        <v>547932.11624108779</v>
      </c>
      <c r="G126" s="37">
        <v>636817.9515111465</v>
      </c>
      <c r="H126" s="37">
        <v>555826.42941207753</v>
      </c>
      <c r="I126" s="37">
        <v>930421.78250117728</v>
      </c>
      <c r="N126" s="70"/>
      <c r="P126" s="11"/>
      <c r="Q126" s="142"/>
      <c r="R126" s="11"/>
      <c r="W126" s="142"/>
      <c r="X126" s="144"/>
      <c r="Z126" s="11"/>
      <c r="AA126" s="145"/>
      <c r="AD126" s="11"/>
      <c r="AE126" s="11"/>
      <c r="AF126" s="11"/>
      <c r="AG126" s="11"/>
      <c r="AH126" s="11"/>
      <c r="AI126" s="11"/>
      <c r="AJ126" s="144"/>
      <c r="AK126" s="11"/>
    </row>
    <row r="127" spans="1:37" ht="14.4" x14ac:dyDescent="0.3">
      <c r="A127" s="264" t="s">
        <v>576</v>
      </c>
      <c r="B127" s="190" t="s">
        <v>483</v>
      </c>
      <c r="C127" s="201" t="s">
        <v>157</v>
      </c>
      <c r="D127" s="194">
        <v>124</v>
      </c>
      <c r="E127" s="37">
        <v>2663133</v>
      </c>
      <c r="F127" s="37">
        <v>6942563.8170593167</v>
      </c>
      <c r="G127" s="37">
        <v>6560863.2226472478</v>
      </c>
      <c r="H127" s="37">
        <v>3381519.8190796245</v>
      </c>
      <c r="I127" s="37">
        <v>5850720.5638684472</v>
      </c>
      <c r="N127" s="70"/>
      <c r="P127" s="11"/>
      <c r="Q127" s="142"/>
      <c r="R127" s="11"/>
      <c r="W127" s="142"/>
      <c r="X127" s="144"/>
      <c r="Z127" s="11"/>
      <c r="AA127" s="145"/>
      <c r="AD127" s="11"/>
      <c r="AE127" s="11"/>
      <c r="AF127" s="11"/>
      <c r="AG127" s="11"/>
      <c r="AH127" s="11"/>
      <c r="AI127" s="11"/>
      <c r="AJ127" s="144"/>
      <c r="AK127" s="11"/>
    </row>
    <row r="128" spans="1:37" ht="14.4" x14ac:dyDescent="0.3">
      <c r="A128" s="264" t="s">
        <v>576</v>
      </c>
      <c r="B128" s="190" t="s">
        <v>485</v>
      </c>
      <c r="C128" s="201" t="s">
        <v>157</v>
      </c>
      <c r="D128" s="194">
        <v>125</v>
      </c>
      <c r="E128" s="37">
        <v>2663133</v>
      </c>
      <c r="F128" s="37">
        <v>6942563.8170593167</v>
      </c>
      <c r="G128" s="37">
        <v>6560863.2226472478</v>
      </c>
      <c r="H128" s="37">
        <v>3381519.8190796245</v>
      </c>
      <c r="I128" s="37">
        <v>5850720.5638684472</v>
      </c>
      <c r="N128" s="70"/>
      <c r="P128" s="11"/>
      <c r="Q128" s="142"/>
      <c r="R128" s="11"/>
      <c r="W128" s="142"/>
      <c r="X128" s="144"/>
      <c r="Z128" s="11"/>
      <c r="AA128" s="145"/>
      <c r="AD128" s="11"/>
      <c r="AE128" s="11"/>
      <c r="AF128" s="11"/>
      <c r="AG128" s="11"/>
      <c r="AH128" s="11"/>
      <c r="AI128" s="11"/>
      <c r="AJ128" s="144"/>
      <c r="AK128" s="11"/>
    </row>
    <row r="129" spans="1:37" ht="14.4" x14ac:dyDescent="0.3">
      <c r="A129" s="264" t="s">
        <v>576</v>
      </c>
      <c r="B129" s="190" t="s">
        <v>483</v>
      </c>
      <c r="C129" s="201" t="s">
        <v>153</v>
      </c>
      <c r="D129" s="194">
        <v>126</v>
      </c>
      <c r="E129" s="37">
        <v>2663133</v>
      </c>
      <c r="F129" s="37">
        <v>6942563.8170593167</v>
      </c>
      <c r="G129" s="37">
        <v>6560863.2226472478</v>
      </c>
      <c r="H129" s="37">
        <v>3381519.8190796245</v>
      </c>
      <c r="I129" s="37">
        <v>5850720.5638684472</v>
      </c>
      <c r="N129" s="70"/>
      <c r="P129" s="11"/>
      <c r="Q129" s="142"/>
      <c r="R129" s="11"/>
      <c r="W129" s="142"/>
      <c r="X129" s="144"/>
      <c r="Z129" s="11"/>
      <c r="AA129" s="145"/>
      <c r="AD129" s="11"/>
      <c r="AE129" s="11"/>
      <c r="AF129" s="11"/>
      <c r="AG129" s="11"/>
      <c r="AH129" s="11"/>
      <c r="AI129" s="11"/>
      <c r="AJ129" s="144"/>
      <c r="AK129" s="11"/>
    </row>
    <row r="130" spans="1:37" ht="14.4" x14ac:dyDescent="0.3">
      <c r="A130" s="264" t="s">
        <v>576</v>
      </c>
      <c r="B130" s="190" t="s">
        <v>485</v>
      </c>
      <c r="C130" s="201" t="s">
        <v>153</v>
      </c>
      <c r="D130" s="194">
        <v>127</v>
      </c>
      <c r="E130" s="37">
        <v>2663133</v>
      </c>
      <c r="F130" s="37">
        <v>6942563.8170593167</v>
      </c>
      <c r="G130" s="37">
        <v>6560863.2226472478</v>
      </c>
      <c r="H130" s="37">
        <v>3381519.8190796245</v>
      </c>
      <c r="I130" s="37">
        <v>5850720.5638684472</v>
      </c>
      <c r="N130" s="70"/>
      <c r="P130" s="11"/>
      <c r="Q130" s="142"/>
      <c r="R130" s="11"/>
      <c r="W130" s="142"/>
      <c r="X130" s="144"/>
      <c r="Z130" s="11"/>
      <c r="AA130" s="145"/>
      <c r="AD130" s="11"/>
      <c r="AE130" s="11"/>
      <c r="AF130" s="11"/>
      <c r="AG130" s="11"/>
      <c r="AH130" s="11"/>
      <c r="AI130" s="11"/>
      <c r="AJ130" s="144"/>
      <c r="AK130" s="11"/>
    </row>
    <row r="131" spans="1:37" ht="14.4" x14ac:dyDescent="0.3">
      <c r="A131" s="264" t="s">
        <v>576</v>
      </c>
      <c r="B131" s="190" t="s">
        <v>486</v>
      </c>
      <c r="C131" s="201" t="s">
        <v>153</v>
      </c>
      <c r="D131" s="194">
        <v>128</v>
      </c>
      <c r="E131" s="37">
        <v>2663133</v>
      </c>
      <c r="F131" s="37">
        <v>6942563.8170593167</v>
      </c>
      <c r="G131" s="37">
        <v>6560863.2226472478</v>
      </c>
      <c r="H131" s="37">
        <v>3381519.8190796245</v>
      </c>
      <c r="I131" s="37">
        <v>5850720.5638684472</v>
      </c>
      <c r="N131" s="70"/>
      <c r="P131" s="11"/>
      <c r="Q131" s="142"/>
      <c r="R131" s="11"/>
      <c r="W131" s="142"/>
      <c r="X131" s="144"/>
      <c r="Z131" s="11"/>
      <c r="AA131" s="145"/>
      <c r="AD131" s="11"/>
      <c r="AE131" s="11"/>
      <c r="AF131" s="11"/>
      <c r="AG131" s="11"/>
      <c r="AH131" s="11"/>
      <c r="AI131" s="11"/>
      <c r="AJ131" s="144"/>
      <c r="AK131" s="11"/>
    </row>
    <row r="132" spans="1:37" ht="14.4" x14ac:dyDescent="0.3">
      <c r="A132" s="264" t="s">
        <v>576</v>
      </c>
      <c r="B132" s="190" t="s">
        <v>487</v>
      </c>
      <c r="C132" s="201" t="s">
        <v>153</v>
      </c>
      <c r="D132" s="194">
        <v>129</v>
      </c>
      <c r="E132" s="37">
        <v>2663133</v>
      </c>
      <c r="F132" s="37">
        <v>6942563.8170593167</v>
      </c>
      <c r="G132" s="37">
        <v>6560863.2226472478</v>
      </c>
      <c r="H132" s="37">
        <v>3381519.8190796245</v>
      </c>
      <c r="I132" s="37">
        <v>5850720.5638684472</v>
      </c>
      <c r="N132" s="70"/>
      <c r="P132" s="11"/>
      <c r="Q132" s="142"/>
      <c r="R132" s="11"/>
      <c r="W132" s="142"/>
      <c r="X132" s="144"/>
      <c r="Z132" s="11"/>
      <c r="AA132" s="145"/>
      <c r="AD132" s="11"/>
      <c r="AE132" s="11"/>
      <c r="AF132" s="11"/>
      <c r="AG132" s="11"/>
      <c r="AH132" s="11"/>
      <c r="AI132" s="11"/>
      <c r="AJ132" s="144"/>
      <c r="AK132" s="11"/>
    </row>
    <row r="133" spans="1:37" ht="14.4" x14ac:dyDescent="0.3">
      <c r="A133" s="264" t="s">
        <v>576</v>
      </c>
      <c r="B133" s="190" t="s">
        <v>492</v>
      </c>
      <c r="C133" s="201" t="s">
        <v>153</v>
      </c>
      <c r="D133" s="194">
        <v>130</v>
      </c>
      <c r="E133" s="37">
        <v>2663133</v>
      </c>
      <c r="F133" s="37">
        <v>6942563.8170593167</v>
      </c>
      <c r="G133" s="37">
        <v>6560863.2226472478</v>
      </c>
      <c r="H133" s="37">
        <v>3381519.8190796245</v>
      </c>
      <c r="I133" s="37">
        <v>5850720.5638684472</v>
      </c>
      <c r="N133" s="70"/>
      <c r="P133" s="11"/>
      <c r="Q133" s="142"/>
      <c r="R133" s="11"/>
      <c r="W133" s="142"/>
      <c r="X133" s="144"/>
      <c r="Z133" s="11"/>
      <c r="AA133" s="145"/>
      <c r="AD133" s="11"/>
      <c r="AE133" s="11"/>
      <c r="AF133" s="11"/>
      <c r="AG133" s="11"/>
      <c r="AH133" s="11"/>
      <c r="AI133" s="11"/>
      <c r="AJ133" s="144"/>
      <c r="AK133" s="11"/>
    </row>
    <row r="134" spans="1:37" ht="14.4" x14ac:dyDescent="0.3">
      <c r="A134" s="264" t="s">
        <v>576</v>
      </c>
      <c r="B134" s="190" t="s">
        <v>510</v>
      </c>
      <c r="C134" s="201" t="s">
        <v>153</v>
      </c>
      <c r="D134" s="194">
        <v>131</v>
      </c>
      <c r="E134" s="37">
        <v>2663133</v>
      </c>
      <c r="F134" s="37">
        <v>6942563.8170593167</v>
      </c>
      <c r="G134" s="37">
        <v>6560863.2226472478</v>
      </c>
      <c r="H134" s="37">
        <v>3381519.8190796245</v>
      </c>
      <c r="I134" s="37">
        <v>5850720.5638684472</v>
      </c>
      <c r="N134" s="70"/>
      <c r="P134" s="11"/>
      <c r="Q134" s="142"/>
      <c r="R134" s="11"/>
      <c r="W134" s="142"/>
      <c r="X134" s="144"/>
      <c r="Z134" s="11"/>
      <c r="AA134" s="145"/>
      <c r="AD134" s="11"/>
      <c r="AE134" s="11"/>
      <c r="AF134" s="11"/>
      <c r="AG134" s="11"/>
      <c r="AH134" s="11"/>
      <c r="AI134" s="11"/>
      <c r="AJ134" s="144"/>
      <c r="AK134" s="11"/>
    </row>
    <row r="135" spans="1:37" ht="14.4" x14ac:dyDescent="0.3">
      <c r="A135" s="264" t="s">
        <v>577</v>
      </c>
      <c r="B135" s="190" t="s">
        <v>484</v>
      </c>
      <c r="C135" s="201" t="s">
        <v>561</v>
      </c>
      <c r="D135" s="194">
        <v>132</v>
      </c>
      <c r="E135" s="37">
        <v>134880</v>
      </c>
      <c r="F135" s="37">
        <v>1362382.9849091826</v>
      </c>
      <c r="G135" s="37">
        <v>1491951.766164986</v>
      </c>
      <c r="H135" s="37">
        <v>435076.04015658621</v>
      </c>
      <c r="I135" s="37">
        <v>2795843.5937896087</v>
      </c>
      <c r="N135" s="70"/>
      <c r="P135" s="11"/>
      <c r="Q135" s="142"/>
      <c r="R135" s="11"/>
      <c r="W135" s="142"/>
      <c r="X135" s="144"/>
      <c r="Z135" s="11"/>
      <c r="AA135" s="145"/>
      <c r="AD135" s="11"/>
      <c r="AE135" s="11"/>
      <c r="AF135" s="11"/>
      <c r="AG135" s="11"/>
      <c r="AH135" s="11"/>
      <c r="AI135" s="11"/>
      <c r="AJ135" s="144"/>
      <c r="AK135" s="11"/>
    </row>
    <row r="136" spans="1:37" ht="14.4" x14ac:dyDescent="0.3">
      <c r="A136" s="264" t="s">
        <v>577</v>
      </c>
      <c r="B136" s="190" t="s">
        <v>484</v>
      </c>
      <c r="C136" s="201" t="s">
        <v>545</v>
      </c>
      <c r="D136" s="194">
        <v>133</v>
      </c>
      <c r="E136" s="37">
        <v>134880</v>
      </c>
      <c r="F136" s="37">
        <v>1362382.9849091826</v>
      </c>
      <c r="G136" s="37">
        <v>1491951.766164986</v>
      </c>
      <c r="H136" s="37">
        <v>435076.04015658621</v>
      </c>
      <c r="I136" s="37">
        <v>2795843.5937896087</v>
      </c>
      <c r="N136" s="70"/>
      <c r="P136" s="11"/>
      <c r="Q136" s="142"/>
      <c r="R136" s="11"/>
      <c r="W136" s="142"/>
      <c r="X136" s="144"/>
      <c r="Z136" s="11"/>
      <c r="AA136" s="145"/>
      <c r="AD136" s="11"/>
      <c r="AE136" s="11"/>
      <c r="AF136" s="11"/>
      <c r="AG136" s="11"/>
      <c r="AH136" s="11"/>
      <c r="AI136" s="11"/>
      <c r="AJ136" s="144"/>
      <c r="AK136" s="11"/>
    </row>
    <row r="137" spans="1:37" ht="14.4" x14ac:dyDescent="0.3">
      <c r="A137" s="264" t="s">
        <v>577</v>
      </c>
      <c r="B137" s="190" t="s">
        <v>506</v>
      </c>
      <c r="C137" s="201" t="s">
        <v>545</v>
      </c>
      <c r="D137" s="194">
        <v>134</v>
      </c>
      <c r="E137" s="37">
        <v>134880</v>
      </c>
      <c r="F137" s="37">
        <v>1362382.9849091826</v>
      </c>
      <c r="G137" s="37">
        <v>1491951.766164986</v>
      </c>
      <c r="H137" s="37">
        <v>435076.04015658621</v>
      </c>
      <c r="I137" s="37">
        <v>2795843.5937896087</v>
      </c>
      <c r="N137" s="70"/>
      <c r="P137" s="11"/>
      <c r="Q137" s="142"/>
      <c r="R137" s="11"/>
      <c r="W137" s="142"/>
      <c r="X137" s="144"/>
      <c r="Z137" s="11"/>
      <c r="AA137" s="145"/>
      <c r="AD137" s="11"/>
      <c r="AE137" s="11"/>
      <c r="AF137" s="11"/>
      <c r="AG137" s="11"/>
      <c r="AH137" s="11"/>
      <c r="AI137" s="11"/>
      <c r="AJ137" s="144"/>
      <c r="AK137" s="11"/>
    </row>
    <row r="138" spans="1:37" ht="14.4" x14ac:dyDescent="0.3">
      <c r="A138" s="264" t="s">
        <v>577</v>
      </c>
      <c r="B138" s="190" t="s">
        <v>514</v>
      </c>
      <c r="C138" s="201" t="s">
        <v>545</v>
      </c>
      <c r="D138" s="194">
        <v>135</v>
      </c>
      <c r="E138" s="37">
        <v>134880</v>
      </c>
      <c r="F138" s="37">
        <v>1362382.9849091826</v>
      </c>
      <c r="G138" s="37">
        <v>1491951.766164986</v>
      </c>
      <c r="H138" s="37">
        <v>435076.04015658621</v>
      </c>
      <c r="I138" s="37">
        <v>2795843.5937896087</v>
      </c>
      <c r="N138" s="70"/>
      <c r="P138" s="11"/>
      <c r="Q138" s="142"/>
      <c r="R138" s="11"/>
      <c r="W138" s="142"/>
      <c r="X138" s="144"/>
      <c r="Z138" s="11"/>
      <c r="AA138" s="145"/>
      <c r="AD138" s="11"/>
      <c r="AE138" s="11"/>
      <c r="AF138" s="11"/>
      <c r="AG138" s="11"/>
      <c r="AH138" s="11"/>
      <c r="AI138" s="11"/>
      <c r="AJ138" s="144"/>
      <c r="AK138" s="11"/>
    </row>
    <row r="139" spans="1:37" ht="14.4" x14ac:dyDescent="0.3">
      <c r="A139" s="264" t="s">
        <v>577</v>
      </c>
      <c r="B139" s="190" t="s">
        <v>518</v>
      </c>
      <c r="C139" s="201" t="s">
        <v>545</v>
      </c>
      <c r="D139" s="194">
        <v>136</v>
      </c>
      <c r="E139" s="37">
        <v>134880</v>
      </c>
      <c r="F139" s="37">
        <v>1362382.9849091826</v>
      </c>
      <c r="G139" s="37">
        <v>1491951.766164986</v>
      </c>
      <c r="H139" s="37">
        <v>435076.04015658621</v>
      </c>
      <c r="I139" s="37">
        <v>2795843.5937896087</v>
      </c>
      <c r="N139" s="70"/>
      <c r="P139" s="11"/>
      <c r="Q139" s="142"/>
      <c r="R139" s="11"/>
      <c r="W139" s="142"/>
      <c r="X139" s="144"/>
      <c r="Z139" s="11"/>
      <c r="AA139" s="145"/>
      <c r="AD139" s="11"/>
      <c r="AE139" s="11"/>
      <c r="AF139" s="11"/>
      <c r="AG139" s="11"/>
      <c r="AH139" s="11"/>
      <c r="AI139" s="11"/>
      <c r="AJ139" s="144"/>
      <c r="AK139" s="11"/>
    </row>
    <row r="140" spans="1:37" ht="14.4" x14ac:dyDescent="0.3">
      <c r="A140" s="264" t="s">
        <v>577</v>
      </c>
      <c r="B140" s="190" t="s">
        <v>484</v>
      </c>
      <c r="C140" s="201" t="s">
        <v>562</v>
      </c>
      <c r="D140" s="194">
        <v>137</v>
      </c>
      <c r="E140" s="37">
        <v>134880</v>
      </c>
      <c r="F140" s="37">
        <v>1362382.9849091826</v>
      </c>
      <c r="G140" s="37">
        <v>1491951.766164986</v>
      </c>
      <c r="H140" s="37">
        <v>435076.04015658621</v>
      </c>
      <c r="I140" s="37">
        <v>2795843.5937896087</v>
      </c>
      <c r="N140" s="70"/>
      <c r="P140" s="11"/>
      <c r="Q140" s="142"/>
      <c r="R140" s="11"/>
      <c r="W140" s="142"/>
      <c r="X140" s="144"/>
      <c r="Z140" s="11"/>
      <c r="AA140" s="145"/>
      <c r="AD140" s="11"/>
      <c r="AE140" s="11"/>
      <c r="AF140" s="11"/>
      <c r="AG140" s="11"/>
      <c r="AH140" s="11"/>
      <c r="AI140" s="11"/>
      <c r="AJ140" s="144"/>
      <c r="AK140" s="11"/>
    </row>
    <row r="141" spans="1:37" ht="14.4" x14ac:dyDescent="0.3">
      <c r="A141" s="264" t="s">
        <v>577</v>
      </c>
      <c r="B141" s="190" t="s">
        <v>514</v>
      </c>
      <c r="C141" s="201" t="s">
        <v>562</v>
      </c>
      <c r="D141" s="194">
        <v>138</v>
      </c>
      <c r="E141" s="37">
        <v>134880</v>
      </c>
      <c r="F141" s="37">
        <v>1362382.9849091826</v>
      </c>
      <c r="G141" s="37">
        <v>1491951.766164986</v>
      </c>
      <c r="H141" s="37">
        <v>435076.04015658621</v>
      </c>
      <c r="I141" s="37">
        <v>2795843.5937896087</v>
      </c>
      <c r="N141" s="70"/>
      <c r="P141" s="11"/>
      <c r="Q141" s="142"/>
      <c r="R141" s="11"/>
      <c r="W141" s="142"/>
      <c r="X141" s="144"/>
      <c r="Z141" s="11"/>
      <c r="AA141" s="145"/>
      <c r="AD141" s="11"/>
      <c r="AE141" s="11"/>
      <c r="AF141" s="11"/>
      <c r="AG141" s="11"/>
      <c r="AH141" s="11"/>
      <c r="AI141" s="11"/>
      <c r="AJ141" s="144"/>
      <c r="AK141" s="11"/>
    </row>
    <row r="142" spans="1:37" ht="14.4" x14ac:dyDescent="0.3">
      <c r="A142" s="264" t="s">
        <v>577</v>
      </c>
      <c r="B142" s="190" t="s">
        <v>494</v>
      </c>
      <c r="C142" s="201" t="s">
        <v>153</v>
      </c>
      <c r="D142" s="194">
        <v>139</v>
      </c>
      <c r="E142" s="37">
        <v>134880</v>
      </c>
      <c r="F142" s="37">
        <v>1362382.9849091826</v>
      </c>
      <c r="G142" s="37">
        <v>1491951.766164986</v>
      </c>
      <c r="H142" s="37">
        <v>435076.04015658621</v>
      </c>
      <c r="I142" s="37">
        <v>2795843.5937896087</v>
      </c>
      <c r="N142" s="70"/>
      <c r="P142" s="11"/>
      <c r="Q142" s="142"/>
      <c r="R142" s="11"/>
      <c r="W142" s="142"/>
      <c r="X142" s="144"/>
      <c r="Z142" s="11"/>
      <c r="AA142" s="145"/>
      <c r="AD142" s="11"/>
      <c r="AE142" s="11"/>
      <c r="AF142" s="11"/>
      <c r="AG142" s="11"/>
      <c r="AH142" s="11"/>
      <c r="AI142" s="11"/>
      <c r="AJ142" s="144"/>
      <c r="AK142" s="11"/>
    </row>
    <row r="143" spans="1:37" ht="14.4" x14ac:dyDescent="0.3">
      <c r="A143" s="264" t="s">
        <v>577</v>
      </c>
      <c r="B143" s="190" t="s">
        <v>500</v>
      </c>
      <c r="C143" s="201" t="s">
        <v>153</v>
      </c>
      <c r="D143" s="194">
        <v>140</v>
      </c>
      <c r="E143" s="37">
        <v>134880</v>
      </c>
      <c r="F143" s="37">
        <v>1362382.9849091826</v>
      </c>
      <c r="G143" s="37">
        <v>1491951.766164986</v>
      </c>
      <c r="H143" s="37">
        <v>435076.04015658621</v>
      </c>
      <c r="I143" s="37">
        <v>2795843.5937896087</v>
      </c>
      <c r="N143" s="70"/>
      <c r="P143" s="11"/>
      <c r="Q143" s="142"/>
      <c r="R143" s="11"/>
      <c r="W143" s="142"/>
      <c r="X143" s="144"/>
      <c r="Z143" s="11"/>
      <c r="AA143" s="145"/>
      <c r="AD143" s="11"/>
      <c r="AE143" s="11"/>
      <c r="AF143" s="11"/>
      <c r="AG143" s="11"/>
      <c r="AH143" s="11"/>
      <c r="AI143" s="11"/>
      <c r="AJ143" s="144"/>
      <c r="AK143" s="11"/>
    </row>
    <row r="144" spans="1:37" ht="14.4" x14ac:dyDescent="0.3">
      <c r="A144" s="264" t="s">
        <v>577</v>
      </c>
      <c r="B144" s="190" t="s">
        <v>504</v>
      </c>
      <c r="C144" s="201" t="s">
        <v>153</v>
      </c>
      <c r="D144" s="194">
        <v>141</v>
      </c>
      <c r="E144" s="37">
        <v>134880</v>
      </c>
      <c r="F144" s="37">
        <v>1362382.9849091826</v>
      </c>
      <c r="G144" s="37">
        <v>1491951.766164986</v>
      </c>
      <c r="H144" s="37">
        <v>435076.04015658621</v>
      </c>
      <c r="I144" s="37">
        <v>2795843.5937896087</v>
      </c>
      <c r="N144" s="70"/>
      <c r="P144" s="11"/>
      <c r="Q144" s="142"/>
      <c r="R144" s="11"/>
      <c r="W144" s="142"/>
      <c r="X144" s="144"/>
      <c r="Z144" s="11"/>
      <c r="AA144" s="145"/>
      <c r="AD144" s="11"/>
      <c r="AE144" s="11"/>
      <c r="AF144" s="11"/>
      <c r="AG144" s="11"/>
      <c r="AH144" s="11"/>
      <c r="AI144" s="11"/>
      <c r="AJ144" s="144"/>
      <c r="AK144" s="11"/>
    </row>
    <row r="145" spans="1:37" ht="14.4" x14ac:dyDescent="0.3">
      <c r="A145" s="264" t="s">
        <v>577</v>
      </c>
      <c r="B145" s="190" t="s">
        <v>510</v>
      </c>
      <c r="C145" s="201" t="s">
        <v>153</v>
      </c>
      <c r="D145" s="194">
        <v>142</v>
      </c>
      <c r="E145" s="37">
        <v>134880</v>
      </c>
      <c r="F145" s="37">
        <v>1362382.9849091826</v>
      </c>
      <c r="G145" s="37">
        <v>1491951.766164986</v>
      </c>
      <c r="H145" s="37">
        <v>435076.04015658621</v>
      </c>
      <c r="I145" s="37">
        <v>2795843.5937896087</v>
      </c>
      <c r="N145" s="70"/>
      <c r="P145" s="11"/>
      <c r="Q145" s="142"/>
      <c r="R145" s="11"/>
      <c r="W145" s="142"/>
      <c r="X145" s="144"/>
      <c r="Z145" s="11"/>
      <c r="AA145" s="145"/>
      <c r="AD145" s="11"/>
      <c r="AE145" s="11"/>
      <c r="AF145" s="11"/>
      <c r="AG145" s="11"/>
      <c r="AH145" s="11"/>
      <c r="AI145" s="11"/>
      <c r="AJ145" s="144"/>
      <c r="AK145" s="11"/>
    </row>
    <row r="146" spans="1:37" ht="14.4" x14ac:dyDescent="0.3">
      <c r="A146" s="264" t="s">
        <v>578</v>
      </c>
      <c r="B146" s="190" t="s">
        <v>491</v>
      </c>
      <c r="C146" s="201" t="s">
        <v>545</v>
      </c>
      <c r="D146" s="194">
        <v>143</v>
      </c>
      <c r="E146" s="37">
        <v>4527504</v>
      </c>
      <c r="F146" s="37">
        <v>6426472.9656804632</v>
      </c>
      <c r="G146" s="37">
        <v>7604052.0706993407</v>
      </c>
      <c r="H146" s="37">
        <v>3450586.4257614203</v>
      </c>
      <c r="I146" s="37">
        <v>3862321.6783183087</v>
      </c>
      <c r="N146" s="70"/>
      <c r="P146" s="11"/>
      <c r="Q146" s="142"/>
      <c r="R146" s="11"/>
      <c r="W146" s="142"/>
      <c r="X146" s="144"/>
      <c r="Z146" s="11"/>
      <c r="AA146" s="145"/>
      <c r="AD146" s="11"/>
      <c r="AE146" s="11"/>
      <c r="AF146" s="11"/>
      <c r="AG146" s="11"/>
      <c r="AH146" s="11"/>
      <c r="AI146" s="11"/>
      <c r="AJ146" s="144"/>
      <c r="AK146" s="11"/>
    </row>
    <row r="147" spans="1:37" ht="14.4" x14ac:dyDescent="0.3">
      <c r="A147" s="264" t="s">
        <v>578</v>
      </c>
      <c r="B147" s="190" t="s">
        <v>483</v>
      </c>
      <c r="C147" s="201" t="s">
        <v>157</v>
      </c>
      <c r="D147" s="194">
        <v>144</v>
      </c>
      <c r="E147" s="37">
        <v>4527504</v>
      </c>
      <c r="F147" s="37">
        <v>6426472.9656804632</v>
      </c>
      <c r="G147" s="37">
        <v>7604052.0706993407</v>
      </c>
      <c r="H147" s="37">
        <v>3450586.4257614203</v>
      </c>
      <c r="I147" s="37">
        <v>3862321.6783183087</v>
      </c>
      <c r="N147" s="70"/>
      <c r="P147" s="11"/>
      <c r="Q147" s="142"/>
      <c r="R147" s="11"/>
      <c r="W147" s="142"/>
      <c r="X147" s="144"/>
      <c r="Z147" s="11"/>
      <c r="AA147" s="145"/>
      <c r="AD147" s="11"/>
      <c r="AE147" s="11"/>
      <c r="AF147" s="11"/>
      <c r="AG147" s="11"/>
      <c r="AH147" s="11"/>
      <c r="AI147" s="11"/>
      <c r="AJ147" s="144"/>
      <c r="AK147" s="11"/>
    </row>
    <row r="148" spans="1:37" ht="14.4" x14ac:dyDescent="0.3">
      <c r="A148" s="264" t="s">
        <v>578</v>
      </c>
      <c r="B148" s="190" t="s">
        <v>483</v>
      </c>
      <c r="C148" s="201" t="s">
        <v>153</v>
      </c>
      <c r="D148" s="194">
        <v>145</v>
      </c>
      <c r="E148" s="37">
        <v>4527504</v>
      </c>
      <c r="F148" s="37">
        <v>6426472.9656804632</v>
      </c>
      <c r="G148" s="37">
        <v>7604052.0706993407</v>
      </c>
      <c r="H148" s="37">
        <v>3450586.4257614203</v>
      </c>
      <c r="I148" s="37">
        <v>3862321.6783183087</v>
      </c>
      <c r="N148" s="70"/>
      <c r="P148" s="11"/>
      <c r="Q148" s="142"/>
      <c r="R148" s="11"/>
      <c r="W148" s="142"/>
      <c r="X148" s="144"/>
      <c r="Z148" s="11"/>
      <c r="AA148" s="145"/>
      <c r="AD148" s="11"/>
      <c r="AE148" s="11"/>
      <c r="AF148" s="11"/>
      <c r="AG148" s="11"/>
      <c r="AH148" s="11"/>
      <c r="AI148" s="11"/>
      <c r="AJ148" s="144"/>
      <c r="AK148" s="11"/>
    </row>
    <row r="149" spans="1:37" ht="14.4" x14ac:dyDescent="0.3">
      <c r="A149" s="264" t="s">
        <v>578</v>
      </c>
      <c r="B149" s="190" t="s">
        <v>485</v>
      </c>
      <c r="C149" s="201" t="s">
        <v>153</v>
      </c>
      <c r="D149" s="194">
        <v>146</v>
      </c>
      <c r="E149" s="37">
        <v>4527504</v>
      </c>
      <c r="F149" s="37">
        <v>6426472.9656804632</v>
      </c>
      <c r="G149" s="37">
        <v>7604052.0706993407</v>
      </c>
      <c r="H149" s="37">
        <v>3450586.4257614203</v>
      </c>
      <c r="I149" s="37">
        <v>3862321.6783183087</v>
      </c>
      <c r="N149" s="70"/>
      <c r="P149" s="11"/>
      <c r="Q149" s="142"/>
      <c r="R149" s="11"/>
      <c r="W149" s="142"/>
      <c r="X149" s="144"/>
      <c r="Z149" s="11"/>
      <c r="AA149" s="145"/>
      <c r="AD149" s="11"/>
      <c r="AE149" s="11"/>
      <c r="AF149" s="11"/>
      <c r="AG149" s="11"/>
      <c r="AH149" s="11"/>
      <c r="AI149" s="11"/>
      <c r="AJ149" s="144"/>
      <c r="AK149" s="11"/>
    </row>
    <row r="150" spans="1:37" ht="14.4" x14ac:dyDescent="0.3">
      <c r="A150" s="264" t="s">
        <v>578</v>
      </c>
      <c r="B150" s="190" t="s">
        <v>486</v>
      </c>
      <c r="C150" s="201" t="s">
        <v>153</v>
      </c>
      <c r="D150" s="194">
        <v>147</v>
      </c>
      <c r="E150" s="37">
        <v>4527504</v>
      </c>
      <c r="F150" s="37">
        <v>6426472.9656804632</v>
      </c>
      <c r="G150" s="37">
        <v>7604052.0706993407</v>
      </c>
      <c r="H150" s="37">
        <v>3450586.4257614203</v>
      </c>
      <c r="I150" s="37">
        <v>3862321.6783183087</v>
      </c>
      <c r="N150" s="70"/>
      <c r="P150" s="11"/>
      <c r="Q150" s="142"/>
      <c r="R150" s="11"/>
      <c r="W150" s="142"/>
      <c r="X150" s="144"/>
      <c r="Z150" s="11"/>
      <c r="AA150" s="145"/>
      <c r="AD150" s="11"/>
      <c r="AE150" s="11"/>
      <c r="AF150" s="11"/>
      <c r="AG150" s="11"/>
      <c r="AH150" s="11"/>
      <c r="AI150" s="11"/>
      <c r="AJ150" s="144"/>
      <c r="AK150" s="11"/>
    </row>
    <row r="151" spans="1:37" ht="14.4" x14ac:dyDescent="0.3">
      <c r="A151" s="264" t="s">
        <v>578</v>
      </c>
      <c r="B151" s="190" t="s">
        <v>487</v>
      </c>
      <c r="C151" s="201" t="s">
        <v>153</v>
      </c>
      <c r="D151" s="194">
        <v>148</v>
      </c>
      <c r="E151" s="37">
        <v>4527504</v>
      </c>
      <c r="F151" s="37">
        <v>6426472.9656804632</v>
      </c>
      <c r="G151" s="37">
        <v>7604052.0706993407</v>
      </c>
      <c r="H151" s="37">
        <v>3450586.4257614203</v>
      </c>
      <c r="I151" s="37">
        <v>3862321.6783183087</v>
      </c>
      <c r="N151" s="70"/>
      <c r="P151" s="11"/>
      <c r="Q151" s="142"/>
      <c r="R151" s="11"/>
      <c r="T151" s="19"/>
      <c r="W151" s="142"/>
      <c r="X151" s="144"/>
      <c r="Z151" s="11"/>
      <c r="AA151" s="145"/>
      <c r="AD151" s="11"/>
      <c r="AE151" s="11"/>
      <c r="AF151" s="11"/>
      <c r="AG151" s="11"/>
      <c r="AH151" s="11"/>
      <c r="AI151" s="11"/>
      <c r="AJ151" s="144"/>
      <c r="AK151" s="11"/>
    </row>
    <row r="152" spans="1:37" ht="14.4" x14ac:dyDescent="0.3">
      <c r="A152" s="264" t="s">
        <v>579</v>
      </c>
      <c r="B152" s="190" t="s">
        <v>490</v>
      </c>
      <c r="C152" s="201" t="s">
        <v>545</v>
      </c>
      <c r="D152" s="194">
        <v>149</v>
      </c>
      <c r="E152" s="37">
        <v>4013016</v>
      </c>
      <c r="F152" s="37">
        <v>3136838.4443357922</v>
      </c>
      <c r="G152" s="37">
        <v>2689178.7102190186</v>
      </c>
      <c r="H152" s="37">
        <v>816655.83968468802</v>
      </c>
      <c r="I152" s="37">
        <v>0</v>
      </c>
      <c r="N152" s="70"/>
      <c r="P152" s="11"/>
      <c r="Q152" s="142"/>
      <c r="R152" s="11"/>
      <c r="W152" s="142"/>
      <c r="X152" s="144"/>
      <c r="Z152" s="11"/>
      <c r="AA152" s="145"/>
      <c r="AD152" s="11"/>
      <c r="AE152" s="11"/>
      <c r="AF152" s="11"/>
      <c r="AG152" s="11"/>
      <c r="AH152" s="11"/>
      <c r="AI152" s="11"/>
      <c r="AJ152" s="144"/>
      <c r="AK152" s="11"/>
    </row>
    <row r="153" spans="1:37" ht="14.4" x14ac:dyDescent="0.3">
      <c r="A153" s="264" t="s">
        <v>579</v>
      </c>
      <c r="B153" s="190" t="s">
        <v>491</v>
      </c>
      <c r="C153" s="201" t="s">
        <v>545</v>
      </c>
      <c r="D153" s="194">
        <v>150</v>
      </c>
      <c r="E153" s="37">
        <v>4013016</v>
      </c>
      <c r="F153" s="37">
        <v>3136838.4443357922</v>
      </c>
      <c r="G153" s="37">
        <v>2689178.7102190186</v>
      </c>
      <c r="H153" s="37">
        <v>816655.83968468802</v>
      </c>
      <c r="I153" s="37">
        <v>0</v>
      </c>
      <c r="N153" s="70"/>
      <c r="P153" s="11"/>
      <c r="Q153" s="142"/>
      <c r="R153" s="11"/>
      <c r="W153" s="142"/>
      <c r="X153" s="144"/>
      <c r="Z153" s="11"/>
      <c r="AA153" s="145"/>
      <c r="AD153" s="11"/>
      <c r="AE153" s="11"/>
      <c r="AF153" s="11"/>
      <c r="AG153" s="11"/>
      <c r="AH153" s="11"/>
      <c r="AI153" s="11"/>
      <c r="AJ153" s="144"/>
      <c r="AK153" s="11"/>
    </row>
    <row r="154" spans="1:37" ht="14.4" x14ac:dyDescent="0.3">
      <c r="A154" s="264" t="s">
        <v>579</v>
      </c>
      <c r="B154" s="190" t="s">
        <v>501</v>
      </c>
      <c r="C154" s="201" t="s">
        <v>545</v>
      </c>
      <c r="D154" s="194">
        <v>151</v>
      </c>
      <c r="E154" s="37">
        <v>4013016</v>
      </c>
      <c r="F154" s="37">
        <v>3136838.4443357922</v>
      </c>
      <c r="G154" s="37">
        <v>2689178.7102190186</v>
      </c>
      <c r="H154" s="37">
        <v>816655.83968468802</v>
      </c>
      <c r="I154" s="37">
        <v>0</v>
      </c>
      <c r="N154" s="70"/>
      <c r="P154" s="11"/>
      <c r="Q154" s="142"/>
      <c r="R154" s="11"/>
      <c r="W154" s="142"/>
      <c r="X154" s="144"/>
      <c r="Z154" s="11"/>
      <c r="AA154" s="145"/>
      <c r="AD154" s="11"/>
      <c r="AE154" s="11"/>
      <c r="AF154" s="11"/>
      <c r="AG154" s="11"/>
      <c r="AH154" s="11"/>
      <c r="AI154" s="11"/>
      <c r="AJ154" s="144"/>
      <c r="AK154" s="11"/>
    </row>
    <row r="155" spans="1:37" ht="14.4" x14ac:dyDescent="0.3">
      <c r="A155" s="264" t="s">
        <v>579</v>
      </c>
      <c r="B155" s="190" t="s">
        <v>484</v>
      </c>
      <c r="C155" s="201" t="s">
        <v>562</v>
      </c>
      <c r="D155" s="194">
        <v>152</v>
      </c>
      <c r="E155" s="37">
        <v>4013016</v>
      </c>
      <c r="F155" s="37">
        <v>3136838.4443357922</v>
      </c>
      <c r="G155" s="37">
        <v>2689178.7102190186</v>
      </c>
      <c r="H155" s="37">
        <v>816655.83968468802</v>
      </c>
      <c r="I155" s="37">
        <v>0</v>
      </c>
      <c r="N155" s="70"/>
      <c r="P155" s="11"/>
      <c r="Q155" s="142"/>
      <c r="R155" s="11"/>
      <c r="W155" s="142"/>
      <c r="X155" s="144"/>
      <c r="Z155" s="11"/>
      <c r="AA155" s="145"/>
      <c r="AD155" s="11"/>
      <c r="AE155" s="11"/>
      <c r="AF155" s="11"/>
      <c r="AG155" s="11"/>
      <c r="AH155" s="11"/>
      <c r="AI155" s="11"/>
      <c r="AJ155" s="144"/>
      <c r="AK155" s="11"/>
    </row>
    <row r="156" spans="1:37" ht="14.4" x14ac:dyDescent="0.3">
      <c r="A156" s="264" t="s">
        <v>579</v>
      </c>
      <c r="B156" s="190" t="s">
        <v>507</v>
      </c>
      <c r="C156" s="201" t="s">
        <v>562</v>
      </c>
      <c r="D156" s="194">
        <v>153</v>
      </c>
      <c r="E156" s="37">
        <v>4013016</v>
      </c>
      <c r="F156" s="37">
        <v>3136838.4443357922</v>
      </c>
      <c r="G156" s="37">
        <v>2689178.7102190186</v>
      </c>
      <c r="H156" s="37">
        <v>816655.83968468802</v>
      </c>
      <c r="I156" s="37">
        <v>0</v>
      </c>
      <c r="N156" s="70"/>
      <c r="P156" s="11"/>
      <c r="Q156" s="142"/>
      <c r="R156" s="11"/>
      <c r="W156" s="142"/>
      <c r="X156" s="144"/>
      <c r="Z156" s="11"/>
      <c r="AA156" s="145"/>
      <c r="AD156" s="11"/>
      <c r="AE156" s="11"/>
      <c r="AF156" s="11"/>
      <c r="AG156" s="11"/>
      <c r="AH156" s="11"/>
      <c r="AI156" s="11"/>
      <c r="AJ156" s="144"/>
      <c r="AK156" s="11"/>
    </row>
    <row r="157" spans="1:37" ht="14.4" x14ac:dyDescent="0.3">
      <c r="A157" s="264" t="s">
        <v>580</v>
      </c>
      <c r="B157" s="190" t="s">
        <v>490</v>
      </c>
      <c r="C157" s="201" t="s">
        <v>561</v>
      </c>
      <c r="D157" s="194">
        <v>154</v>
      </c>
      <c r="E157" s="37">
        <v>1642488</v>
      </c>
      <c r="F157" s="37">
        <v>2746862.9849441419</v>
      </c>
      <c r="G157" s="37">
        <v>4296682.9349658247</v>
      </c>
      <c r="H157" s="37">
        <v>1331500.3465105956</v>
      </c>
      <c r="I157" s="37">
        <v>1144319.5724521198</v>
      </c>
      <c r="N157" s="70"/>
      <c r="P157" s="11"/>
      <c r="Q157" s="142"/>
      <c r="R157" s="11"/>
      <c r="W157" s="142"/>
      <c r="X157" s="144"/>
      <c r="Z157" s="11"/>
      <c r="AA157" s="145"/>
      <c r="AD157" s="11"/>
      <c r="AE157" s="11"/>
      <c r="AF157" s="11"/>
      <c r="AG157" s="11"/>
      <c r="AH157" s="11"/>
      <c r="AI157" s="11"/>
      <c r="AJ157" s="144"/>
      <c r="AK157" s="11"/>
    </row>
    <row r="158" spans="1:37" ht="14.4" x14ac:dyDescent="0.3">
      <c r="A158" s="264" t="s">
        <v>580</v>
      </c>
      <c r="B158" s="190" t="s">
        <v>490</v>
      </c>
      <c r="C158" s="201" t="s">
        <v>545</v>
      </c>
      <c r="D158" s="194">
        <v>155</v>
      </c>
      <c r="E158" s="37">
        <v>1642488</v>
      </c>
      <c r="F158" s="37">
        <v>2746862.9849441419</v>
      </c>
      <c r="G158" s="37">
        <v>4296682.9349658247</v>
      </c>
      <c r="H158" s="37">
        <v>1331500.3465105956</v>
      </c>
      <c r="I158" s="37">
        <v>1144319.5724521198</v>
      </c>
      <c r="N158" s="70"/>
      <c r="P158" s="11"/>
      <c r="Q158" s="142"/>
      <c r="R158" s="11"/>
      <c r="W158" s="142"/>
      <c r="X158" s="144"/>
      <c r="Z158" s="11"/>
      <c r="AA158" s="145"/>
      <c r="AD158" s="11"/>
      <c r="AE158" s="11"/>
      <c r="AF158" s="11"/>
      <c r="AG158" s="11"/>
      <c r="AH158" s="11"/>
      <c r="AI158" s="11"/>
      <c r="AJ158" s="144"/>
      <c r="AK158" s="11"/>
    </row>
    <row r="159" spans="1:37" ht="14.4" x14ac:dyDescent="0.3">
      <c r="A159" s="264" t="s">
        <v>580</v>
      </c>
      <c r="B159" s="190" t="s">
        <v>491</v>
      </c>
      <c r="C159" s="201" t="s">
        <v>545</v>
      </c>
      <c r="D159" s="194">
        <v>156</v>
      </c>
      <c r="E159" s="37">
        <v>1642488</v>
      </c>
      <c r="F159" s="37">
        <v>2746862.9849441419</v>
      </c>
      <c r="G159" s="37">
        <v>4296682.9349658247</v>
      </c>
      <c r="H159" s="37">
        <v>1331500.3465105956</v>
      </c>
      <c r="I159" s="37">
        <v>1144319.5724521198</v>
      </c>
      <c r="N159" s="70"/>
      <c r="W159" s="142"/>
      <c r="X159" s="144"/>
      <c r="Z159" s="11"/>
      <c r="AA159" s="145"/>
      <c r="AD159" s="11"/>
      <c r="AE159" s="11"/>
      <c r="AF159" s="11"/>
      <c r="AG159" s="11"/>
      <c r="AH159" s="11"/>
      <c r="AI159" s="11"/>
      <c r="AJ159" s="144"/>
      <c r="AK159" s="11"/>
    </row>
    <row r="160" spans="1:37" ht="14.4" x14ac:dyDescent="0.3">
      <c r="A160" s="264" t="s">
        <v>525</v>
      </c>
      <c r="B160" s="190" t="s">
        <v>490</v>
      </c>
      <c r="C160" s="201" t="s">
        <v>545</v>
      </c>
      <c r="D160" s="194">
        <v>157</v>
      </c>
      <c r="E160" s="37">
        <v>6143742</v>
      </c>
      <c r="F160" s="37">
        <v>8477995.4896009788</v>
      </c>
      <c r="G160" s="37">
        <v>12426265.505604789</v>
      </c>
      <c r="H160" s="37">
        <v>4944735.4218552178</v>
      </c>
      <c r="I160" s="37">
        <v>6675807.6141582597</v>
      </c>
      <c r="N160" s="70"/>
      <c r="W160" s="142"/>
      <c r="X160" s="144"/>
      <c r="Z160" s="11"/>
      <c r="AA160" s="145"/>
      <c r="AD160" s="11"/>
      <c r="AE160" s="11"/>
      <c r="AF160" s="11"/>
      <c r="AG160" s="11"/>
      <c r="AH160" s="11"/>
      <c r="AI160" s="11"/>
      <c r="AJ160" s="144"/>
      <c r="AK160" s="11"/>
    </row>
    <row r="161" spans="1:37" ht="14.4" x14ac:dyDescent="0.3">
      <c r="A161" s="264" t="s">
        <v>525</v>
      </c>
      <c r="B161" s="190" t="s">
        <v>483</v>
      </c>
      <c r="C161" s="201" t="s">
        <v>157</v>
      </c>
      <c r="D161" s="194">
        <v>158</v>
      </c>
      <c r="E161" s="37">
        <v>6143742</v>
      </c>
      <c r="F161" s="37">
        <v>8477995.4896009788</v>
      </c>
      <c r="G161" s="37">
        <v>12426265.505604789</v>
      </c>
      <c r="H161" s="37">
        <v>4944735.4218552178</v>
      </c>
      <c r="I161" s="37">
        <v>6675807.6141582597</v>
      </c>
      <c r="N161" s="70"/>
      <c r="W161" s="142"/>
      <c r="X161" s="144"/>
      <c r="Z161" s="11"/>
      <c r="AA161" s="145"/>
      <c r="AD161" s="11"/>
      <c r="AE161" s="11"/>
      <c r="AF161" s="11"/>
      <c r="AG161" s="11"/>
      <c r="AH161" s="11"/>
      <c r="AI161" s="11"/>
      <c r="AJ161" s="144"/>
      <c r="AK161" s="11"/>
    </row>
    <row r="162" spans="1:37" ht="14.4" x14ac:dyDescent="0.3">
      <c r="A162" s="264" t="s">
        <v>525</v>
      </c>
      <c r="B162" s="190" t="s">
        <v>485</v>
      </c>
      <c r="C162" s="201" t="s">
        <v>157</v>
      </c>
      <c r="D162" s="194">
        <v>159</v>
      </c>
      <c r="E162" s="37">
        <v>6143742</v>
      </c>
      <c r="F162" s="37">
        <v>8477995.4896009788</v>
      </c>
      <c r="G162" s="37">
        <v>12426265.505604789</v>
      </c>
      <c r="H162" s="37">
        <v>4944735.4218552178</v>
      </c>
      <c r="I162" s="37">
        <v>6675807.6141582597</v>
      </c>
      <c r="N162" s="70"/>
      <c r="W162" s="142"/>
      <c r="X162" s="144"/>
      <c r="Z162" s="11"/>
      <c r="AA162" s="145"/>
      <c r="AD162" s="11"/>
      <c r="AE162" s="11"/>
      <c r="AF162" s="11"/>
      <c r="AG162" s="11"/>
      <c r="AH162" s="11"/>
      <c r="AI162" s="11"/>
      <c r="AJ162" s="144"/>
      <c r="AK162" s="11"/>
    </row>
    <row r="163" spans="1:37" ht="14.4" x14ac:dyDescent="0.3">
      <c r="A163" s="265" t="s">
        <v>525</v>
      </c>
      <c r="B163" s="191" t="s">
        <v>483</v>
      </c>
      <c r="C163" s="202" t="s">
        <v>153</v>
      </c>
      <c r="D163" s="194">
        <v>160</v>
      </c>
      <c r="E163" s="37">
        <v>6143742</v>
      </c>
      <c r="F163" s="37">
        <v>8477995.4896009788</v>
      </c>
      <c r="G163" s="37">
        <v>12426265.505604789</v>
      </c>
      <c r="H163" s="37">
        <v>4944735.4218552178</v>
      </c>
      <c r="I163" s="37">
        <v>6675807.6141582597</v>
      </c>
      <c r="N163" s="70"/>
      <c r="W163" s="142"/>
      <c r="X163" s="144"/>
      <c r="Z163" s="11"/>
      <c r="AA163" s="145"/>
      <c r="AD163" s="11"/>
      <c r="AE163" s="11"/>
      <c r="AF163" s="11"/>
      <c r="AG163" s="11"/>
      <c r="AH163" s="11"/>
      <c r="AI163" s="11"/>
      <c r="AJ163" s="144"/>
      <c r="AK163" s="11"/>
    </row>
    <row r="164" spans="1:37" ht="14.4" x14ac:dyDescent="0.3">
      <c r="A164" s="265" t="s">
        <v>525</v>
      </c>
      <c r="B164" s="190" t="s">
        <v>485</v>
      </c>
      <c r="C164" s="203" t="s">
        <v>153</v>
      </c>
      <c r="D164" s="194">
        <v>161</v>
      </c>
      <c r="E164" s="37">
        <v>6143742</v>
      </c>
      <c r="F164" s="37">
        <v>8477995.4896009788</v>
      </c>
      <c r="G164" s="37">
        <v>12426265.505604789</v>
      </c>
      <c r="H164" s="37">
        <v>4944735.4218552178</v>
      </c>
      <c r="I164" s="37">
        <v>6675807.6141582597</v>
      </c>
      <c r="N164" s="70"/>
      <c r="W164" s="142"/>
      <c r="X164" s="144"/>
      <c r="Z164" s="11"/>
      <c r="AA164" s="145"/>
      <c r="AD164" s="11"/>
      <c r="AE164" s="11"/>
      <c r="AF164" s="11"/>
      <c r="AG164" s="11"/>
      <c r="AH164" s="11"/>
      <c r="AI164" s="11"/>
      <c r="AJ164" s="144"/>
      <c r="AK164" s="11"/>
    </row>
    <row r="165" spans="1:37" ht="14.4" x14ac:dyDescent="0.3">
      <c r="A165" s="265" t="s">
        <v>525</v>
      </c>
      <c r="B165" s="190" t="s">
        <v>487</v>
      </c>
      <c r="C165" s="202" t="s">
        <v>153</v>
      </c>
      <c r="D165" s="194">
        <v>162</v>
      </c>
      <c r="E165" s="37">
        <v>6143742</v>
      </c>
      <c r="F165" s="37">
        <v>8477995.4896009788</v>
      </c>
      <c r="G165" s="37">
        <v>12426265.505604789</v>
      </c>
      <c r="H165" s="37">
        <v>4944735.4218552178</v>
      </c>
      <c r="I165" s="37">
        <v>6675807.6141582597</v>
      </c>
      <c r="N165" s="70"/>
      <c r="W165" s="142"/>
      <c r="X165" s="144"/>
      <c r="Z165" s="11"/>
      <c r="AA165" s="145"/>
      <c r="AD165" s="11"/>
      <c r="AE165" s="11"/>
      <c r="AF165" s="11"/>
      <c r="AG165" s="11"/>
      <c r="AH165" s="11"/>
      <c r="AI165" s="11"/>
      <c r="AJ165" s="144"/>
      <c r="AK165" s="11"/>
    </row>
    <row r="166" spans="1:37" ht="14.4" x14ac:dyDescent="0.3">
      <c r="A166" s="265" t="s">
        <v>525</v>
      </c>
      <c r="B166" s="190" t="s">
        <v>503</v>
      </c>
      <c r="C166" s="203" t="s">
        <v>153</v>
      </c>
      <c r="D166" s="194">
        <v>163</v>
      </c>
      <c r="E166" s="37">
        <v>6143742</v>
      </c>
      <c r="F166" s="37">
        <v>8477995.4896009788</v>
      </c>
      <c r="G166" s="37">
        <v>12426265.505604789</v>
      </c>
      <c r="H166" s="37">
        <v>4944735.4218552178</v>
      </c>
      <c r="I166" s="37">
        <v>6675807.6141582597</v>
      </c>
      <c r="N166" s="70"/>
      <c r="W166" s="142"/>
      <c r="X166" s="144"/>
      <c r="Z166" s="11"/>
      <c r="AA166" s="145"/>
      <c r="AD166" s="11"/>
      <c r="AE166" s="11"/>
      <c r="AF166" s="11"/>
      <c r="AG166" s="11"/>
      <c r="AH166" s="11"/>
      <c r="AI166" s="11"/>
      <c r="AJ166" s="144"/>
      <c r="AK166" s="11"/>
    </row>
    <row r="167" spans="1:37" ht="14.4" x14ac:dyDescent="0.3">
      <c r="A167" s="265" t="s">
        <v>526</v>
      </c>
      <c r="B167" s="190" t="s">
        <v>522</v>
      </c>
      <c r="C167" s="203" t="s">
        <v>545</v>
      </c>
      <c r="D167" s="194">
        <v>164</v>
      </c>
      <c r="E167" s="37">
        <v>8721960</v>
      </c>
      <c r="F167" s="37">
        <v>5138483.1003688015</v>
      </c>
      <c r="G167" s="37">
        <v>4992524.8386581745</v>
      </c>
      <c r="H167" s="37">
        <v>1395131.5460327971</v>
      </c>
      <c r="I167" s="37">
        <v>0</v>
      </c>
      <c r="N167" s="70"/>
      <c r="W167" s="142"/>
      <c r="X167" s="144"/>
      <c r="Z167" s="11"/>
      <c r="AA167" s="145"/>
      <c r="AD167" s="11"/>
      <c r="AE167" s="11"/>
      <c r="AF167" s="11"/>
      <c r="AG167" s="11"/>
      <c r="AH167" s="11"/>
      <c r="AI167" s="11"/>
      <c r="AJ167" s="144"/>
      <c r="AK167" s="11"/>
    </row>
    <row r="168" spans="1:37" ht="14.4" x14ac:dyDescent="0.3">
      <c r="A168" s="265" t="s">
        <v>526</v>
      </c>
      <c r="B168" s="190" t="s">
        <v>507</v>
      </c>
      <c r="C168" s="203" t="s">
        <v>562</v>
      </c>
      <c r="D168" s="194">
        <v>165</v>
      </c>
      <c r="E168" s="37">
        <v>8721960</v>
      </c>
      <c r="F168" s="37">
        <v>5138483.1003688015</v>
      </c>
      <c r="G168" s="37">
        <v>4992524.8386581745</v>
      </c>
      <c r="H168" s="37">
        <v>1395131.5460327971</v>
      </c>
      <c r="I168" s="37">
        <v>0</v>
      </c>
      <c r="N168" s="70"/>
      <c r="W168" s="142"/>
      <c r="X168" s="144"/>
      <c r="Z168" s="11"/>
      <c r="AA168" s="145"/>
      <c r="AD168" s="11"/>
      <c r="AE168" s="11"/>
      <c r="AF168" s="11"/>
      <c r="AG168" s="11"/>
      <c r="AH168" s="11"/>
      <c r="AI168" s="11"/>
      <c r="AJ168" s="144"/>
      <c r="AK168" s="11"/>
    </row>
    <row r="169" spans="1:37" ht="14.4" x14ac:dyDescent="0.3">
      <c r="A169" s="265" t="s">
        <v>526</v>
      </c>
      <c r="B169" s="190" t="s">
        <v>508</v>
      </c>
      <c r="C169" s="203" t="s">
        <v>562</v>
      </c>
      <c r="D169" s="194">
        <v>166</v>
      </c>
      <c r="E169" s="37">
        <v>8721960</v>
      </c>
      <c r="F169" s="37">
        <v>5138483.1003688015</v>
      </c>
      <c r="G169" s="37">
        <v>4992524.8386581745</v>
      </c>
      <c r="H169" s="37">
        <v>1395131.5460327971</v>
      </c>
      <c r="I169" s="37">
        <v>0</v>
      </c>
      <c r="N169" s="70"/>
      <c r="W169" s="142"/>
      <c r="X169" s="144"/>
      <c r="Z169" s="11"/>
      <c r="AA169" s="145"/>
      <c r="AD169" s="11"/>
      <c r="AE169" s="11"/>
      <c r="AF169" s="11"/>
      <c r="AG169" s="11"/>
      <c r="AH169" s="11"/>
      <c r="AI169" s="11"/>
      <c r="AJ169" s="144"/>
      <c r="AK169" s="11"/>
    </row>
    <row r="170" spans="1:37" ht="14.4" x14ac:dyDescent="0.3">
      <c r="A170" s="265" t="s">
        <v>526</v>
      </c>
      <c r="B170" s="190" t="s">
        <v>514</v>
      </c>
      <c r="C170" s="203" t="s">
        <v>562</v>
      </c>
      <c r="D170" s="194">
        <v>167</v>
      </c>
      <c r="E170" s="37">
        <v>8721960</v>
      </c>
      <c r="F170" s="37">
        <v>5138483.1003688015</v>
      </c>
      <c r="G170" s="37">
        <v>4992524.8386581745</v>
      </c>
      <c r="H170" s="37">
        <v>1395131.5460327971</v>
      </c>
      <c r="I170" s="37">
        <v>0</v>
      </c>
      <c r="N170" s="70"/>
      <c r="R170" s="19"/>
      <c r="S170" s="51"/>
      <c r="W170" s="142"/>
      <c r="X170" s="144"/>
      <c r="Z170" s="11"/>
      <c r="AA170" s="145"/>
      <c r="AD170" s="11"/>
      <c r="AE170" s="11"/>
      <c r="AF170" s="11"/>
      <c r="AG170" s="11"/>
      <c r="AH170" s="11"/>
      <c r="AI170" s="11"/>
      <c r="AJ170" s="144"/>
      <c r="AK170" s="11"/>
    </row>
    <row r="171" spans="1:37" ht="14.4" x14ac:dyDescent="0.3">
      <c r="A171" s="265" t="s">
        <v>581</v>
      </c>
      <c r="B171" s="190" t="s">
        <v>490</v>
      </c>
      <c r="C171" s="201" t="s">
        <v>545</v>
      </c>
      <c r="D171" s="194">
        <v>168</v>
      </c>
      <c r="E171" s="37">
        <v>3766984</v>
      </c>
      <c r="F171" s="37">
        <v>4064808.9121294226</v>
      </c>
      <c r="G171" s="37">
        <v>6492983.5405892991</v>
      </c>
      <c r="H171" s="37">
        <v>2262999.3952745916</v>
      </c>
      <c r="I171" s="37">
        <v>692880.09270944539</v>
      </c>
      <c r="N171" s="70"/>
      <c r="P171" s="144"/>
      <c r="Q171" s="11"/>
      <c r="R171" s="11"/>
      <c r="W171" s="142"/>
      <c r="X171" s="144"/>
      <c r="Z171" s="11"/>
      <c r="AA171" s="145"/>
      <c r="AD171" s="11"/>
      <c r="AE171" s="11"/>
      <c r="AF171" s="11"/>
      <c r="AG171" s="11"/>
      <c r="AH171" s="11"/>
      <c r="AI171" s="11"/>
      <c r="AJ171" s="144"/>
      <c r="AK171" s="11"/>
    </row>
    <row r="172" spans="1:37" ht="14.4" x14ac:dyDescent="0.3">
      <c r="A172" s="265" t="s">
        <v>581</v>
      </c>
      <c r="B172" s="190" t="s">
        <v>518</v>
      </c>
      <c r="C172" s="203" t="s">
        <v>545</v>
      </c>
      <c r="D172" s="194">
        <v>169</v>
      </c>
      <c r="E172" s="37">
        <v>3766984</v>
      </c>
      <c r="F172" s="37">
        <v>4064808.9121294226</v>
      </c>
      <c r="G172" s="37">
        <v>6492983.5405892991</v>
      </c>
      <c r="H172" s="37">
        <v>2262999.3952745916</v>
      </c>
      <c r="I172" s="37">
        <v>692880.09270944539</v>
      </c>
      <c r="N172" s="70"/>
      <c r="P172" s="144"/>
      <c r="Q172" s="11"/>
      <c r="R172" s="11"/>
      <c r="W172" s="142"/>
      <c r="X172" s="144"/>
      <c r="Z172" s="11"/>
      <c r="AA172" s="145"/>
      <c r="AD172" s="11"/>
      <c r="AE172" s="11"/>
      <c r="AF172" s="11"/>
      <c r="AG172" s="11"/>
      <c r="AH172" s="11"/>
      <c r="AI172" s="11"/>
      <c r="AJ172" s="144"/>
      <c r="AK172" s="11"/>
    </row>
    <row r="173" spans="1:37" ht="14.4" x14ac:dyDescent="0.3">
      <c r="A173" s="265" t="s">
        <v>581</v>
      </c>
      <c r="B173" s="190" t="s">
        <v>484</v>
      </c>
      <c r="C173" s="203" t="s">
        <v>562</v>
      </c>
      <c r="D173" s="194">
        <v>170</v>
      </c>
      <c r="E173" s="37">
        <v>3766984</v>
      </c>
      <c r="F173" s="37">
        <v>4064808.9121294226</v>
      </c>
      <c r="G173" s="37">
        <v>6492983.5405892991</v>
      </c>
      <c r="H173" s="37">
        <v>2262999.3952745916</v>
      </c>
      <c r="I173" s="37">
        <v>692880.09270944539</v>
      </c>
      <c r="N173" s="70"/>
      <c r="P173" s="144"/>
      <c r="Q173" s="11"/>
      <c r="R173" s="11"/>
      <c r="W173" s="142"/>
      <c r="X173" s="144"/>
      <c r="Z173" s="11"/>
      <c r="AA173" s="145"/>
      <c r="AD173" s="11"/>
      <c r="AE173" s="11"/>
      <c r="AF173" s="11"/>
      <c r="AG173" s="11"/>
      <c r="AH173" s="11"/>
      <c r="AI173" s="11"/>
      <c r="AJ173" s="144"/>
      <c r="AK173" s="11"/>
    </row>
    <row r="174" spans="1:37" ht="14.4" x14ac:dyDescent="0.3">
      <c r="A174" s="265" t="s">
        <v>581</v>
      </c>
      <c r="B174" s="191" t="s">
        <v>483</v>
      </c>
      <c r="C174" s="203" t="s">
        <v>157</v>
      </c>
      <c r="D174" s="194">
        <v>171</v>
      </c>
      <c r="E174" s="37">
        <v>3766984</v>
      </c>
      <c r="F174" s="37">
        <v>4064808.9121294226</v>
      </c>
      <c r="G174" s="37">
        <v>6492983.5405892991</v>
      </c>
      <c r="H174" s="37">
        <v>2262999.3952745916</v>
      </c>
      <c r="I174" s="37">
        <v>692880.09270944539</v>
      </c>
      <c r="N174" s="70"/>
      <c r="P174" s="144"/>
      <c r="Q174" s="11"/>
      <c r="R174" s="11"/>
      <c r="W174" s="142"/>
      <c r="X174" s="144"/>
      <c r="Z174" s="11"/>
      <c r="AA174" s="145"/>
      <c r="AD174" s="11"/>
      <c r="AE174" s="11"/>
      <c r="AF174" s="11"/>
      <c r="AG174" s="11"/>
      <c r="AH174" s="11"/>
      <c r="AI174" s="11"/>
      <c r="AJ174" s="144"/>
      <c r="AK174" s="11"/>
    </row>
    <row r="175" spans="1:37" ht="14.4" x14ac:dyDescent="0.3">
      <c r="A175" s="265" t="s">
        <v>581</v>
      </c>
      <c r="B175" s="191" t="s">
        <v>485</v>
      </c>
      <c r="C175" s="203" t="s">
        <v>157</v>
      </c>
      <c r="D175" s="194">
        <v>172</v>
      </c>
      <c r="E175" s="37">
        <v>3766984</v>
      </c>
      <c r="F175" s="37">
        <v>4064808.9121294226</v>
      </c>
      <c r="G175" s="37">
        <v>6492983.5405892991</v>
      </c>
      <c r="H175" s="37">
        <v>2262999.3952745916</v>
      </c>
      <c r="I175" s="37">
        <v>692880.09270944539</v>
      </c>
      <c r="N175" s="70"/>
      <c r="P175" s="144"/>
      <c r="Q175" s="11"/>
      <c r="R175" s="11"/>
      <c r="W175" s="142"/>
      <c r="X175" s="144"/>
      <c r="Z175" s="11"/>
      <c r="AA175" s="145"/>
      <c r="AD175" s="11"/>
      <c r="AE175" s="11"/>
      <c r="AF175" s="11"/>
      <c r="AG175" s="11"/>
      <c r="AH175" s="11"/>
      <c r="AI175" s="11"/>
      <c r="AJ175" s="144"/>
      <c r="AK175" s="11"/>
    </row>
    <row r="176" spans="1:37" ht="14.4" x14ac:dyDescent="0.3">
      <c r="A176" s="265" t="s">
        <v>581</v>
      </c>
      <c r="B176" s="190" t="s">
        <v>486</v>
      </c>
      <c r="C176" s="201" t="s">
        <v>155</v>
      </c>
      <c r="D176" s="194">
        <v>173</v>
      </c>
      <c r="E176" s="37">
        <v>3766984</v>
      </c>
      <c r="F176" s="37">
        <v>4064808.9121294226</v>
      </c>
      <c r="G176" s="37">
        <v>6492983.5405892991</v>
      </c>
      <c r="H176" s="37">
        <v>2262999.3952745916</v>
      </c>
      <c r="I176" s="37">
        <v>692880.09270944539</v>
      </c>
      <c r="N176" s="70"/>
      <c r="P176" s="144"/>
      <c r="Q176" s="11"/>
      <c r="R176" s="11"/>
      <c r="W176" s="142"/>
      <c r="X176" s="144"/>
      <c r="Z176" s="11"/>
      <c r="AA176" s="145"/>
      <c r="AD176" s="11"/>
      <c r="AE176" s="11"/>
      <c r="AF176" s="11"/>
      <c r="AG176" s="11"/>
      <c r="AH176" s="11"/>
      <c r="AI176" s="11"/>
      <c r="AJ176" s="144"/>
      <c r="AK176" s="11"/>
    </row>
    <row r="177" spans="1:37" ht="14.4" x14ac:dyDescent="0.3">
      <c r="A177" s="265" t="s">
        <v>581</v>
      </c>
      <c r="B177" s="190" t="s">
        <v>517</v>
      </c>
      <c r="C177" s="201" t="s">
        <v>155</v>
      </c>
      <c r="D177" s="194">
        <v>174</v>
      </c>
      <c r="E177" s="37">
        <v>3766984</v>
      </c>
      <c r="F177" s="37">
        <v>4064808.9121294226</v>
      </c>
      <c r="G177" s="37">
        <v>6492983.5405892991</v>
      </c>
      <c r="H177" s="37">
        <v>2262999.3952745916</v>
      </c>
      <c r="I177" s="37">
        <v>692880.09270944539</v>
      </c>
      <c r="N177" s="70"/>
      <c r="P177" s="144"/>
      <c r="Q177" s="11"/>
      <c r="R177" s="11"/>
      <c r="W177" s="142"/>
      <c r="X177" s="144"/>
      <c r="Z177" s="11"/>
      <c r="AA177" s="145"/>
      <c r="AD177" s="11"/>
      <c r="AE177" s="11"/>
      <c r="AF177" s="11"/>
      <c r="AG177" s="11"/>
      <c r="AH177" s="11"/>
      <c r="AI177" s="11"/>
      <c r="AJ177" s="144"/>
      <c r="AK177" s="11"/>
    </row>
    <row r="178" spans="1:37" ht="14.4" x14ac:dyDescent="0.3">
      <c r="A178" s="265" t="s">
        <v>581</v>
      </c>
      <c r="B178" s="190" t="s">
        <v>483</v>
      </c>
      <c r="C178" s="201" t="s">
        <v>153</v>
      </c>
      <c r="D178" s="194">
        <v>175</v>
      </c>
      <c r="E178" s="37">
        <v>3766984</v>
      </c>
      <c r="F178" s="37">
        <v>4064808.9121294226</v>
      </c>
      <c r="G178" s="37">
        <v>6492983.5405892991</v>
      </c>
      <c r="H178" s="37">
        <v>2262999.3952745916</v>
      </c>
      <c r="I178" s="37">
        <v>692880.09270944539</v>
      </c>
      <c r="N178" s="70"/>
      <c r="P178" s="144"/>
      <c r="Q178" s="11"/>
      <c r="R178" s="11"/>
      <c r="W178" s="142"/>
      <c r="X178" s="144"/>
      <c r="Z178" s="11"/>
      <c r="AA178" s="145"/>
      <c r="AD178" s="11"/>
      <c r="AE178" s="11"/>
      <c r="AF178" s="11"/>
      <c r="AG178" s="11"/>
      <c r="AH178" s="11"/>
      <c r="AI178" s="11"/>
      <c r="AJ178" s="144"/>
      <c r="AK178" s="11"/>
    </row>
    <row r="179" spans="1:37" ht="14.4" x14ac:dyDescent="0.3">
      <c r="A179" s="265" t="s">
        <v>581</v>
      </c>
      <c r="B179" s="190" t="s">
        <v>485</v>
      </c>
      <c r="C179" s="201" t="s">
        <v>153</v>
      </c>
      <c r="D179" s="194">
        <v>176</v>
      </c>
      <c r="E179" s="37">
        <v>3766984</v>
      </c>
      <c r="F179" s="37">
        <v>4064808.9121294226</v>
      </c>
      <c r="G179" s="37">
        <v>6492983.5405892991</v>
      </c>
      <c r="H179" s="37">
        <v>2262999.3952745916</v>
      </c>
      <c r="I179" s="37">
        <v>692880.09270944539</v>
      </c>
      <c r="N179" s="70"/>
      <c r="P179" s="144"/>
      <c r="Q179" s="11"/>
      <c r="R179" s="11"/>
      <c r="W179" s="142"/>
      <c r="X179" s="144"/>
      <c r="Z179" s="11"/>
      <c r="AA179" s="145"/>
      <c r="AD179" s="11"/>
      <c r="AE179" s="11"/>
      <c r="AF179" s="11"/>
      <c r="AG179" s="11"/>
      <c r="AH179" s="11"/>
      <c r="AI179" s="11"/>
      <c r="AJ179" s="144"/>
      <c r="AK179" s="11"/>
    </row>
    <row r="180" spans="1:37" ht="14.4" x14ac:dyDescent="0.3">
      <c r="A180" s="265" t="s">
        <v>581</v>
      </c>
      <c r="B180" s="190" t="s">
        <v>486</v>
      </c>
      <c r="C180" s="201" t="s">
        <v>153</v>
      </c>
      <c r="D180" s="194">
        <v>177</v>
      </c>
      <c r="E180" s="37">
        <v>3766984</v>
      </c>
      <c r="F180" s="37">
        <v>4064808.9121294226</v>
      </c>
      <c r="G180" s="37">
        <v>6492983.5405892991</v>
      </c>
      <c r="H180" s="37">
        <v>2262999.3952745916</v>
      </c>
      <c r="I180" s="37">
        <v>692880.09270944539</v>
      </c>
      <c r="N180" s="70"/>
      <c r="W180" s="142"/>
      <c r="X180" s="144"/>
      <c r="Z180" s="11"/>
      <c r="AA180" s="145"/>
      <c r="AD180" s="11"/>
      <c r="AE180" s="11"/>
      <c r="AF180" s="11"/>
      <c r="AG180" s="11"/>
      <c r="AH180" s="11"/>
      <c r="AI180" s="11"/>
      <c r="AJ180" s="144"/>
      <c r="AK180" s="11"/>
    </row>
    <row r="181" spans="1:37" ht="14.4" x14ac:dyDescent="0.3">
      <c r="A181" s="265" t="s">
        <v>581</v>
      </c>
      <c r="B181" s="190" t="s">
        <v>489</v>
      </c>
      <c r="C181" s="201" t="s">
        <v>153</v>
      </c>
      <c r="D181" s="194">
        <v>178</v>
      </c>
      <c r="E181" s="37">
        <v>3766984</v>
      </c>
      <c r="F181" s="37">
        <v>4064808.9121294226</v>
      </c>
      <c r="G181" s="37">
        <v>6492983.5405892991</v>
      </c>
      <c r="H181" s="37">
        <v>2262999.3952745916</v>
      </c>
      <c r="I181" s="37">
        <v>692880.09270944539</v>
      </c>
      <c r="N181" s="70"/>
      <c r="X181" s="144"/>
      <c r="Z181" s="11"/>
      <c r="AA181" s="145"/>
      <c r="AD181" s="11"/>
      <c r="AE181" s="11"/>
      <c r="AF181" s="11"/>
      <c r="AG181" s="11"/>
      <c r="AH181" s="11"/>
      <c r="AI181" s="11"/>
      <c r="AJ181" s="144"/>
      <c r="AK181" s="11"/>
    </row>
    <row r="182" spans="1:37" ht="14.4" x14ac:dyDescent="0.3">
      <c r="A182" s="265" t="s">
        <v>581</v>
      </c>
      <c r="B182" s="190" t="s">
        <v>517</v>
      </c>
      <c r="C182" s="201" t="s">
        <v>153</v>
      </c>
      <c r="D182" s="194">
        <v>179</v>
      </c>
      <c r="E182" s="37">
        <v>3766984</v>
      </c>
      <c r="F182" s="37">
        <v>4064808.9121294226</v>
      </c>
      <c r="G182" s="37">
        <v>6492983.5405892991</v>
      </c>
      <c r="H182" s="37">
        <v>2262999.3952745916</v>
      </c>
      <c r="I182" s="37">
        <v>692880.09270944539</v>
      </c>
      <c r="N182" s="70"/>
      <c r="X182" s="144"/>
      <c r="Z182" s="11"/>
      <c r="AA182" s="145"/>
      <c r="AD182" s="11"/>
      <c r="AE182" s="11"/>
      <c r="AF182" s="11"/>
      <c r="AG182" s="11"/>
      <c r="AH182" s="11"/>
      <c r="AI182" s="11"/>
      <c r="AJ182" s="144"/>
      <c r="AK182" s="11"/>
    </row>
    <row r="183" spans="1:37" ht="14.4" x14ac:dyDescent="0.3">
      <c r="A183" s="265" t="s">
        <v>527</v>
      </c>
      <c r="B183" s="190" t="s">
        <v>486</v>
      </c>
      <c r="C183" s="201" t="s">
        <v>155</v>
      </c>
      <c r="D183" s="194">
        <v>180</v>
      </c>
      <c r="E183" s="37">
        <v>6635502</v>
      </c>
      <c r="F183" s="37">
        <v>6132233.2371301828</v>
      </c>
      <c r="G183" s="37">
        <v>9859366.9513361491</v>
      </c>
      <c r="H183" s="37">
        <v>3618283.776802219</v>
      </c>
      <c r="I183" s="37">
        <v>428886.89173828263</v>
      </c>
      <c r="N183" s="70"/>
      <c r="X183" s="144"/>
      <c r="Z183" s="11"/>
      <c r="AA183" s="145"/>
      <c r="AD183" s="11"/>
      <c r="AE183" s="11"/>
      <c r="AF183" s="11"/>
      <c r="AG183" s="11"/>
      <c r="AH183" s="11"/>
      <c r="AI183" s="11"/>
      <c r="AJ183" s="144"/>
      <c r="AK183" s="11"/>
    </row>
    <row r="184" spans="1:37" ht="14.4" x14ac:dyDescent="0.3">
      <c r="A184" s="265" t="s">
        <v>527</v>
      </c>
      <c r="B184" s="190" t="s">
        <v>483</v>
      </c>
      <c r="C184" s="201" t="s">
        <v>153</v>
      </c>
      <c r="D184" s="194">
        <v>181</v>
      </c>
      <c r="E184" s="37">
        <v>6635502</v>
      </c>
      <c r="F184" s="37">
        <v>6132233.2371301828</v>
      </c>
      <c r="G184" s="37">
        <v>9859366.9513361491</v>
      </c>
      <c r="H184" s="37">
        <v>3618283.776802219</v>
      </c>
      <c r="I184" s="37">
        <v>428886.89173828263</v>
      </c>
      <c r="N184" s="70"/>
      <c r="O184" s="258"/>
      <c r="P184" s="258"/>
      <c r="Q184" s="258"/>
      <c r="X184" s="144"/>
      <c r="Z184" s="11"/>
      <c r="AA184" s="145"/>
      <c r="AD184" s="11"/>
      <c r="AE184" s="11"/>
      <c r="AF184" s="11"/>
      <c r="AG184" s="11"/>
      <c r="AH184" s="11"/>
      <c r="AI184" s="11"/>
      <c r="AJ184" s="144"/>
      <c r="AK184" s="11"/>
    </row>
    <row r="185" spans="1:37" ht="14.4" x14ac:dyDescent="0.3">
      <c r="A185" s="265" t="s">
        <v>527</v>
      </c>
      <c r="B185" s="190" t="s">
        <v>485</v>
      </c>
      <c r="C185" s="201" t="s">
        <v>153</v>
      </c>
      <c r="D185" s="194">
        <v>182</v>
      </c>
      <c r="E185" s="37">
        <v>6635502</v>
      </c>
      <c r="F185" s="37">
        <v>6132233.2371301828</v>
      </c>
      <c r="G185" s="37">
        <v>9859366.9513361491</v>
      </c>
      <c r="H185" s="37">
        <v>3618283.776802219</v>
      </c>
      <c r="I185" s="37">
        <v>428886.89173828263</v>
      </c>
      <c r="N185" s="70"/>
      <c r="O185" s="258"/>
      <c r="P185" s="258"/>
      <c r="Q185" s="258"/>
      <c r="X185" s="144"/>
      <c r="Z185" s="11"/>
      <c r="AA185" s="145"/>
      <c r="AD185" s="11"/>
      <c r="AE185" s="11"/>
      <c r="AF185" s="11"/>
      <c r="AG185" s="11"/>
      <c r="AH185" s="11"/>
      <c r="AI185" s="11"/>
      <c r="AJ185" s="144"/>
      <c r="AK185" s="11"/>
    </row>
    <row r="186" spans="1:37" ht="14.4" x14ac:dyDescent="0.3">
      <c r="A186" s="265" t="s">
        <v>527</v>
      </c>
      <c r="B186" s="190" t="s">
        <v>486</v>
      </c>
      <c r="C186" s="202" t="s">
        <v>153</v>
      </c>
      <c r="D186" s="194">
        <v>183</v>
      </c>
      <c r="E186" s="37">
        <v>6635502</v>
      </c>
      <c r="F186" s="37">
        <v>6132233.2371301828</v>
      </c>
      <c r="G186" s="37">
        <v>9859366.9513361491</v>
      </c>
      <c r="H186" s="37">
        <v>3618283.776802219</v>
      </c>
      <c r="I186" s="37">
        <v>428886.89173828263</v>
      </c>
      <c r="N186" s="70"/>
      <c r="O186" s="258"/>
      <c r="P186" s="258"/>
      <c r="Q186" s="258"/>
      <c r="X186" s="144"/>
      <c r="Z186" s="11"/>
      <c r="AA186" s="145"/>
      <c r="AD186" s="11"/>
      <c r="AE186" s="11"/>
      <c r="AF186" s="11"/>
      <c r="AG186" s="11"/>
      <c r="AH186" s="11"/>
      <c r="AI186" s="11"/>
      <c r="AJ186" s="144"/>
      <c r="AK186" s="11"/>
    </row>
    <row r="187" spans="1:37" ht="14.4" x14ac:dyDescent="0.3">
      <c r="A187" s="265" t="s">
        <v>527</v>
      </c>
      <c r="B187" s="190" t="s">
        <v>487</v>
      </c>
      <c r="C187" s="202" t="s">
        <v>153</v>
      </c>
      <c r="D187" s="194">
        <v>184</v>
      </c>
      <c r="E187" s="37">
        <v>6635502</v>
      </c>
      <c r="F187" s="37">
        <v>6132233.2371301828</v>
      </c>
      <c r="G187" s="37">
        <v>9859366.9513361491</v>
      </c>
      <c r="H187" s="37">
        <v>3618283.776802219</v>
      </c>
      <c r="I187" s="37">
        <v>428886.89173828263</v>
      </c>
      <c r="N187" s="70"/>
      <c r="O187" s="258"/>
      <c r="P187" s="258"/>
      <c r="Q187" s="258"/>
      <c r="X187" s="144"/>
      <c r="Z187" s="11"/>
      <c r="AA187" s="145"/>
      <c r="AD187" s="11"/>
      <c r="AE187" s="11"/>
      <c r="AF187" s="11"/>
      <c r="AG187" s="11"/>
      <c r="AH187" s="11"/>
      <c r="AI187" s="11"/>
      <c r="AJ187" s="144"/>
      <c r="AK187" s="11"/>
    </row>
    <row r="188" spans="1:37" ht="14.4" x14ac:dyDescent="0.3">
      <c r="A188" s="265" t="s">
        <v>527</v>
      </c>
      <c r="B188" s="190" t="s">
        <v>489</v>
      </c>
      <c r="C188" s="202" t="s">
        <v>153</v>
      </c>
      <c r="D188" s="194">
        <v>185</v>
      </c>
      <c r="E188" s="37">
        <v>6635502</v>
      </c>
      <c r="F188" s="37">
        <v>6132233.2371301828</v>
      </c>
      <c r="G188" s="37">
        <v>9859366.9513361491</v>
      </c>
      <c r="H188" s="37">
        <v>3618283.776802219</v>
      </c>
      <c r="I188" s="37">
        <v>428886.89173828263</v>
      </c>
      <c r="N188" s="70"/>
      <c r="O188" s="258"/>
      <c r="P188" s="258"/>
      <c r="Q188" s="258"/>
      <c r="X188" s="144"/>
      <c r="Z188" s="11"/>
      <c r="AA188" s="145"/>
      <c r="AD188" s="11"/>
      <c r="AE188" s="11"/>
      <c r="AF188" s="11"/>
      <c r="AG188" s="11"/>
      <c r="AH188" s="11"/>
      <c r="AI188" s="11"/>
      <c r="AJ188" s="144"/>
      <c r="AK188" s="11"/>
    </row>
    <row r="189" spans="1:37" ht="14.4" x14ac:dyDescent="0.3">
      <c r="A189" s="265" t="s">
        <v>527</v>
      </c>
      <c r="B189" s="190" t="s">
        <v>493</v>
      </c>
      <c r="C189" s="203" t="s">
        <v>153</v>
      </c>
      <c r="D189" s="194">
        <v>186</v>
      </c>
      <c r="E189" s="37">
        <v>6635502</v>
      </c>
      <c r="F189" s="37">
        <v>6132233.2371301828</v>
      </c>
      <c r="G189" s="37">
        <v>9859366.9513361491</v>
      </c>
      <c r="H189" s="37">
        <v>3618283.776802219</v>
      </c>
      <c r="I189" s="37">
        <v>428886.89173828263</v>
      </c>
      <c r="N189" s="70"/>
      <c r="O189" s="258"/>
      <c r="P189" s="258"/>
      <c r="Q189" s="258"/>
      <c r="X189" s="144"/>
      <c r="Z189" s="11"/>
      <c r="AA189" s="145"/>
      <c r="AD189" s="11"/>
      <c r="AE189" s="11"/>
      <c r="AF189" s="11"/>
      <c r="AG189" s="11"/>
      <c r="AH189" s="11"/>
      <c r="AI189" s="11"/>
      <c r="AJ189" s="144"/>
      <c r="AK189" s="11"/>
    </row>
    <row r="190" spans="1:37" ht="14.4" x14ac:dyDescent="0.3">
      <c r="A190" s="265" t="s">
        <v>528</v>
      </c>
      <c r="B190" s="190" t="s">
        <v>490</v>
      </c>
      <c r="C190" s="203" t="s">
        <v>561</v>
      </c>
      <c r="D190" s="194">
        <v>187</v>
      </c>
      <c r="E190" s="37">
        <v>13980765</v>
      </c>
      <c r="F190" s="37">
        <v>13264168.484449347</v>
      </c>
      <c r="G190" s="37">
        <v>18047470.008791294</v>
      </c>
      <c r="H190" s="37">
        <v>6472296.2691849805</v>
      </c>
      <c r="I190" s="37">
        <v>153781.28167142335</v>
      </c>
      <c r="N190" s="70"/>
      <c r="O190" s="258"/>
      <c r="P190" s="258"/>
      <c r="Q190" s="258"/>
      <c r="X190" s="144"/>
      <c r="Z190" s="11"/>
      <c r="AA190" s="145"/>
      <c r="AD190" s="11"/>
      <c r="AE190" s="11"/>
      <c r="AF190" s="11"/>
      <c r="AG190" s="11"/>
      <c r="AH190" s="11"/>
      <c r="AI190" s="11"/>
      <c r="AJ190" s="144"/>
      <c r="AK190" s="11"/>
    </row>
    <row r="191" spans="1:37" ht="14.4" x14ac:dyDescent="0.3">
      <c r="A191" s="265" t="s">
        <v>528</v>
      </c>
      <c r="B191" s="190" t="s">
        <v>491</v>
      </c>
      <c r="C191" s="203" t="s">
        <v>561</v>
      </c>
      <c r="D191" s="194">
        <v>188</v>
      </c>
      <c r="E191" s="37">
        <v>13980765</v>
      </c>
      <c r="F191" s="37">
        <v>13264168.484449347</v>
      </c>
      <c r="G191" s="37">
        <v>18047470.008791294</v>
      </c>
      <c r="H191" s="37">
        <v>6472296.2691849805</v>
      </c>
      <c r="I191" s="37">
        <v>153781.28167142335</v>
      </c>
      <c r="N191" s="70"/>
      <c r="O191" s="258"/>
      <c r="P191" s="258"/>
      <c r="Q191" s="258"/>
      <c r="X191" s="144"/>
      <c r="Z191" s="11"/>
      <c r="AA191" s="145"/>
      <c r="AD191" s="11"/>
      <c r="AE191" s="11"/>
      <c r="AF191" s="11"/>
      <c r="AG191" s="11"/>
      <c r="AH191" s="11"/>
      <c r="AI191" s="11"/>
      <c r="AJ191" s="144"/>
      <c r="AK191" s="11"/>
    </row>
    <row r="192" spans="1:37" ht="14.4" x14ac:dyDescent="0.3">
      <c r="A192" s="265" t="s">
        <v>528</v>
      </c>
      <c r="B192" s="190" t="s">
        <v>490</v>
      </c>
      <c r="C192" s="203" t="s">
        <v>545</v>
      </c>
      <c r="D192" s="194">
        <v>189</v>
      </c>
      <c r="E192" s="37">
        <v>13980765</v>
      </c>
      <c r="F192" s="37">
        <v>13264168.484449347</v>
      </c>
      <c r="G192" s="37">
        <v>18047470.008791294</v>
      </c>
      <c r="H192" s="37">
        <v>6472296.2691849805</v>
      </c>
      <c r="I192" s="37">
        <v>153781.28167142335</v>
      </c>
      <c r="N192" s="70"/>
      <c r="X192" s="144"/>
      <c r="Z192" s="11"/>
      <c r="AA192" s="145"/>
      <c r="AD192" s="11"/>
      <c r="AE192" s="11"/>
      <c r="AF192" s="11"/>
      <c r="AG192" s="11"/>
      <c r="AH192" s="11"/>
      <c r="AI192" s="11"/>
      <c r="AJ192" s="144"/>
      <c r="AK192" s="11"/>
    </row>
    <row r="193" spans="1:37" ht="14.4" x14ac:dyDescent="0.3">
      <c r="A193" s="265" t="s">
        <v>528</v>
      </c>
      <c r="B193" s="190" t="s">
        <v>491</v>
      </c>
      <c r="C193" s="203" t="s">
        <v>545</v>
      </c>
      <c r="D193" s="194">
        <v>190</v>
      </c>
      <c r="E193" s="37">
        <v>13980765</v>
      </c>
      <c r="F193" s="37">
        <v>13264168.484449347</v>
      </c>
      <c r="G193" s="37">
        <v>18047470.008791294</v>
      </c>
      <c r="H193" s="37">
        <v>6472296.2691849805</v>
      </c>
      <c r="I193" s="37">
        <v>153781.28167142335</v>
      </c>
      <c r="N193" s="70"/>
      <c r="X193" s="144"/>
      <c r="Z193" s="11"/>
      <c r="AA193" s="145"/>
      <c r="AD193" s="11"/>
      <c r="AE193" s="11"/>
      <c r="AF193" s="11"/>
      <c r="AG193" s="11"/>
      <c r="AH193" s="11"/>
      <c r="AI193" s="11"/>
      <c r="AJ193" s="144"/>
      <c r="AK193" s="11"/>
    </row>
    <row r="194" spans="1:37" ht="14.4" x14ac:dyDescent="0.3">
      <c r="A194" s="265" t="s">
        <v>528</v>
      </c>
      <c r="B194" s="190" t="s">
        <v>496</v>
      </c>
      <c r="C194" s="201" t="s">
        <v>545</v>
      </c>
      <c r="D194" s="194">
        <v>191</v>
      </c>
      <c r="E194" s="37">
        <v>13980765</v>
      </c>
      <c r="F194" s="37">
        <v>13264168.484449347</v>
      </c>
      <c r="G194" s="37">
        <v>18047470.008791294</v>
      </c>
      <c r="H194" s="37">
        <v>6472296.2691849805</v>
      </c>
      <c r="I194" s="37">
        <v>153781.28167142335</v>
      </c>
      <c r="N194" s="70"/>
      <c r="X194" s="144"/>
      <c r="Z194" s="11"/>
      <c r="AA194" s="145"/>
      <c r="AD194" s="11"/>
      <c r="AE194" s="11"/>
      <c r="AF194" s="11"/>
      <c r="AG194" s="11"/>
      <c r="AH194" s="11"/>
      <c r="AI194" s="11"/>
      <c r="AJ194" s="144"/>
      <c r="AK194" s="11"/>
    </row>
    <row r="195" spans="1:37" ht="14.4" x14ac:dyDescent="0.3">
      <c r="A195" s="265" t="s">
        <v>528</v>
      </c>
      <c r="B195" s="190" t="s">
        <v>483</v>
      </c>
      <c r="C195" s="201" t="s">
        <v>157</v>
      </c>
      <c r="D195" s="194">
        <v>192</v>
      </c>
      <c r="E195" s="37">
        <v>13980765</v>
      </c>
      <c r="F195" s="37">
        <v>13264168.484449347</v>
      </c>
      <c r="G195" s="37">
        <v>18047470.008791294</v>
      </c>
      <c r="H195" s="37">
        <v>6472296.2691849805</v>
      </c>
      <c r="I195" s="37">
        <v>153781.28167142335</v>
      </c>
      <c r="N195" s="70"/>
      <c r="X195" s="144"/>
      <c r="Z195" s="11"/>
      <c r="AA195" s="145"/>
      <c r="AD195" s="11"/>
      <c r="AE195" s="11"/>
      <c r="AF195" s="11"/>
      <c r="AG195" s="11"/>
      <c r="AH195" s="11"/>
      <c r="AI195" s="11"/>
      <c r="AJ195" s="144"/>
      <c r="AK195" s="11"/>
    </row>
    <row r="196" spans="1:37" ht="14.4" x14ac:dyDescent="0.3">
      <c r="A196" s="265" t="s">
        <v>528</v>
      </c>
      <c r="B196" s="190" t="s">
        <v>485</v>
      </c>
      <c r="C196" s="203" t="s">
        <v>157</v>
      </c>
      <c r="D196" s="194">
        <v>193</v>
      </c>
      <c r="E196" s="37">
        <v>13980765</v>
      </c>
      <c r="F196" s="37">
        <v>13264168.484449347</v>
      </c>
      <c r="G196" s="37">
        <v>18047470.008791294</v>
      </c>
      <c r="H196" s="37">
        <v>6472296.2691849805</v>
      </c>
      <c r="I196" s="37">
        <v>153781.28167142335</v>
      </c>
      <c r="N196" s="70"/>
      <c r="X196" s="144"/>
      <c r="Z196" s="11"/>
      <c r="AA196" s="145"/>
      <c r="AD196" s="11"/>
      <c r="AE196" s="11"/>
      <c r="AF196" s="11"/>
      <c r="AG196" s="11"/>
      <c r="AH196" s="11"/>
      <c r="AI196" s="11"/>
      <c r="AJ196" s="144"/>
      <c r="AK196" s="11"/>
    </row>
    <row r="197" spans="1:37" ht="14.4" x14ac:dyDescent="0.3">
      <c r="A197" s="265" t="s">
        <v>528</v>
      </c>
      <c r="B197" s="190" t="s">
        <v>483</v>
      </c>
      <c r="C197" s="203" t="s">
        <v>155</v>
      </c>
      <c r="D197" s="194">
        <v>194</v>
      </c>
      <c r="E197" s="37">
        <v>13980765</v>
      </c>
      <c r="F197" s="37">
        <v>13264168.484449347</v>
      </c>
      <c r="G197" s="37">
        <v>18047470.008791294</v>
      </c>
      <c r="H197" s="37">
        <v>6472296.2691849805</v>
      </c>
      <c r="I197" s="37">
        <v>153781.28167142335</v>
      </c>
      <c r="N197" s="70"/>
      <c r="X197" s="144"/>
      <c r="Z197" s="11"/>
      <c r="AA197" s="145"/>
      <c r="AD197" s="11"/>
      <c r="AE197" s="11"/>
      <c r="AF197" s="11"/>
      <c r="AG197" s="11"/>
      <c r="AH197" s="11"/>
      <c r="AI197" s="11"/>
      <c r="AJ197" s="144"/>
      <c r="AK197" s="11"/>
    </row>
    <row r="198" spans="1:37" ht="14.4" x14ac:dyDescent="0.3">
      <c r="A198" s="265" t="s">
        <v>528</v>
      </c>
      <c r="B198" s="190" t="s">
        <v>483</v>
      </c>
      <c r="C198" s="203" t="s">
        <v>153</v>
      </c>
      <c r="D198" s="194">
        <v>195</v>
      </c>
      <c r="E198" s="37">
        <v>13980765</v>
      </c>
      <c r="F198" s="37">
        <v>13264168.484449347</v>
      </c>
      <c r="G198" s="37">
        <v>18047470.008791294</v>
      </c>
      <c r="H198" s="37">
        <v>6472296.2691849805</v>
      </c>
      <c r="I198" s="37">
        <v>153781.28167142335</v>
      </c>
      <c r="N198" s="70"/>
      <c r="X198" s="144"/>
      <c r="Z198" s="11"/>
      <c r="AA198" s="145"/>
      <c r="AD198" s="11"/>
      <c r="AE198" s="11"/>
      <c r="AF198" s="11"/>
      <c r="AG198" s="11"/>
      <c r="AH198" s="11"/>
      <c r="AI198" s="11"/>
      <c r="AJ198" s="144"/>
      <c r="AK198" s="11"/>
    </row>
    <row r="199" spans="1:37" ht="14.4" x14ac:dyDescent="0.3">
      <c r="A199" s="265" t="s">
        <v>582</v>
      </c>
      <c r="B199" s="190" t="s">
        <v>490</v>
      </c>
      <c r="C199" s="201" t="s">
        <v>561</v>
      </c>
      <c r="D199" s="194">
        <v>196</v>
      </c>
      <c r="E199" s="37">
        <v>7306908</v>
      </c>
      <c r="F199" s="37">
        <v>7127266.4164544456</v>
      </c>
      <c r="G199" s="37">
        <v>12456352.702374134</v>
      </c>
      <c r="H199" s="37">
        <v>3942051.324854102</v>
      </c>
      <c r="I199" s="37">
        <v>882340.96162063489</v>
      </c>
      <c r="N199" s="70"/>
      <c r="X199" s="144"/>
      <c r="Z199" s="11"/>
      <c r="AA199" s="145"/>
      <c r="AD199" s="11"/>
      <c r="AE199" s="11"/>
      <c r="AF199" s="11"/>
      <c r="AG199" s="11"/>
      <c r="AH199" s="11"/>
      <c r="AI199" s="11"/>
      <c r="AJ199" s="144"/>
      <c r="AK199" s="11"/>
    </row>
    <row r="200" spans="1:37" ht="14.4" x14ac:dyDescent="0.3">
      <c r="A200" s="265" t="s">
        <v>582</v>
      </c>
      <c r="B200" s="190" t="s">
        <v>490</v>
      </c>
      <c r="C200" s="201" t="s">
        <v>545</v>
      </c>
      <c r="D200" s="194">
        <v>197</v>
      </c>
      <c r="E200" s="37">
        <v>7306908</v>
      </c>
      <c r="F200" s="37">
        <v>7127266.4164544456</v>
      </c>
      <c r="G200" s="37">
        <v>12456352.702374134</v>
      </c>
      <c r="H200" s="37">
        <v>3942051.324854102</v>
      </c>
      <c r="I200" s="37">
        <v>882340.96162063489</v>
      </c>
      <c r="N200" s="70"/>
      <c r="X200" s="144"/>
      <c r="Z200" s="11"/>
      <c r="AA200" s="145"/>
      <c r="AD200" s="11"/>
      <c r="AE200" s="11"/>
      <c r="AF200" s="11"/>
      <c r="AG200" s="11"/>
      <c r="AH200" s="11"/>
      <c r="AI200" s="11"/>
      <c r="AJ200" s="144"/>
      <c r="AK200" s="11"/>
    </row>
    <row r="201" spans="1:37" ht="14.4" x14ac:dyDescent="0.3">
      <c r="A201" s="265" t="s">
        <v>582</v>
      </c>
      <c r="B201" s="190" t="s">
        <v>483</v>
      </c>
      <c r="C201" s="201" t="s">
        <v>157</v>
      </c>
      <c r="D201" s="194">
        <v>198</v>
      </c>
      <c r="E201" s="37">
        <v>7306908</v>
      </c>
      <c r="F201" s="37">
        <v>7127266.4164544456</v>
      </c>
      <c r="G201" s="37">
        <v>12456352.702374134</v>
      </c>
      <c r="H201" s="37">
        <v>3942051.324854102</v>
      </c>
      <c r="I201" s="37">
        <v>882340.96162063489</v>
      </c>
      <c r="N201" s="70"/>
      <c r="X201" s="144"/>
      <c r="Z201" s="11"/>
      <c r="AA201" s="145"/>
      <c r="AD201" s="11"/>
      <c r="AE201" s="11"/>
      <c r="AF201" s="11"/>
      <c r="AG201" s="11"/>
      <c r="AH201" s="11"/>
      <c r="AI201" s="11"/>
      <c r="AJ201" s="144"/>
      <c r="AK201" s="11"/>
    </row>
    <row r="202" spans="1:37" ht="14.4" x14ac:dyDescent="0.3">
      <c r="A202" s="265" t="s">
        <v>582</v>
      </c>
      <c r="B202" s="190" t="s">
        <v>485</v>
      </c>
      <c r="C202" s="201" t="s">
        <v>157</v>
      </c>
      <c r="D202" s="194">
        <v>199</v>
      </c>
      <c r="E202" s="37">
        <v>7306908</v>
      </c>
      <c r="F202" s="37">
        <v>7127266.4164544456</v>
      </c>
      <c r="G202" s="37">
        <v>12456352.702374134</v>
      </c>
      <c r="H202" s="37">
        <v>3942051.324854102</v>
      </c>
      <c r="I202" s="37">
        <v>882340.96162063489</v>
      </c>
      <c r="N202" s="70"/>
      <c r="X202" s="144"/>
      <c r="Z202" s="11"/>
      <c r="AA202" s="145"/>
      <c r="AD202" s="11"/>
      <c r="AE202" s="11"/>
      <c r="AF202" s="11"/>
      <c r="AG202" s="11"/>
      <c r="AH202" s="11"/>
      <c r="AI202" s="11"/>
      <c r="AJ202" s="144"/>
      <c r="AK202" s="11"/>
    </row>
    <row r="203" spans="1:37" ht="14.4" x14ac:dyDescent="0.3">
      <c r="A203" s="264" t="s">
        <v>582</v>
      </c>
      <c r="B203" s="190" t="s">
        <v>483</v>
      </c>
      <c r="C203" s="201" t="s">
        <v>153</v>
      </c>
      <c r="D203" s="194">
        <v>200</v>
      </c>
      <c r="E203" s="37">
        <v>7306908</v>
      </c>
      <c r="F203" s="37">
        <v>7127266.4164544456</v>
      </c>
      <c r="G203" s="37">
        <v>12456352.702374134</v>
      </c>
      <c r="H203" s="37">
        <v>3942051.324854102</v>
      </c>
      <c r="I203" s="37">
        <v>882340.96162063489</v>
      </c>
      <c r="N203" s="70"/>
      <c r="X203" s="144"/>
      <c r="Z203" s="11"/>
      <c r="AA203" s="145"/>
      <c r="AD203" s="11"/>
      <c r="AE203" s="11"/>
      <c r="AF203" s="11"/>
      <c r="AG203" s="11"/>
      <c r="AH203" s="11"/>
      <c r="AI203" s="11"/>
      <c r="AJ203" s="144"/>
      <c r="AK203" s="11"/>
    </row>
    <row r="204" spans="1:37" ht="14.4" x14ac:dyDescent="0.3">
      <c r="A204" s="264" t="s">
        <v>582</v>
      </c>
      <c r="B204" s="190" t="s">
        <v>485</v>
      </c>
      <c r="C204" s="201" t="s">
        <v>153</v>
      </c>
      <c r="D204" s="194">
        <v>201</v>
      </c>
      <c r="E204" s="37">
        <v>7306908</v>
      </c>
      <c r="F204" s="37">
        <v>7127266.4164544456</v>
      </c>
      <c r="G204" s="37">
        <v>12456352.702374134</v>
      </c>
      <c r="H204" s="37">
        <v>3942051.324854102</v>
      </c>
      <c r="I204" s="37">
        <v>882340.96162063489</v>
      </c>
      <c r="N204" s="70"/>
      <c r="W204" s="142"/>
      <c r="X204" s="144"/>
      <c r="Z204" s="11"/>
      <c r="AA204" s="145"/>
      <c r="AD204" s="11"/>
      <c r="AE204" s="11"/>
      <c r="AF204" s="11"/>
      <c r="AG204" s="11"/>
      <c r="AH204" s="11"/>
      <c r="AI204" s="11"/>
      <c r="AJ204" s="144"/>
      <c r="AK204" s="11"/>
    </row>
    <row r="205" spans="1:37" ht="14.4" x14ac:dyDescent="0.3">
      <c r="A205" s="264" t="s">
        <v>582</v>
      </c>
      <c r="B205" s="190" t="s">
        <v>486</v>
      </c>
      <c r="C205" s="201" t="s">
        <v>153</v>
      </c>
      <c r="D205" s="194">
        <v>202</v>
      </c>
      <c r="E205" s="37">
        <v>7306908</v>
      </c>
      <c r="F205" s="37">
        <v>7127266.4164544456</v>
      </c>
      <c r="G205" s="37">
        <v>12456352.702374134</v>
      </c>
      <c r="H205" s="37">
        <v>3942051.324854102</v>
      </c>
      <c r="I205" s="37">
        <v>882340.96162063489</v>
      </c>
      <c r="N205" s="70"/>
      <c r="W205" s="142"/>
      <c r="X205" s="144"/>
      <c r="Z205" s="11"/>
      <c r="AA205" s="145"/>
      <c r="AD205" s="11"/>
      <c r="AE205" s="11"/>
      <c r="AF205" s="11"/>
      <c r="AG205" s="11"/>
      <c r="AH205" s="11"/>
      <c r="AI205" s="11"/>
      <c r="AJ205" s="144"/>
      <c r="AK205" s="11"/>
    </row>
    <row r="206" spans="1:37" ht="14.4" x14ac:dyDescent="0.3">
      <c r="A206" s="264" t="s">
        <v>582</v>
      </c>
      <c r="B206" s="190" t="s">
        <v>487</v>
      </c>
      <c r="C206" s="201" t="s">
        <v>153</v>
      </c>
      <c r="D206" s="194">
        <v>203</v>
      </c>
      <c r="E206" s="37">
        <v>7306908</v>
      </c>
      <c r="F206" s="37">
        <v>7127266.4164544456</v>
      </c>
      <c r="G206" s="37">
        <v>12456352.702374134</v>
      </c>
      <c r="H206" s="37">
        <v>3942051.324854102</v>
      </c>
      <c r="I206" s="37">
        <v>882340.96162063489</v>
      </c>
      <c r="N206" s="70"/>
      <c r="W206" s="142"/>
      <c r="X206" s="144"/>
      <c r="Z206" s="11"/>
      <c r="AA206" s="145"/>
      <c r="AD206" s="11"/>
      <c r="AE206" s="11"/>
      <c r="AF206" s="11"/>
      <c r="AG206" s="11"/>
      <c r="AH206" s="11"/>
      <c r="AI206" s="11"/>
      <c r="AJ206" s="144"/>
      <c r="AK206" s="11"/>
    </row>
    <row r="207" spans="1:37" ht="14.4" x14ac:dyDescent="0.3">
      <c r="A207" s="264" t="s">
        <v>583</v>
      </c>
      <c r="B207" s="190" t="s">
        <v>490</v>
      </c>
      <c r="C207" s="201" t="s">
        <v>561</v>
      </c>
      <c r="D207" s="194">
        <v>204</v>
      </c>
      <c r="E207" s="37">
        <v>15495524</v>
      </c>
      <c r="F207" s="37">
        <v>18440316.706837118</v>
      </c>
      <c r="G207" s="37">
        <v>40617180.646384247</v>
      </c>
      <c r="H207" s="37">
        <v>7983789.8668845315</v>
      </c>
      <c r="I207" s="37">
        <v>5512189.8586082216</v>
      </c>
      <c r="K207" s="25"/>
      <c r="L207" s="150"/>
      <c r="N207" s="70"/>
      <c r="W207" s="142"/>
      <c r="X207" s="144"/>
      <c r="Z207" s="11"/>
      <c r="AA207" s="145"/>
      <c r="AD207" s="11"/>
      <c r="AE207" s="11"/>
      <c r="AF207" s="11"/>
      <c r="AG207" s="11"/>
      <c r="AH207" s="11"/>
      <c r="AI207" s="11"/>
      <c r="AJ207" s="144"/>
      <c r="AK207" s="11"/>
    </row>
    <row r="208" spans="1:37" ht="14.4" x14ac:dyDescent="0.3">
      <c r="A208" s="264" t="s">
        <v>583</v>
      </c>
      <c r="B208" s="190" t="s">
        <v>491</v>
      </c>
      <c r="C208" s="201" t="s">
        <v>561</v>
      </c>
      <c r="D208" s="194">
        <v>205</v>
      </c>
      <c r="E208" s="37">
        <v>15495524</v>
      </c>
      <c r="F208" s="37">
        <v>18440316.706837118</v>
      </c>
      <c r="G208" s="37">
        <v>40617180.646384247</v>
      </c>
      <c r="H208" s="37">
        <v>7983789.8668845315</v>
      </c>
      <c r="I208" s="37">
        <v>5512189.8586082216</v>
      </c>
      <c r="K208" s="25"/>
      <c r="L208" s="150"/>
      <c r="N208" s="70"/>
      <c r="X208" s="51"/>
      <c r="AA208" s="145"/>
      <c r="AD208" s="150"/>
      <c r="AE208" s="150"/>
      <c r="AF208" s="150"/>
      <c r="AG208" s="150"/>
      <c r="AH208" s="150"/>
      <c r="AI208" s="150"/>
      <c r="AJ208" s="51"/>
      <c r="AK208" s="150"/>
    </row>
    <row r="209" spans="1:37" ht="14.4" x14ac:dyDescent="0.3">
      <c r="A209" s="264" t="s">
        <v>583</v>
      </c>
      <c r="B209" s="190" t="s">
        <v>490</v>
      </c>
      <c r="C209" s="201" t="s">
        <v>545</v>
      </c>
      <c r="D209" s="194">
        <v>206</v>
      </c>
      <c r="E209" s="37">
        <v>15495524</v>
      </c>
      <c r="F209" s="37">
        <v>18440316.706837118</v>
      </c>
      <c r="G209" s="37">
        <v>40617180.646384247</v>
      </c>
      <c r="H209" s="37">
        <v>7983789.8668845315</v>
      </c>
      <c r="I209" s="37">
        <v>5512189.8586082216</v>
      </c>
      <c r="K209" s="25"/>
      <c r="L209" s="150"/>
      <c r="N209" s="70"/>
      <c r="X209" s="51"/>
      <c r="AA209" s="145"/>
      <c r="AD209" s="150"/>
      <c r="AE209" s="150"/>
      <c r="AF209" s="150"/>
      <c r="AG209" s="150"/>
      <c r="AH209" s="150"/>
      <c r="AI209" s="150"/>
      <c r="AJ209" s="51"/>
      <c r="AK209" s="150"/>
    </row>
    <row r="210" spans="1:37" ht="14.4" x14ac:dyDescent="0.3">
      <c r="A210" s="264" t="s">
        <v>583</v>
      </c>
      <c r="B210" s="190" t="s">
        <v>491</v>
      </c>
      <c r="C210" s="201" t="s">
        <v>545</v>
      </c>
      <c r="D210" s="194">
        <v>207</v>
      </c>
      <c r="E210" s="37">
        <v>15495524</v>
      </c>
      <c r="F210" s="37">
        <v>18440316.706837118</v>
      </c>
      <c r="G210" s="37">
        <v>40617180.646384247</v>
      </c>
      <c r="H210" s="37">
        <v>7983789.8668845315</v>
      </c>
      <c r="I210" s="37">
        <v>5512189.8586082216</v>
      </c>
      <c r="K210" s="25"/>
      <c r="L210" s="150"/>
      <c r="N210" s="70"/>
      <c r="X210" s="51"/>
      <c r="AA210" s="145"/>
      <c r="AD210" s="150"/>
      <c r="AE210" s="150"/>
      <c r="AF210" s="150"/>
      <c r="AG210" s="150"/>
      <c r="AH210" s="150"/>
      <c r="AI210" s="150"/>
      <c r="AJ210" s="51"/>
      <c r="AK210" s="150"/>
    </row>
    <row r="211" spans="1:37" ht="14.4" x14ac:dyDescent="0.3">
      <c r="A211" s="264" t="s">
        <v>583</v>
      </c>
      <c r="B211" s="190" t="s">
        <v>484</v>
      </c>
      <c r="C211" s="201" t="s">
        <v>562</v>
      </c>
      <c r="D211" s="194">
        <v>208</v>
      </c>
      <c r="E211" s="37">
        <v>15495524</v>
      </c>
      <c r="F211" s="37">
        <v>18440316.706837118</v>
      </c>
      <c r="G211" s="37">
        <v>40617180.646384247</v>
      </c>
      <c r="H211" s="37">
        <v>7983789.8668845315</v>
      </c>
      <c r="I211" s="37">
        <v>5512189.8586082216</v>
      </c>
      <c r="K211" s="25"/>
      <c r="L211" s="150"/>
      <c r="N211" s="70"/>
      <c r="X211" s="51"/>
      <c r="AA211" s="145"/>
      <c r="AD211" s="150"/>
      <c r="AE211" s="150"/>
      <c r="AF211" s="150"/>
      <c r="AG211" s="150"/>
      <c r="AH211" s="150"/>
      <c r="AI211" s="150"/>
      <c r="AJ211" s="51"/>
      <c r="AK211" s="150"/>
    </row>
    <row r="212" spans="1:37" ht="14.4" x14ac:dyDescent="0.3">
      <c r="A212" s="264" t="s">
        <v>583</v>
      </c>
      <c r="B212" s="190" t="s">
        <v>483</v>
      </c>
      <c r="C212" s="201" t="s">
        <v>155</v>
      </c>
      <c r="D212" s="194">
        <v>209</v>
      </c>
      <c r="E212" s="37">
        <v>15495524</v>
      </c>
      <c r="F212" s="37">
        <v>18440316.706837118</v>
      </c>
      <c r="G212" s="37">
        <v>40617180.646384247</v>
      </c>
      <c r="H212" s="37">
        <v>7983789.8668845315</v>
      </c>
      <c r="I212" s="37">
        <v>5512189.8586082216</v>
      </c>
      <c r="K212" s="25"/>
      <c r="L212" s="150"/>
      <c r="N212" s="70"/>
      <c r="X212" s="51"/>
      <c r="AA212" s="145"/>
      <c r="AD212" s="150"/>
      <c r="AE212" s="150"/>
      <c r="AF212" s="150"/>
      <c r="AG212" s="150"/>
      <c r="AH212" s="150"/>
      <c r="AI212" s="150"/>
      <c r="AJ212" s="51"/>
      <c r="AK212" s="150"/>
    </row>
    <row r="213" spans="1:37" ht="14.4" x14ac:dyDescent="0.3">
      <c r="A213" s="264" t="s">
        <v>583</v>
      </c>
      <c r="B213" s="190" t="s">
        <v>483</v>
      </c>
      <c r="C213" s="201" t="s">
        <v>153</v>
      </c>
      <c r="D213" s="194">
        <v>210</v>
      </c>
      <c r="E213" s="37">
        <v>15495524</v>
      </c>
      <c r="F213" s="37">
        <v>18440316.706837118</v>
      </c>
      <c r="G213" s="37">
        <v>40617180.646384247</v>
      </c>
      <c r="H213" s="37">
        <v>7983789.8668845315</v>
      </c>
      <c r="I213" s="37">
        <v>5512189.8586082216</v>
      </c>
      <c r="K213" s="25"/>
      <c r="L213" s="150"/>
      <c r="N213" s="70"/>
      <c r="X213" s="51"/>
      <c r="AA213" s="145"/>
      <c r="AD213" s="150"/>
      <c r="AE213" s="150"/>
      <c r="AF213" s="150"/>
      <c r="AG213" s="150"/>
      <c r="AH213" s="150"/>
      <c r="AI213" s="150"/>
      <c r="AJ213" s="51"/>
      <c r="AK213" s="150"/>
    </row>
    <row r="214" spans="1:37" ht="14.4" x14ac:dyDescent="0.3">
      <c r="A214" s="264" t="s">
        <v>584</v>
      </c>
      <c r="B214" s="190" t="s">
        <v>486</v>
      </c>
      <c r="C214" s="201" t="s">
        <v>155</v>
      </c>
      <c r="D214" s="194">
        <v>211</v>
      </c>
      <c r="E214" s="37">
        <v>18312892</v>
      </c>
      <c r="F214" s="37">
        <v>21793101.562625684</v>
      </c>
      <c r="G214" s="37">
        <v>48002122.582090475</v>
      </c>
      <c r="H214" s="37">
        <v>9435388.0244999025</v>
      </c>
      <c r="I214" s="37">
        <v>6514406.1965369899</v>
      </c>
      <c r="K214" s="25"/>
      <c r="L214" s="150"/>
      <c r="N214" s="70"/>
      <c r="X214" s="51"/>
      <c r="AA214" s="145"/>
      <c r="AD214" s="150"/>
      <c r="AE214" s="150"/>
      <c r="AF214" s="150"/>
      <c r="AG214" s="150"/>
      <c r="AH214" s="150"/>
      <c r="AI214" s="150"/>
      <c r="AJ214" s="51"/>
      <c r="AK214" s="150"/>
    </row>
    <row r="215" spans="1:37" ht="14.4" x14ac:dyDescent="0.3">
      <c r="A215" s="264" t="s">
        <v>584</v>
      </c>
      <c r="B215" s="190" t="s">
        <v>487</v>
      </c>
      <c r="C215" s="201" t="s">
        <v>155</v>
      </c>
      <c r="D215" s="194">
        <v>212</v>
      </c>
      <c r="E215" s="37">
        <v>18312892</v>
      </c>
      <c r="F215" s="37">
        <v>21793101.562625684</v>
      </c>
      <c r="G215" s="37">
        <v>48002122.582090475</v>
      </c>
      <c r="H215" s="37">
        <v>9435388.0244999025</v>
      </c>
      <c r="I215" s="37">
        <v>6514406.1965369899</v>
      </c>
      <c r="K215" s="25"/>
      <c r="L215" s="150"/>
      <c r="N215" s="70"/>
      <c r="X215" s="51"/>
      <c r="AA215" s="145"/>
      <c r="AD215" s="150"/>
      <c r="AE215" s="150"/>
      <c r="AF215" s="150"/>
      <c r="AG215" s="150"/>
      <c r="AH215" s="150"/>
      <c r="AI215" s="150"/>
      <c r="AJ215" s="51"/>
      <c r="AK215" s="150"/>
    </row>
    <row r="216" spans="1:37" ht="14.4" x14ac:dyDescent="0.3">
      <c r="A216" s="264" t="s">
        <v>584</v>
      </c>
      <c r="B216" s="190" t="s">
        <v>489</v>
      </c>
      <c r="C216" s="201" t="s">
        <v>155</v>
      </c>
      <c r="D216" s="194">
        <v>213</v>
      </c>
      <c r="E216" s="37">
        <v>18312892</v>
      </c>
      <c r="F216" s="37">
        <v>21793101.562625684</v>
      </c>
      <c r="G216" s="37">
        <v>48002122.582090475</v>
      </c>
      <c r="H216" s="37">
        <v>9435388.0244999025</v>
      </c>
      <c r="I216" s="37">
        <v>6514406.1965369899</v>
      </c>
      <c r="K216" s="25"/>
      <c r="L216" s="150"/>
      <c r="N216" s="70"/>
      <c r="X216" s="51"/>
      <c r="AA216" s="145"/>
      <c r="AD216" s="150"/>
      <c r="AE216" s="150"/>
      <c r="AF216" s="150"/>
      <c r="AG216" s="150"/>
      <c r="AH216" s="150"/>
      <c r="AI216" s="150"/>
      <c r="AJ216" s="51"/>
      <c r="AK216" s="150"/>
    </row>
    <row r="217" spans="1:37" ht="14.4" x14ac:dyDescent="0.3">
      <c r="A217" s="264" t="s">
        <v>584</v>
      </c>
      <c r="B217" s="190" t="s">
        <v>483</v>
      </c>
      <c r="C217" s="201" t="s">
        <v>153</v>
      </c>
      <c r="D217" s="194">
        <v>214</v>
      </c>
      <c r="E217" s="37">
        <v>18312892</v>
      </c>
      <c r="F217" s="37">
        <v>21793101.562625684</v>
      </c>
      <c r="G217" s="37">
        <v>48002122.582090475</v>
      </c>
      <c r="H217" s="37">
        <v>9435388.0244999025</v>
      </c>
      <c r="I217" s="37">
        <v>6514406.1965369899</v>
      </c>
      <c r="X217" s="51"/>
      <c r="AA217" s="145"/>
      <c r="AD217" s="150"/>
      <c r="AE217" s="150"/>
      <c r="AF217" s="150"/>
      <c r="AG217" s="150"/>
      <c r="AH217" s="150"/>
      <c r="AI217" s="150"/>
      <c r="AJ217" s="51"/>
      <c r="AK217" s="150"/>
    </row>
    <row r="218" spans="1:37" x14ac:dyDescent="0.25">
      <c r="A218" s="264" t="s">
        <v>584</v>
      </c>
      <c r="B218" s="190" t="s">
        <v>486</v>
      </c>
      <c r="C218" s="201" t="s">
        <v>153</v>
      </c>
      <c r="D218" s="194">
        <v>215</v>
      </c>
      <c r="E218" s="37">
        <v>18312892</v>
      </c>
      <c r="F218" s="37">
        <v>21793101.562625684</v>
      </c>
      <c r="G218" s="37">
        <v>48002122.582090475</v>
      </c>
      <c r="H218" s="37">
        <v>9435388.0244999025</v>
      </c>
      <c r="I218" s="37">
        <v>6514406.1965369899</v>
      </c>
    </row>
    <row r="219" spans="1:37" x14ac:dyDescent="0.25">
      <c r="A219" s="264" t="s">
        <v>584</v>
      </c>
      <c r="B219" s="190" t="s">
        <v>487</v>
      </c>
      <c r="C219" s="201" t="s">
        <v>153</v>
      </c>
      <c r="D219" s="194">
        <v>216</v>
      </c>
      <c r="E219" s="37">
        <v>18312892</v>
      </c>
      <c r="F219" s="37">
        <v>21793101.562625684</v>
      </c>
      <c r="G219" s="37">
        <v>48002122.582090475</v>
      </c>
      <c r="H219" s="37">
        <v>9435388.0244999025</v>
      </c>
      <c r="I219" s="37">
        <v>6514406.1965369899</v>
      </c>
    </row>
    <row r="220" spans="1:37" x14ac:dyDescent="0.25">
      <c r="A220" s="264" t="s">
        <v>584</v>
      </c>
      <c r="B220" s="190" t="s">
        <v>489</v>
      </c>
      <c r="C220" s="201" t="s">
        <v>153</v>
      </c>
      <c r="D220" s="194">
        <v>217</v>
      </c>
      <c r="E220" s="37">
        <v>18312892</v>
      </c>
      <c r="F220" s="37">
        <v>21793101.562625684</v>
      </c>
      <c r="G220" s="37">
        <v>48002122.582090475</v>
      </c>
      <c r="H220" s="37">
        <v>9435388.0244999025</v>
      </c>
      <c r="I220" s="37">
        <v>6514406.1965369899</v>
      </c>
    </row>
    <row r="221" spans="1:37" x14ac:dyDescent="0.25">
      <c r="A221" s="264" t="s">
        <v>585</v>
      </c>
      <c r="B221" s="190" t="s">
        <v>484</v>
      </c>
      <c r="C221" s="201" t="s">
        <v>545</v>
      </c>
      <c r="D221" s="194">
        <v>218</v>
      </c>
      <c r="E221" s="37">
        <v>1270921</v>
      </c>
      <c r="F221" s="37">
        <v>2063570.5480390766</v>
      </c>
      <c r="G221" s="37">
        <v>3062963.7107183887</v>
      </c>
      <c r="H221" s="37">
        <v>1057024.5044571424</v>
      </c>
      <c r="I221" s="37">
        <v>1084152.6597808644</v>
      </c>
    </row>
    <row r="222" spans="1:37" x14ac:dyDescent="0.25">
      <c r="A222" s="264" t="s">
        <v>585</v>
      </c>
      <c r="B222" s="190" t="s">
        <v>485</v>
      </c>
      <c r="C222" s="201" t="s">
        <v>153</v>
      </c>
      <c r="D222" s="194">
        <v>219</v>
      </c>
      <c r="E222" s="37">
        <v>1270921</v>
      </c>
      <c r="F222" s="37">
        <v>2063570.5480390766</v>
      </c>
      <c r="G222" s="37">
        <v>3062963.7107183887</v>
      </c>
      <c r="H222" s="37">
        <v>1057024.5044571424</v>
      </c>
      <c r="I222" s="37">
        <v>1084152.6597808644</v>
      </c>
    </row>
    <row r="223" spans="1:37" x14ac:dyDescent="0.25">
      <c r="A223" s="264" t="s">
        <v>586</v>
      </c>
      <c r="B223" s="190" t="s">
        <v>490</v>
      </c>
      <c r="C223" s="201" t="s">
        <v>561</v>
      </c>
      <c r="D223" s="194">
        <v>220</v>
      </c>
      <c r="E223" s="37">
        <v>7567553</v>
      </c>
      <c r="F223" s="37">
        <v>7016511.1360934731</v>
      </c>
      <c r="G223" s="37">
        <v>11062531.618588902</v>
      </c>
      <c r="H223" s="37">
        <v>4049770.1947478843</v>
      </c>
      <c r="I223" s="37">
        <v>439138.97718304419</v>
      </c>
    </row>
    <row r="224" spans="1:37" x14ac:dyDescent="0.25">
      <c r="A224" s="264" t="s">
        <v>586</v>
      </c>
      <c r="B224" s="190" t="s">
        <v>484</v>
      </c>
      <c r="C224" s="201" t="s">
        <v>545</v>
      </c>
      <c r="D224" s="194">
        <v>221</v>
      </c>
      <c r="E224" s="37">
        <v>7567553</v>
      </c>
      <c r="F224" s="37">
        <v>7016511.1360934731</v>
      </c>
      <c r="G224" s="37">
        <v>11062531.618588902</v>
      </c>
      <c r="H224" s="37">
        <v>4049770.1947478843</v>
      </c>
      <c r="I224" s="37">
        <v>439138.97718304419</v>
      </c>
    </row>
    <row r="225" spans="1:9" x14ac:dyDescent="0.25">
      <c r="A225" s="264" t="s">
        <v>586</v>
      </c>
      <c r="B225" s="190" t="s">
        <v>490</v>
      </c>
      <c r="C225" s="201" t="s">
        <v>545</v>
      </c>
      <c r="D225" s="194">
        <v>222</v>
      </c>
      <c r="E225" s="37">
        <v>7567553</v>
      </c>
      <c r="F225" s="37">
        <v>7016511.1360934731</v>
      </c>
      <c r="G225" s="37">
        <v>11062531.618588902</v>
      </c>
      <c r="H225" s="37">
        <v>4049770.1947478843</v>
      </c>
      <c r="I225" s="37">
        <v>439138.97718304419</v>
      </c>
    </row>
    <row r="226" spans="1:9" x14ac:dyDescent="0.25">
      <c r="A226" s="264" t="s">
        <v>586</v>
      </c>
      <c r="B226" s="190" t="s">
        <v>495</v>
      </c>
      <c r="C226" s="201" t="s">
        <v>545</v>
      </c>
      <c r="D226" s="194">
        <v>223</v>
      </c>
      <c r="E226" s="37">
        <v>7567553</v>
      </c>
      <c r="F226" s="37">
        <v>7016511.1360934731</v>
      </c>
      <c r="G226" s="37">
        <v>11062531.618588902</v>
      </c>
      <c r="H226" s="37">
        <v>4049770.1947478843</v>
      </c>
      <c r="I226" s="37">
        <v>439138.97718304419</v>
      </c>
    </row>
    <row r="227" spans="1:9" x14ac:dyDescent="0.25">
      <c r="A227" s="264" t="s">
        <v>586</v>
      </c>
      <c r="B227" s="190" t="s">
        <v>508</v>
      </c>
      <c r="C227" s="201" t="s">
        <v>545</v>
      </c>
      <c r="D227" s="194">
        <v>224</v>
      </c>
      <c r="E227" s="37">
        <v>7567553</v>
      </c>
      <c r="F227" s="37">
        <v>7016511.1360934731</v>
      </c>
      <c r="G227" s="37">
        <v>11062531.618588902</v>
      </c>
      <c r="H227" s="37">
        <v>4049770.1947478843</v>
      </c>
      <c r="I227" s="37">
        <v>439138.97718304419</v>
      </c>
    </row>
    <row r="228" spans="1:9" x14ac:dyDescent="0.25">
      <c r="A228" s="264" t="s">
        <v>586</v>
      </c>
      <c r="B228" s="190" t="s">
        <v>485</v>
      </c>
      <c r="C228" s="201" t="s">
        <v>157</v>
      </c>
      <c r="D228" s="194">
        <v>225</v>
      </c>
      <c r="E228" s="37">
        <v>7567553</v>
      </c>
      <c r="F228" s="37">
        <v>7016511.1360934731</v>
      </c>
      <c r="G228" s="37">
        <v>11062531.618588902</v>
      </c>
      <c r="H228" s="37">
        <v>4049770.1947478843</v>
      </c>
      <c r="I228" s="37">
        <v>439138.97718304419</v>
      </c>
    </row>
    <row r="229" spans="1:9" x14ac:dyDescent="0.25">
      <c r="A229" s="264" t="s">
        <v>586</v>
      </c>
      <c r="B229" s="190" t="s">
        <v>483</v>
      </c>
      <c r="C229" s="201" t="s">
        <v>155</v>
      </c>
      <c r="D229" s="194">
        <v>226</v>
      </c>
      <c r="E229" s="37">
        <v>7567553</v>
      </c>
      <c r="F229" s="37">
        <v>7016511.1360934731</v>
      </c>
      <c r="G229" s="37">
        <v>11062531.618588902</v>
      </c>
      <c r="H229" s="37">
        <v>4049770.1947478843</v>
      </c>
      <c r="I229" s="37">
        <v>439138.97718304419</v>
      </c>
    </row>
    <row r="230" spans="1:9" x14ac:dyDescent="0.25">
      <c r="A230" s="264" t="s">
        <v>586</v>
      </c>
      <c r="B230" s="190" t="s">
        <v>483</v>
      </c>
      <c r="C230" s="201" t="s">
        <v>153</v>
      </c>
      <c r="D230" s="194">
        <v>227</v>
      </c>
      <c r="E230" s="37">
        <v>7567553</v>
      </c>
      <c r="F230" s="37">
        <v>7016511.1360934731</v>
      </c>
      <c r="G230" s="37">
        <v>11062531.618588902</v>
      </c>
      <c r="H230" s="37">
        <v>4049770.1947478843</v>
      </c>
      <c r="I230" s="37">
        <v>439138.97718304419</v>
      </c>
    </row>
    <row r="231" spans="1:9" x14ac:dyDescent="0.25">
      <c r="A231" s="264" t="s">
        <v>586</v>
      </c>
      <c r="B231" s="190" t="s">
        <v>485</v>
      </c>
      <c r="C231" s="201" t="s">
        <v>153</v>
      </c>
      <c r="D231" s="194">
        <v>228</v>
      </c>
      <c r="E231" s="37">
        <v>7567553</v>
      </c>
      <c r="F231" s="37">
        <v>7016511.1360934731</v>
      </c>
      <c r="G231" s="37">
        <v>11062531.618588902</v>
      </c>
      <c r="H231" s="37">
        <v>4049770.1947478843</v>
      </c>
      <c r="I231" s="37">
        <v>439138.97718304419</v>
      </c>
    </row>
    <row r="232" spans="1:9" x14ac:dyDescent="0.25">
      <c r="A232" s="264" t="s">
        <v>586</v>
      </c>
      <c r="B232" s="190" t="s">
        <v>508</v>
      </c>
      <c r="C232" s="201" t="s">
        <v>153</v>
      </c>
      <c r="D232" s="194">
        <v>229</v>
      </c>
      <c r="E232" s="37">
        <v>7567553</v>
      </c>
      <c r="F232" s="37">
        <v>7016511.1360934731</v>
      </c>
      <c r="G232" s="37">
        <v>11062531.618588902</v>
      </c>
      <c r="H232" s="37">
        <v>4049770.1947478843</v>
      </c>
      <c r="I232" s="37">
        <v>439138.97718304419</v>
      </c>
    </row>
    <row r="233" spans="1:9" x14ac:dyDescent="0.25">
      <c r="A233" s="264" t="s">
        <v>587</v>
      </c>
      <c r="B233" s="190" t="s">
        <v>508</v>
      </c>
      <c r="C233" s="201" t="s">
        <v>561</v>
      </c>
      <c r="D233" s="194">
        <v>230</v>
      </c>
      <c r="E233" s="37">
        <v>28173680</v>
      </c>
      <c r="F233" s="37">
        <v>33527848.557885665</v>
      </c>
      <c r="G233" s="37">
        <v>73849419.357062265</v>
      </c>
      <c r="H233" s="37">
        <v>14515981.576153701</v>
      </c>
      <c r="I233" s="37">
        <v>10022163.379287679</v>
      </c>
    </row>
    <row r="234" spans="1:9" x14ac:dyDescent="0.25">
      <c r="A234" s="264" t="s">
        <v>587</v>
      </c>
      <c r="B234" s="190" t="s">
        <v>484</v>
      </c>
      <c r="C234" s="201" t="s">
        <v>545</v>
      </c>
      <c r="D234" s="194">
        <v>231</v>
      </c>
      <c r="E234" s="37">
        <v>28173680</v>
      </c>
      <c r="F234" s="37">
        <v>33527848.557885665</v>
      </c>
      <c r="G234" s="37">
        <v>73849419.357062265</v>
      </c>
      <c r="H234" s="37">
        <v>14515981.576153701</v>
      </c>
      <c r="I234" s="37">
        <v>10022163.379287679</v>
      </c>
    </row>
    <row r="235" spans="1:9" x14ac:dyDescent="0.25">
      <c r="A235" s="264" t="s">
        <v>587</v>
      </c>
      <c r="B235" s="190" t="s">
        <v>490</v>
      </c>
      <c r="C235" s="201" t="s">
        <v>545</v>
      </c>
      <c r="D235" s="194">
        <v>232</v>
      </c>
      <c r="E235" s="37">
        <v>28173680</v>
      </c>
      <c r="F235" s="37">
        <v>33527848.557885665</v>
      </c>
      <c r="G235" s="37">
        <v>73849419.357062265</v>
      </c>
      <c r="H235" s="37">
        <v>14515981.576153701</v>
      </c>
      <c r="I235" s="37">
        <v>10022163.379287679</v>
      </c>
    </row>
    <row r="236" spans="1:9" x14ac:dyDescent="0.25">
      <c r="A236" s="264" t="s">
        <v>587</v>
      </c>
      <c r="B236" s="190" t="s">
        <v>495</v>
      </c>
      <c r="C236" s="201" t="s">
        <v>545</v>
      </c>
      <c r="D236" s="194">
        <v>233</v>
      </c>
      <c r="E236" s="37">
        <v>28173680</v>
      </c>
      <c r="F236" s="37">
        <v>33527848.557885665</v>
      </c>
      <c r="G236" s="37">
        <v>73849419.357062265</v>
      </c>
      <c r="H236" s="37">
        <v>14515981.576153701</v>
      </c>
      <c r="I236" s="37">
        <v>10022163.379287679</v>
      </c>
    </row>
    <row r="237" spans="1:9" x14ac:dyDescent="0.25">
      <c r="A237" s="264" t="s">
        <v>587</v>
      </c>
      <c r="B237" s="190" t="s">
        <v>508</v>
      </c>
      <c r="C237" s="201" t="s">
        <v>545</v>
      </c>
      <c r="D237" s="194">
        <v>234</v>
      </c>
      <c r="E237" s="37">
        <v>28173680</v>
      </c>
      <c r="F237" s="37">
        <v>33527848.557885665</v>
      </c>
      <c r="G237" s="37">
        <v>73849419.357062265</v>
      </c>
      <c r="H237" s="37">
        <v>14515981.576153701</v>
      </c>
      <c r="I237" s="37">
        <v>10022163.379287679</v>
      </c>
    </row>
    <row r="238" spans="1:9" x14ac:dyDescent="0.25">
      <c r="A238" s="264" t="s">
        <v>587</v>
      </c>
      <c r="B238" s="190" t="s">
        <v>495</v>
      </c>
      <c r="C238" s="201" t="s">
        <v>562</v>
      </c>
      <c r="D238" s="194">
        <v>235</v>
      </c>
      <c r="E238" s="37">
        <v>28173680</v>
      </c>
      <c r="F238" s="37">
        <v>33527848.557885665</v>
      </c>
      <c r="G238" s="37">
        <v>73849419.357062265</v>
      </c>
      <c r="H238" s="37">
        <v>14515981.576153701</v>
      </c>
      <c r="I238" s="37">
        <v>10022163.379287679</v>
      </c>
    </row>
    <row r="239" spans="1:9" x14ac:dyDescent="0.25">
      <c r="A239" s="264" t="s">
        <v>587</v>
      </c>
      <c r="B239" s="190" t="s">
        <v>508</v>
      </c>
      <c r="C239" s="201" t="s">
        <v>562</v>
      </c>
      <c r="D239" s="194">
        <v>236</v>
      </c>
      <c r="E239" s="37">
        <v>28173680</v>
      </c>
      <c r="F239" s="37">
        <v>33527848.557885665</v>
      </c>
      <c r="G239" s="37">
        <v>73849419.357062265</v>
      </c>
      <c r="H239" s="37">
        <v>14515981.576153701</v>
      </c>
      <c r="I239" s="37">
        <v>10022163.379287679</v>
      </c>
    </row>
    <row r="240" spans="1:9" x14ac:dyDescent="0.25">
      <c r="A240" s="264" t="s">
        <v>587</v>
      </c>
      <c r="B240" s="190" t="s">
        <v>483</v>
      </c>
      <c r="C240" s="201" t="s">
        <v>157</v>
      </c>
      <c r="D240" s="194">
        <v>237</v>
      </c>
      <c r="E240" s="37">
        <v>28173680</v>
      </c>
      <c r="F240" s="37">
        <v>33527848.557885665</v>
      </c>
      <c r="G240" s="37">
        <v>73849419.357062265</v>
      </c>
      <c r="H240" s="37">
        <v>14515981.576153701</v>
      </c>
      <c r="I240" s="37">
        <v>10022163.379287679</v>
      </c>
    </row>
    <row r="241" spans="1:9" x14ac:dyDescent="0.25">
      <c r="A241" s="264" t="s">
        <v>587</v>
      </c>
      <c r="B241" s="190" t="s">
        <v>485</v>
      </c>
      <c r="C241" s="201" t="s">
        <v>157</v>
      </c>
      <c r="D241" s="194">
        <v>238</v>
      </c>
      <c r="E241" s="37">
        <v>28173680</v>
      </c>
      <c r="F241" s="37">
        <v>33527848.557885665</v>
      </c>
      <c r="G241" s="37">
        <v>73849419.357062265</v>
      </c>
      <c r="H241" s="37">
        <v>14515981.576153701</v>
      </c>
      <c r="I241" s="37">
        <v>10022163.379287679</v>
      </c>
    </row>
    <row r="242" spans="1:9" x14ac:dyDescent="0.25">
      <c r="A242" s="264" t="s">
        <v>587</v>
      </c>
      <c r="B242" s="190" t="s">
        <v>495</v>
      </c>
      <c r="C242" s="201" t="s">
        <v>157</v>
      </c>
      <c r="D242" s="194">
        <v>239</v>
      </c>
      <c r="E242" s="37">
        <v>28173680</v>
      </c>
      <c r="F242" s="37">
        <v>33527848.557885665</v>
      </c>
      <c r="G242" s="37">
        <v>73849419.357062265</v>
      </c>
      <c r="H242" s="37">
        <v>14515981.576153701</v>
      </c>
      <c r="I242" s="37">
        <v>10022163.379287679</v>
      </c>
    </row>
    <row r="243" spans="1:9" x14ac:dyDescent="0.25">
      <c r="A243" s="264" t="s">
        <v>587</v>
      </c>
      <c r="B243" s="190" t="s">
        <v>483</v>
      </c>
      <c r="C243" s="201" t="s">
        <v>155</v>
      </c>
      <c r="D243" s="194">
        <v>240</v>
      </c>
      <c r="E243" s="37">
        <v>28173680</v>
      </c>
      <c r="F243" s="37">
        <v>33527848.557885665</v>
      </c>
      <c r="G243" s="37">
        <v>73849419.357062265</v>
      </c>
      <c r="H243" s="37">
        <v>14515981.576153701</v>
      </c>
      <c r="I243" s="37">
        <v>10022163.379287679</v>
      </c>
    </row>
    <row r="244" spans="1:9" x14ac:dyDescent="0.25">
      <c r="A244" s="264" t="s">
        <v>587</v>
      </c>
      <c r="B244" s="190" t="s">
        <v>488</v>
      </c>
      <c r="C244" s="201" t="s">
        <v>155</v>
      </c>
      <c r="D244" s="194">
        <v>241</v>
      </c>
      <c r="E244" s="37">
        <v>28173680</v>
      </c>
      <c r="F244" s="37">
        <v>33527848.557885665</v>
      </c>
      <c r="G244" s="37">
        <v>73849419.357062265</v>
      </c>
      <c r="H244" s="37">
        <v>14515981.576153701</v>
      </c>
      <c r="I244" s="37">
        <v>10022163.379287679</v>
      </c>
    </row>
    <row r="245" spans="1:9" x14ac:dyDescent="0.25">
      <c r="A245" s="264" t="s">
        <v>587</v>
      </c>
      <c r="B245" s="190" t="s">
        <v>495</v>
      </c>
      <c r="C245" s="201" t="s">
        <v>155</v>
      </c>
      <c r="D245" s="194">
        <v>242</v>
      </c>
      <c r="E245" s="37">
        <v>28173680</v>
      </c>
      <c r="F245" s="37">
        <v>33527848.557885665</v>
      </c>
      <c r="G245" s="37">
        <v>73849419.357062265</v>
      </c>
      <c r="H245" s="37">
        <v>14515981.576153701</v>
      </c>
      <c r="I245" s="37">
        <v>10022163.379287679</v>
      </c>
    </row>
    <row r="246" spans="1:9" x14ac:dyDescent="0.25">
      <c r="A246" s="264" t="s">
        <v>587</v>
      </c>
      <c r="B246" s="190" t="s">
        <v>508</v>
      </c>
      <c r="C246" s="201" t="s">
        <v>155</v>
      </c>
      <c r="D246" s="194">
        <v>243</v>
      </c>
      <c r="E246" s="37">
        <v>28173680</v>
      </c>
      <c r="F246" s="37">
        <v>33527848.557885665</v>
      </c>
      <c r="G246" s="37">
        <v>73849419.357062265</v>
      </c>
      <c r="H246" s="37">
        <v>14515981.576153701</v>
      </c>
      <c r="I246" s="37">
        <v>10022163.379287679</v>
      </c>
    </row>
    <row r="247" spans="1:9" x14ac:dyDescent="0.25">
      <c r="A247" s="264" t="s">
        <v>587</v>
      </c>
      <c r="B247" s="190" t="s">
        <v>511</v>
      </c>
      <c r="C247" s="201" t="s">
        <v>155</v>
      </c>
      <c r="D247" s="194">
        <v>244</v>
      </c>
      <c r="E247" s="37">
        <v>28173680</v>
      </c>
      <c r="F247" s="37">
        <v>33527848.557885665</v>
      </c>
      <c r="G247" s="37">
        <v>73849419.357062265</v>
      </c>
      <c r="H247" s="37">
        <v>14515981.576153701</v>
      </c>
      <c r="I247" s="37">
        <v>10022163.379287679</v>
      </c>
    </row>
    <row r="248" spans="1:9" x14ac:dyDescent="0.25">
      <c r="A248" s="264" t="s">
        <v>587</v>
      </c>
      <c r="B248" s="190" t="s">
        <v>495</v>
      </c>
      <c r="C248" s="201" t="s">
        <v>153</v>
      </c>
      <c r="D248" s="194">
        <v>245</v>
      </c>
      <c r="E248" s="37">
        <v>28173680</v>
      </c>
      <c r="F248" s="37">
        <v>33527848.557885665</v>
      </c>
      <c r="G248" s="37">
        <v>73849419.357062265</v>
      </c>
      <c r="H248" s="37">
        <v>14515981.576153701</v>
      </c>
      <c r="I248" s="37">
        <v>10022163.379287679</v>
      </c>
    </row>
    <row r="249" spans="1:9" x14ac:dyDescent="0.25">
      <c r="A249" s="264" t="s">
        <v>587</v>
      </c>
      <c r="B249" s="190" t="s">
        <v>508</v>
      </c>
      <c r="C249" s="201" t="s">
        <v>153</v>
      </c>
      <c r="D249" s="194">
        <v>246</v>
      </c>
      <c r="E249" s="37">
        <v>28173680</v>
      </c>
      <c r="F249" s="37">
        <v>33527848.557885665</v>
      </c>
      <c r="G249" s="37">
        <v>73849419.357062265</v>
      </c>
      <c r="H249" s="37">
        <v>14515981.576153701</v>
      </c>
      <c r="I249" s="37">
        <v>10022163.379287679</v>
      </c>
    </row>
    <row r="250" spans="1:9" x14ac:dyDescent="0.25">
      <c r="A250" s="266" t="s">
        <v>587</v>
      </c>
      <c r="B250" s="197" t="s">
        <v>518</v>
      </c>
      <c r="C250" s="204" t="s">
        <v>153</v>
      </c>
      <c r="D250" s="196">
        <v>247</v>
      </c>
      <c r="E250" s="37">
        <v>28173680</v>
      </c>
      <c r="F250" s="37">
        <v>33527848.557885665</v>
      </c>
      <c r="G250" s="37">
        <v>73849419.357062265</v>
      </c>
      <c r="H250" s="37">
        <v>14515981.576153701</v>
      </c>
      <c r="I250" s="37">
        <v>10022163.379287679</v>
      </c>
    </row>
    <row r="251" spans="1:9" x14ac:dyDescent="0.25">
      <c r="C251" s="53">
        <v>248</v>
      </c>
      <c r="E251" s="241">
        <v>0</v>
      </c>
      <c r="F251" s="241">
        <v>0</v>
      </c>
      <c r="G251" s="241">
        <v>0</v>
      </c>
      <c r="H251" s="241">
        <v>0</v>
      </c>
      <c r="I251" s="241">
        <v>0</v>
      </c>
    </row>
    <row r="252" spans="1:9" x14ac:dyDescent="0.25">
      <c r="C252" s="53">
        <v>249</v>
      </c>
      <c r="E252" s="241">
        <v>0</v>
      </c>
      <c r="F252" s="241">
        <v>0</v>
      </c>
      <c r="G252" s="241">
        <v>0</v>
      </c>
      <c r="H252" s="241">
        <v>0</v>
      </c>
      <c r="I252" s="241">
        <v>0</v>
      </c>
    </row>
    <row r="253" spans="1:9" x14ac:dyDescent="0.25">
      <c r="C253" s="53">
        <v>250</v>
      </c>
      <c r="E253" s="241">
        <v>0</v>
      </c>
      <c r="F253" s="241">
        <v>0</v>
      </c>
      <c r="G253" s="241">
        <v>0</v>
      </c>
      <c r="H253" s="241">
        <v>0</v>
      </c>
      <c r="I253" s="241">
        <v>0</v>
      </c>
    </row>
    <row r="254" spans="1:9" x14ac:dyDescent="0.25">
      <c r="C254" s="53">
        <v>251</v>
      </c>
      <c r="E254" s="241">
        <v>0</v>
      </c>
      <c r="F254" s="241">
        <v>0</v>
      </c>
      <c r="G254" s="241">
        <v>0</v>
      </c>
      <c r="H254" s="241">
        <v>0</v>
      </c>
      <c r="I254" s="241">
        <v>0</v>
      </c>
    </row>
    <row r="255" spans="1:9" x14ac:dyDescent="0.25">
      <c r="C255" s="53">
        <v>252</v>
      </c>
      <c r="E255" s="241">
        <v>0</v>
      </c>
      <c r="F255" s="241">
        <v>0</v>
      </c>
      <c r="G255" s="241">
        <v>0</v>
      </c>
      <c r="H255" s="241">
        <v>0</v>
      </c>
      <c r="I255" s="241">
        <v>0</v>
      </c>
    </row>
    <row r="256" spans="1:9" x14ac:dyDescent="0.25">
      <c r="C256" s="53">
        <v>253</v>
      </c>
      <c r="E256" s="241">
        <v>0</v>
      </c>
      <c r="F256" s="241">
        <v>0</v>
      </c>
      <c r="G256" s="241">
        <v>0</v>
      </c>
      <c r="H256" s="241">
        <v>0</v>
      </c>
      <c r="I256" s="241">
        <v>0</v>
      </c>
    </row>
    <row r="257" spans="3:9" x14ac:dyDescent="0.25">
      <c r="C257" s="53">
        <v>254</v>
      </c>
      <c r="E257" s="241">
        <v>0</v>
      </c>
      <c r="F257" s="241">
        <v>0</v>
      </c>
      <c r="G257" s="241">
        <v>0</v>
      </c>
      <c r="H257" s="241">
        <v>0</v>
      </c>
      <c r="I257" s="241">
        <v>0</v>
      </c>
    </row>
    <row r="258" spans="3:9" x14ac:dyDescent="0.25">
      <c r="C258" s="53">
        <v>255</v>
      </c>
      <c r="E258" s="241">
        <v>0</v>
      </c>
      <c r="F258" s="241">
        <v>0</v>
      </c>
      <c r="G258" s="241">
        <v>0</v>
      </c>
      <c r="H258" s="241">
        <v>0</v>
      </c>
      <c r="I258" s="241">
        <v>0</v>
      </c>
    </row>
    <row r="259" spans="3:9" x14ac:dyDescent="0.25">
      <c r="C259" s="53">
        <v>256</v>
      </c>
      <c r="E259" s="241">
        <v>0</v>
      </c>
      <c r="F259" s="241">
        <v>0</v>
      </c>
      <c r="G259" s="241">
        <v>0</v>
      </c>
      <c r="H259" s="241">
        <v>0</v>
      </c>
      <c r="I259" s="241">
        <v>0</v>
      </c>
    </row>
    <row r="260" spans="3:9" x14ac:dyDescent="0.25">
      <c r="C260" s="53">
        <v>257</v>
      </c>
      <c r="E260" s="241">
        <v>0</v>
      </c>
      <c r="F260" s="241">
        <v>0</v>
      </c>
      <c r="G260" s="241">
        <v>0</v>
      </c>
      <c r="H260" s="241">
        <v>0</v>
      </c>
      <c r="I260" s="241">
        <v>0</v>
      </c>
    </row>
    <row r="261" spans="3:9" x14ac:dyDescent="0.25">
      <c r="C261" s="53">
        <v>258</v>
      </c>
      <c r="E261" s="241">
        <v>0</v>
      </c>
      <c r="F261" s="241">
        <v>0</v>
      </c>
      <c r="G261" s="241">
        <v>0</v>
      </c>
      <c r="H261" s="241">
        <v>0</v>
      </c>
      <c r="I261" s="241">
        <v>0</v>
      </c>
    </row>
    <row r="262" spans="3:9" x14ac:dyDescent="0.25">
      <c r="C262" s="53">
        <v>259</v>
      </c>
      <c r="E262" s="241">
        <v>0</v>
      </c>
      <c r="F262" s="241">
        <v>0</v>
      </c>
      <c r="G262" s="241">
        <v>0</v>
      </c>
      <c r="H262" s="241">
        <v>0</v>
      </c>
      <c r="I262" s="241">
        <v>0</v>
      </c>
    </row>
    <row r="263" spans="3:9" x14ac:dyDescent="0.25">
      <c r="C263" s="53">
        <v>260</v>
      </c>
      <c r="E263" s="241">
        <v>0</v>
      </c>
      <c r="F263" s="241">
        <v>0</v>
      </c>
      <c r="G263" s="241">
        <v>0</v>
      </c>
      <c r="H263" s="241">
        <v>0</v>
      </c>
      <c r="I263" s="241">
        <v>0</v>
      </c>
    </row>
    <row r="264" spans="3:9" x14ac:dyDescent="0.25">
      <c r="C264" s="53">
        <v>261</v>
      </c>
      <c r="E264" s="241">
        <v>0</v>
      </c>
      <c r="F264" s="241">
        <v>0</v>
      </c>
      <c r="G264" s="241">
        <v>0</v>
      </c>
      <c r="H264" s="241">
        <v>0</v>
      </c>
      <c r="I264" s="241">
        <v>0</v>
      </c>
    </row>
    <row r="265" spans="3:9" x14ac:dyDescent="0.25">
      <c r="C265" s="53">
        <v>262</v>
      </c>
      <c r="E265" s="241">
        <v>0</v>
      </c>
      <c r="F265" s="241">
        <v>0</v>
      </c>
      <c r="G265" s="241">
        <v>0</v>
      </c>
      <c r="H265" s="241">
        <v>0</v>
      </c>
      <c r="I265" s="241">
        <v>0</v>
      </c>
    </row>
    <row r="266" spans="3:9" x14ac:dyDescent="0.25">
      <c r="C266" s="53">
        <v>263</v>
      </c>
      <c r="E266" s="241">
        <v>0</v>
      </c>
      <c r="F266" s="241">
        <v>0</v>
      </c>
      <c r="G266" s="241">
        <v>0</v>
      </c>
      <c r="H266" s="241">
        <v>0</v>
      </c>
      <c r="I266" s="241">
        <v>0</v>
      </c>
    </row>
    <row r="267" spans="3:9" x14ac:dyDescent="0.25">
      <c r="C267" s="53">
        <v>264</v>
      </c>
      <c r="E267" s="241">
        <v>0</v>
      </c>
      <c r="F267" s="241">
        <v>0</v>
      </c>
      <c r="G267" s="241">
        <v>0</v>
      </c>
      <c r="H267" s="241">
        <v>0</v>
      </c>
      <c r="I267" s="241">
        <v>0</v>
      </c>
    </row>
    <row r="268" spans="3:9" x14ac:dyDescent="0.25">
      <c r="C268" s="53">
        <v>265</v>
      </c>
      <c r="E268" s="241">
        <v>0</v>
      </c>
      <c r="F268" s="241">
        <v>0</v>
      </c>
      <c r="G268" s="241">
        <v>0</v>
      </c>
      <c r="H268" s="241">
        <v>0</v>
      </c>
      <c r="I268" s="241">
        <v>0</v>
      </c>
    </row>
    <row r="269" spans="3:9" x14ac:dyDescent="0.25">
      <c r="C269" s="53">
        <v>266</v>
      </c>
      <c r="E269" s="241">
        <v>0</v>
      </c>
      <c r="F269" s="241">
        <v>0</v>
      </c>
      <c r="G269" s="241">
        <v>0</v>
      </c>
      <c r="H269" s="241">
        <v>0</v>
      </c>
      <c r="I269" s="241">
        <v>0</v>
      </c>
    </row>
    <row r="270" spans="3:9" x14ac:dyDescent="0.25">
      <c r="C270" s="53">
        <v>267</v>
      </c>
      <c r="E270" s="241">
        <v>0</v>
      </c>
      <c r="F270" s="241">
        <v>0</v>
      </c>
      <c r="G270" s="241">
        <v>0</v>
      </c>
      <c r="H270" s="241">
        <v>0</v>
      </c>
      <c r="I270" s="241">
        <v>0</v>
      </c>
    </row>
    <row r="271" spans="3:9" x14ac:dyDescent="0.25">
      <c r="C271" s="53">
        <v>268</v>
      </c>
      <c r="E271" s="241">
        <v>0</v>
      </c>
      <c r="F271" s="241">
        <v>0</v>
      </c>
      <c r="G271" s="241">
        <v>0</v>
      </c>
      <c r="H271" s="241">
        <v>0</v>
      </c>
      <c r="I271" s="241">
        <v>0</v>
      </c>
    </row>
    <row r="272" spans="3:9" x14ac:dyDescent="0.25">
      <c r="C272" s="53">
        <v>269</v>
      </c>
      <c r="E272" s="241">
        <v>0</v>
      </c>
      <c r="F272" s="241">
        <v>0</v>
      </c>
      <c r="G272" s="241">
        <v>0</v>
      </c>
      <c r="H272" s="241">
        <v>0</v>
      </c>
      <c r="I272" s="241">
        <v>0</v>
      </c>
    </row>
    <row r="273" spans="3:9" x14ac:dyDescent="0.25">
      <c r="C273" s="53">
        <v>270</v>
      </c>
      <c r="E273" s="241">
        <v>0</v>
      </c>
      <c r="F273" s="241">
        <v>0</v>
      </c>
      <c r="G273" s="241">
        <v>0</v>
      </c>
      <c r="H273" s="241">
        <v>0</v>
      </c>
      <c r="I273" s="241">
        <v>0</v>
      </c>
    </row>
    <row r="274" spans="3:9" x14ac:dyDescent="0.25">
      <c r="C274" s="53">
        <v>271</v>
      </c>
      <c r="E274" s="241">
        <v>0</v>
      </c>
      <c r="F274" s="241">
        <v>0</v>
      </c>
      <c r="G274" s="241">
        <v>0</v>
      </c>
      <c r="H274" s="241">
        <v>0</v>
      </c>
      <c r="I274" s="241">
        <v>0</v>
      </c>
    </row>
    <row r="275" spans="3:9" x14ac:dyDescent="0.25">
      <c r="C275" s="53">
        <v>272</v>
      </c>
      <c r="E275" s="241">
        <v>0</v>
      </c>
      <c r="F275" s="241">
        <v>0</v>
      </c>
      <c r="G275" s="241">
        <v>0</v>
      </c>
      <c r="H275" s="241">
        <v>0</v>
      </c>
      <c r="I275" s="241">
        <v>0</v>
      </c>
    </row>
    <row r="276" spans="3:9" x14ac:dyDescent="0.25">
      <c r="C276" s="53">
        <v>273</v>
      </c>
      <c r="E276" s="241">
        <v>0</v>
      </c>
      <c r="F276" s="241">
        <v>0</v>
      </c>
      <c r="G276" s="241">
        <v>0</v>
      </c>
      <c r="H276" s="241">
        <v>0</v>
      </c>
      <c r="I276" s="241">
        <v>0</v>
      </c>
    </row>
    <row r="277" spans="3:9" x14ac:dyDescent="0.25">
      <c r="C277" s="53">
        <v>274</v>
      </c>
      <c r="E277" s="241">
        <v>0</v>
      </c>
      <c r="F277" s="241">
        <v>0</v>
      </c>
      <c r="G277" s="241">
        <v>0</v>
      </c>
      <c r="H277" s="241">
        <v>0</v>
      </c>
      <c r="I277" s="241">
        <v>0</v>
      </c>
    </row>
    <row r="278" spans="3:9" x14ac:dyDescent="0.25">
      <c r="C278" s="53">
        <v>275</v>
      </c>
      <c r="E278" s="241">
        <v>0</v>
      </c>
      <c r="F278" s="241">
        <v>0</v>
      </c>
      <c r="G278" s="241">
        <v>0</v>
      </c>
      <c r="H278" s="241">
        <v>0</v>
      </c>
      <c r="I278" s="241">
        <v>0</v>
      </c>
    </row>
    <row r="279" spans="3:9" x14ac:dyDescent="0.25">
      <c r="C279" s="53">
        <v>276</v>
      </c>
      <c r="E279" s="241">
        <v>0</v>
      </c>
      <c r="F279" s="241">
        <v>0</v>
      </c>
      <c r="G279" s="241">
        <v>0</v>
      </c>
      <c r="H279" s="241">
        <v>0</v>
      </c>
      <c r="I279" s="241">
        <v>0</v>
      </c>
    </row>
    <row r="280" spans="3:9" x14ac:dyDescent="0.25">
      <c r="C280" s="53">
        <v>277</v>
      </c>
      <c r="E280" s="241">
        <v>0</v>
      </c>
      <c r="F280" s="241">
        <v>0</v>
      </c>
      <c r="G280" s="241">
        <v>0</v>
      </c>
      <c r="H280" s="241">
        <v>0</v>
      </c>
      <c r="I280" s="241">
        <v>0</v>
      </c>
    </row>
    <row r="281" spans="3:9" x14ac:dyDescent="0.25">
      <c r="C281" s="53">
        <v>278</v>
      </c>
      <c r="E281" s="241">
        <v>0</v>
      </c>
      <c r="F281" s="241">
        <v>0</v>
      </c>
      <c r="G281" s="241">
        <v>0</v>
      </c>
      <c r="H281" s="241">
        <v>0</v>
      </c>
      <c r="I281" s="241">
        <v>0</v>
      </c>
    </row>
    <row r="282" spans="3:9" x14ac:dyDescent="0.25">
      <c r="C282" s="53">
        <v>279</v>
      </c>
      <c r="E282" s="241">
        <v>0</v>
      </c>
      <c r="F282" s="241">
        <v>0</v>
      </c>
      <c r="G282" s="241">
        <v>0</v>
      </c>
      <c r="H282" s="241">
        <v>0</v>
      </c>
      <c r="I282" s="241">
        <v>0</v>
      </c>
    </row>
    <row r="283" spans="3:9" x14ac:dyDescent="0.25">
      <c r="C283" s="53">
        <v>280</v>
      </c>
      <c r="E283" s="241">
        <v>0</v>
      </c>
      <c r="F283" s="241">
        <v>0</v>
      </c>
      <c r="G283" s="241">
        <v>0</v>
      </c>
      <c r="H283" s="241">
        <v>0</v>
      </c>
      <c r="I283" s="241">
        <v>0</v>
      </c>
    </row>
    <row r="284" spans="3:9" x14ac:dyDescent="0.25">
      <c r="C284" s="53">
        <v>281</v>
      </c>
      <c r="E284" s="241">
        <v>0</v>
      </c>
      <c r="F284" s="241">
        <v>0</v>
      </c>
      <c r="G284" s="241">
        <v>0</v>
      </c>
      <c r="H284" s="241">
        <v>0</v>
      </c>
      <c r="I284" s="241">
        <v>0</v>
      </c>
    </row>
    <row r="285" spans="3:9" x14ac:dyDescent="0.25">
      <c r="C285" s="53">
        <v>282</v>
      </c>
      <c r="E285" s="241">
        <v>0</v>
      </c>
      <c r="F285" s="241">
        <v>0</v>
      </c>
      <c r="G285" s="241">
        <v>0</v>
      </c>
      <c r="H285" s="241">
        <v>0</v>
      </c>
      <c r="I285" s="241">
        <v>0</v>
      </c>
    </row>
    <row r="286" spans="3:9" x14ac:dyDescent="0.25">
      <c r="C286" s="53">
        <v>283</v>
      </c>
      <c r="E286" s="241">
        <v>0</v>
      </c>
      <c r="F286" s="241">
        <v>0</v>
      </c>
      <c r="G286" s="241">
        <v>0</v>
      </c>
      <c r="H286" s="241">
        <v>0</v>
      </c>
      <c r="I286" s="241">
        <v>0</v>
      </c>
    </row>
    <row r="287" spans="3:9" x14ac:dyDescent="0.25">
      <c r="C287" s="53">
        <v>284</v>
      </c>
      <c r="E287" s="241">
        <v>0</v>
      </c>
      <c r="F287" s="241">
        <v>0</v>
      </c>
      <c r="G287" s="241">
        <v>0</v>
      </c>
      <c r="H287" s="241">
        <v>0</v>
      </c>
      <c r="I287" s="241">
        <v>0</v>
      </c>
    </row>
    <row r="288" spans="3:9" x14ac:dyDescent="0.25">
      <c r="C288" s="53">
        <v>285</v>
      </c>
      <c r="E288" s="241">
        <v>0</v>
      </c>
      <c r="F288" s="241">
        <v>0</v>
      </c>
      <c r="G288" s="241">
        <v>0</v>
      </c>
      <c r="H288" s="241">
        <v>0</v>
      </c>
      <c r="I288" s="241">
        <v>0</v>
      </c>
    </row>
    <row r="289" spans="3:9" x14ac:dyDescent="0.25">
      <c r="C289" s="53">
        <v>286</v>
      </c>
      <c r="E289" s="241">
        <v>0</v>
      </c>
      <c r="F289" s="241">
        <v>0</v>
      </c>
      <c r="G289" s="241">
        <v>0</v>
      </c>
      <c r="H289" s="241">
        <v>0</v>
      </c>
      <c r="I289" s="241">
        <v>0</v>
      </c>
    </row>
    <row r="290" spans="3:9" x14ac:dyDescent="0.25">
      <c r="C290" s="53">
        <v>287</v>
      </c>
      <c r="E290" s="241">
        <v>0</v>
      </c>
      <c r="F290" s="241">
        <v>0</v>
      </c>
      <c r="G290" s="241">
        <v>0</v>
      </c>
      <c r="H290" s="241">
        <v>0</v>
      </c>
      <c r="I290" s="241">
        <v>0</v>
      </c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8"/>
  <sheetViews>
    <sheetView workbookViewId="0">
      <selection activeCell="A7" sqref="A7:A34"/>
    </sheetView>
  </sheetViews>
  <sheetFormatPr defaultColWidth="13" defaultRowHeight="13.2" x14ac:dyDescent="0.25"/>
  <cols>
    <col min="1" max="1" width="28.109375" customWidth="1"/>
    <col min="2" max="2" width="13.88671875" customWidth="1"/>
    <col min="3" max="3" width="15.109375" customWidth="1"/>
    <col min="4" max="4" width="15.109375" style="19" bestFit="1" customWidth="1"/>
    <col min="5" max="5" width="15.44140625" style="19" bestFit="1" customWidth="1"/>
    <col min="6" max="7" width="13" style="11"/>
    <col min="10" max="10" width="13" customWidth="1"/>
    <col min="11" max="11" width="19" customWidth="1"/>
    <col min="19" max="19" width="14.5546875" customWidth="1"/>
    <col min="25" max="25" width="23.44140625" customWidth="1"/>
    <col min="29" max="30" width="16.88671875" customWidth="1"/>
  </cols>
  <sheetData>
    <row r="1" spans="1:33" x14ac:dyDescent="0.25">
      <c r="A1" s="1" t="s">
        <v>678</v>
      </c>
    </row>
    <row r="3" spans="1:33" x14ac:dyDescent="0.25">
      <c r="A3" s="26" t="s">
        <v>478</v>
      </c>
      <c r="T3" t="s">
        <v>679</v>
      </c>
      <c r="Y3" s="26" t="s">
        <v>685</v>
      </c>
    </row>
    <row r="4" spans="1:33" x14ac:dyDescent="0.25">
      <c r="A4" s="26" t="s">
        <v>696</v>
      </c>
      <c r="B4" s="8"/>
      <c r="T4" s="26" t="s">
        <v>684</v>
      </c>
      <c r="Y4" s="26" t="s">
        <v>686</v>
      </c>
    </row>
    <row r="5" spans="1:33" x14ac:dyDescent="0.25">
      <c r="K5" s="26" t="s">
        <v>683</v>
      </c>
      <c r="L5" s="26" t="s">
        <v>697</v>
      </c>
      <c r="V5" s="26" t="s">
        <v>690</v>
      </c>
      <c r="AE5" s="26" t="s">
        <v>691</v>
      </c>
    </row>
    <row r="6" spans="1:33" ht="15" thickBot="1" x14ac:dyDescent="0.35">
      <c r="A6" s="340" t="s">
        <v>21</v>
      </c>
      <c r="B6" s="341" t="s">
        <v>922</v>
      </c>
      <c r="C6" s="341" t="s">
        <v>589</v>
      </c>
      <c r="D6" s="341" t="s">
        <v>594</v>
      </c>
      <c r="E6" s="342" t="s">
        <v>598</v>
      </c>
      <c r="F6" s="342" t="s">
        <v>595</v>
      </c>
      <c r="G6" s="342" t="s">
        <v>596</v>
      </c>
      <c r="H6" s="343" t="s">
        <v>597</v>
      </c>
      <c r="K6" s="273" t="s">
        <v>21</v>
      </c>
      <c r="L6" s="274" t="s">
        <v>588</v>
      </c>
      <c r="M6" s="274" t="s">
        <v>589</v>
      </c>
      <c r="N6" s="275" t="s">
        <v>594</v>
      </c>
      <c r="O6" s="275" t="s">
        <v>595</v>
      </c>
      <c r="P6" s="275" t="s">
        <v>596</v>
      </c>
      <c r="Q6" s="275" t="s">
        <v>597</v>
      </c>
      <c r="R6" s="276" t="s">
        <v>598</v>
      </c>
      <c r="T6" s="37" t="s">
        <v>680</v>
      </c>
      <c r="U6" s="37" t="s">
        <v>681</v>
      </c>
      <c r="V6" s="37" t="s">
        <v>682</v>
      </c>
      <c r="X6" s="37"/>
      <c r="Y6" t="s">
        <v>687</v>
      </c>
      <c r="Z6" t="s">
        <v>688</v>
      </c>
      <c r="AA6" s="26" t="s">
        <v>841</v>
      </c>
      <c r="AB6" s="26" t="s">
        <v>842</v>
      </c>
      <c r="AC6" s="26" t="s">
        <v>843</v>
      </c>
      <c r="AD6" s="26"/>
      <c r="AE6" s="26" t="s">
        <v>689</v>
      </c>
    </row>
    <row r="7" spans="1:33" ht="14.4" x14ac:dyDescent="0.3">
      <c r="A7" s="325" t="s">
        <v>994</v>
      </c>
      <c r="B7" s="33">
        <v>74.279172960543661</v>
      </c>
      <c r="C7" s="33">
        <v>4487.3133298147623</v>
      </c>
      <c r="D7" s="33">
        <v>5289.418335514566</v>
      </c>
      <c r="E7" s="33">
        <v>3015.8147180474348</v>
      </c>
      <c r="F7" s="33">
        <v>3350.2478493561757</v>
      </c>
      <c r="G7" s="33">
        <v>4984.0295174978637</v>
      </c>
      <c r="H7" s="287">
        <v>4443.3692672670049</v>
      </c>
      <c r="J7" s="33"/>
      <c r="K7" s="180" t="s">
        <v>599</v>
      </c>
      <c r="L7" s="33">
        <v>6420760.8661218146</v>
      </c>
      <c r="M7" s="33">
        <v>15190622.048681373</v>
      </c>
      <c r="N7" s="269">
        <v>2973928</v>
      </c>
      <c r="O7" s="269">
        <v>10490002.234696325</v>
      </c>
      <c r="P7" s="269">
        <v>10664957.168195093</v>
      </c>
      <c r="Q7" s="269">
        <v>5681017.7309867917</v>
      </c>
      <c r="R7" s="270">
        <v>32610313.407797657</v>
      </c>
      <c r="T7" s="37">
        <v>20837</v>
      </c>
      <c r="U7" s="37">
        <v>20321.13</v>
      </c>
      <c r="V7" s="277">
        <f>U7/T7</f>
        <v>0.97524259730287477</v>
      </c>
      <c r="X7" s="277"/>
      <c r="Y7" s="37">
        <v>51090414</v>
      </c>
      <c r="Z7" s="37">
        <v>10812694.126436727</v>
      </c>
      <c r="AA7" s="37">
        <v>4498044.5975220045</v>
      </c>
      <c r="AB7" s="37">
        <f>Z7-AA7</f>
        <v>6314649.5289147226</v>
      </c>
      <c r="AC7" s="37">
        <f>IF(AB7&lt;0,0,AB7)</f>
        <v>6314649.5289147226</v>
      </c>
      <c r="AD7" s="37"/>
      <c r="AE7" s="278">
        <f>1-(AC7/Y7)</f>
        <v>0.87640245919880932</v>
      </c>
      <c r="AG7" s="277">
        <f t="shared" ref="AG7:AG30" si="0">AE7*V7</f>
        <v>0.85470501059167359</v>
      </c>
    </row>
    <row r="8" spans="1:33" ht="14.4" x14ac:dyDescent="0.3">
      <c r="A8" s="325" t="s">
        <v>995</v>
      </c>
      <c r="B8" s="33">
        <v>10.632041294322359</v>
      </c>
      <c r="C8" s="33">
        <v>652.59659476661511</v>
      </c>
      <c r="D8" s="33">
        <v>458.9316861467376</v>
      </c>
      <c r="E8" s="33">
        <v>950.49301695507461</v>
      </c>
      <c r="F8" s="33">
        <v>666.74447703438204</v>
      </c>
      <c r="G8" s="33">
        <v>945.71001729423642</v>
      </c>
      <c r="H8" s="287">
        <v>425.72028362622285</v>
      </c>
      <c r="J8" s="33"/>
      <c r="K8" s="180" t="s">
        <v>600</v>
      </c>
      <c r="L8" s="33">
        <v>5252197.8459075745</v>
      </c>
      <c r="M8" s="33">
        <v>6193974.7809495404</v>
      </c>
      <c r="N8" s="269">
        <v>2888322</v>
      </c>
      <c r="O8" s="269">
        <v>5667226.0004925691</v>
      </c>
      <c r="P8" s="269">
        <v>6202259.595084263</v>
      </c>
      <c r="Q8" s="269">
        <v>4715558.5585155981</v>
      </c>
      <c r="R8" s="270">
        <v>16076852.601252839</v>
      </c>
      <c r="T8" s="37">
        <v>8430</v>
      </c>
      <c r="U8" s="37">
        <v>8196.5</v>
      </c>
      <c r="V8" s="277">
        <f t="shared" ref="V8:V31" si="1">U8/T8</f>
        <v>0.97230130486358246</v>
      </c>
      <c r="X8" s="277"/>
      <c r="Y8" s="37">
        <v>37242956</v>
      </c>
      <c r="Z8" s="37">
        <v>8006300.0117302183</v>
      </c>
      <c r="AA8" s="37">
        <v>4405027.2123616161</v>
      </c>
      <c r="AB8" s="37">
        <f t="shared" ref="AB8:AB30" si="2">Z8-AA8</f>
        <v>3601272.7993686022</v>
      </c>
      <c r="AC8" s="37">
        <f t="shared" ref="AC8:AC30" si="3">IF(AB8&lt;0,0,AB8)</f>
        <v>3601272.7993686022</v>
      </c>
      <c r="AD8" s="37"/>
      <c r="AE8" s="278">
        <f t="shared" ref="AE8:AE30" si="4">1-(AC8/Y8)</f>
        <v>0.90330325016712953</v>
      </c>
      <c r="AG8" s="277">
        <f t="shared" si="0"/>
        <v>0.87828292882501513</v>
      </c>
    </row>
    <row r="9" spans="1:33" ht="14.4" x14ac:dyDescent="0.3">
      <c r="A9" s="325" t="s">
        <v>996</v>
      </c>
      <c r="B9" s="33">
        <v>27.38986198269594</v>
      </c>
      <c r="C9" s="33">
        <v>1468.5715964884967</v>
      </c>
      <c r="D9" s="33">
        <v>1256.5757749422789</v>
      </c>
      <c r="E9" s="33">
        <v>425.54001757895327</v>
      </c>
      <c r="F9" s="33">
        <v>1685.1913938617308</v>
      </c>
      <c r="G9" s="33">
        <v>1388.7834178563708</v>
      </c>
      <c r="H9" s="287">
        <v>2022.1660458440135</v>
      </c>
      <c r="J9" s="33"/>
      <c r="K9" s="180" t="s">
        <v>601</v>
      </c>
      <c r="L9" s="33">
        <v>1252198.1909063337</v>
      </c>
      <c r="M9" s="33">
        <v>864070.40385411959</v>
      </c>
      <c r="N9" s="269">
        <v>375228</v>
      </c>
      <c r="O9" s="269">
        <v>2522880.5433778223</v>
      </c>
      <c r="P9" s="269">
        <v>2078701.3920524793</v>
      </c>
      <c r="Q9" s="269">
        <v>1054046.8736633654</v>
      </c>
      <c r="R9" s="270">
        <v>9438877.8455343433</v>
      </c>
      <c r="T9" s="37">
        <v>5315</v>
      </c>
      <c r="U9" s="37">
        <v>5086.2830000000004</v>
      </c>
      <c r="V9" s="277">
        <f t="shared" si="1"/>
        <v>0.95696763875823154</v>
      </c>
      <c r="X9" s="277"/>
      <c r="Y9" s="37">
        <v>13571936</v>
      </c>
      <c r="Z9" s="37">
        <v>2615872.9999999972</v>
      </c>
      <c r="AA9" s="37">
        <v>2251099.7612985563</v>
      </c>
      <c r="AB9" s="37">
        <f t="shared" si="2"/>
        <v>364773.23870144086</v>
      </c>
      <c r="AC9" s="37">
        <f t="shared" si="3"/>
        <v>364773.23870144086</v>
      </c>
      <c r="AD9" s="37"/>
      <c r="AE9" s="278">
        <f t="shared" si="4"/>
        <v>0.97312297680290849</v>
      </c>
      <c r="AG9" s="277">
        <f t="shared" si="0"/>
        <v>0.93124719733246064</v>
      </c>
    </row>
    <row r="10" spans="1:33" ht="14.4" x14ac:dyDescent="0.3">
      <c r="A10" s="325" t="s">
        <v>997</v>
      </c>
      <c r="B10" s="33">
        <v>23.865965823055166</v>
      </c>
      <c r="C10" s="33">
        <v>1394.5925298161064</v>
      </c>
      <c r="D10" s="33">
        <v>1949.1633424141185</v>
      </c>
      <c r="E10" s="33">
        <v>403.37007074003782</v>
      </c>
      <c r="F10" s="33">
        <v>2243.8131125572295</v>
      </c>
      <c r="G10" s="33">
        <v>2059.3118207047037</v>
      </c>
      <c r="H10" s="287">
        <v>2032.1012772781546</v>
      </c>
      <c r="J10" s="33"/>
      <c r="K10" s="180" t="s">
        <v>602</v>
      </c>
      <c r="L10" s="33">
        <v>4332736.860935214</v>
      </c>
      <c r="M10" s="33">
        <v>5741416.6437677741</v>
      </c>
      <c r="N10" s="269">
        <v>2019933</v>
      </c>
      <c r="O10" s="269">
        <v>7776178.1920363121</v>
      </c>
      <c r="P10" s="269">
        <v>7121561.4780565351</v>
      </c>
      <c r="Q10" s="269">
        <v>3921741.4689719356</v>
      </c>
      <c r="R10" s="270">
        <v>13313733.389178969</v>
      </c>
      <c r="T10" s="37">
        <v>9259</v>
      </c>
      <c r="U10" s="37">
        <v>9159.1669999999995</v>
      </c>
      <c r="V10" s="277">
        <f t="shared" si="1"/>
        <v>0.98921773409655467</v>
      </c>
      <c r="X10" s="277"/>
      <c r="Y10" s="37">
        <v>45647161</v>
      </c>
      <c r="Z10" s="37">
        <v>2910454.9999999995</v>
      </c>
      <c r="AA10" s="37">
        <v>328585.69565695443</v>
      </c>
      <c r="AB10" s="37">
        <f t="shared" si="2"/>
        <v>2581869.3043430452</v>
      </c>
      <c r="AC10" s="37">
        <f t="shared" si="3"/>
        <v>2581869.3043430452</v>
      </c>
      <c r="AD10" s="37"/>
      <c r="AE10" s="278">
        <f t="shared" si="4"/>
        <v>0.94343855679561217</v>
      </c>
      <c r="AG10" s="277">
        <f t="shared" si="0"/>
        <v>0.93326615141267921</v>
      </c>
    </row>
    <row r="11" spans="1:33" ht="14.4" x14ac:dyDescent="0.3">
      <c r="A11" s="325" t="s">
        <v>998</v>
      </c>
      <c r="B11" s="33">
        <v>158.87641014164834</v>
      </c>
      <c r="C11" s="33">
        <v>9211.5424159346676</v>
      </c>
      <c r="D11" s="33">
        <v>10147.60326878128</v>
      </c>
      <c r="E11" s="33">
        <v>3094.1754550284695</v>
      </c>
      <c r="F11" s="33">
        <v>12120.380127641407</v>
      </c>
      <c r="G11" s="33">
        <v>14440.141042577754</v>
      </c>
      <c r="H11" s="287">
        <v>12200.579016991427</v>
      </c>
      <c r="J11" s="33"/>
      <c r="K11" s="180" t="s">
        <v>603</v>
      </c>
      <c r="L11" s="33">
        <v>993412.47916643065</v>
      </c>
      <c r="M11" s="33">
        <v>1428865.1080175508</v>
      </c>
      <c r="N11" s="269">
        <v>697389</v>
      </c>
      <c r="O11" s="269">
        <v>970190.20463830652</v>
      </c>
      <c r="P11" s="269">
        <v>1402538.6361776926</v>
      </c>
      <c r="Q11" s="269">
        <v>800454.68001756829</v>
      </c>
      <c r="R11" s="270">
        <v>3633067.8412529733</v>
      </c>
      <c r="T11" s="37">
        <v>2266.857</v>
      </c>
      <c r="U11" s="37">
        <v>2050.357</v>
      </c>
      <c r="V11" s="277">
        <f t="shared" si="1"/>
        <v>0.90449331387026177</v>
      </c>
      <c r="X11" s="277"/>
      <c r="Y11" s="37">
        <v>9225328</v>
      </c>
      <c r="Z11" s="37">
        <v>1970303.0000000005</v>
      </c>
      <c r="AA11" s="37">
        <v>1045965.2442038353</v>
      </c>
      <c r="AB11" s="37">
        <f t="shared" si="2"/>
        <v>924337.75579616521</v>
      </c>
      <c r="AC11" s="37">
        <f t="shared" si="3"/>
        <v>924337.75579616521</v>
      </c>
      <c r="AD11" s="37"/>
      <c r="AE11" s="278">
        <f t="shared" si="4"/>
        <v>0.89980434779162699</v>
      </c>
      <c r="AG11" s="277">
        <f t="shared" si="0"/>
        <v>0.81386701636891823</v>
      </c>
    </row>
    <row r="12" spans="1:33" ht="14.4" x14ac:dyDescent="0.3">
      <c r="A12" s="325" t="s">
        <v>999</v>
      </c>
      <c r="B12" s="33">
        <v>10.128389583333332</v>
      </c>
      <c r="C12" s="33">
        <v>614.39234791666661</v>
      </c>
      <c r="D12" s="33">
        <v>898.07439583333326</v>
      </c>
      <c r="E12" s="33">
        <v>199.87627499999999</v>
      </c>
      <c r="F12" s="33">
        <v>262.43787916666668</v>
      </c>
      <c r="G12" s="33">
        <v>293.72272083333331</v>
      </c>
      <c r="H12" s="287">
        <v>297.46337499999998</v>
      </c>
      <c r="J12" s="33"/>
      <c r="K12" s="180" t="s">
        <v>604</v>
      </c>
      <c r="L12" s="33">
        <v>633477.78736710851</v>
      </c>
      <c r="M12" s="33">
        <v>508016.56751624343</v>
      </c>
      <c r="N12" s="269">
        <v>310739</v>
      </c>
      <c r="O12" s="269">
        <v>1041316.3795416097</v>
      </c>
      <c r="P12" s="269">
        <v>1338474.3299632627</v>
      </c>
      <c r="Q12" s="269">
        <v>409982.5031280187</v>
      </c>
      <c r="R12" s="270">
        <v>1307241.2038427936</v>
      </c>
      <c r="T12" s="37">
        <v>862</v>
      </c>
      <c r="U12" s="37">
        <v>851</v>
      </c>
      <c r="V12" s="277">
        <f t="shared" si="1"/>
        <v>0.98723897911832947</v>
      </c>
      <c r="X12" s="277"/>
      <c r="Y12" s="37">
        <v>5908331</v>
      </c>
      <c r="Z12" s="37">
        <v>496778.00000000006</v>
      </c>
      <c r="AA12" s="37">
        <v>596591.01941688277</v>
      </c>
      <c r="AB12" s="37">
        <f t="shared" si="2"/>
        <v>-99813.019416882715</v>
      </c>
      <c r="AC12" s="37">
        <f t="shared" si="3"/>
        <v>0</v>
      </c>
      <c r="AD12" s="37"/>
      <c r="AE12" s="278">
        <f t="shared" si="4"/>
        <v>1</v>
      </c>
      <c r="AG12" s="277">
        <f t="shared" si="0"/>
        <v>0.98723897911832947</v>
      </c>
    </row>
    <row r="13" spans="1:33" ht="14.4" x14ac:dyDescent="0.3">
      <c r="A13" s="325" t="s">
        <v>1000</v>
      </c>
      <c r="B13" s="33">
        <v>60.031341080467804</v>
      </c>
      <c r="C13" s="33">
        <v>4344.858270572433</v>
      </c>
      <c r="D13" s="33">
        <v>8711.5498137488357</v>
      </c>
      <c r="E13" s="33">
        <v>231.06120160221096</v>
      </c>
      <c r="F13" s="33">
        <v>5448.9406525027771</v>
      </c>
      <c r="G13" s="33">
        <v>5595.6124945584079</v>
      </c>
      <c r="H13" s="287">
        <v>4590.0800818349062</v>
      </c>
      <c r="J13" s="33"/>
      <c r="K13" s="180" t="s">
        <v>605</v>
      </c>
      <c r="L13" s="33">
        <v>249156.26885978086</v>
      </c>
      <c r="M13" s="33">
        <v>476465.40763499099</v>
      </c>
      <c r="N13" s="269">
        <v>91290</v>
      </c>
      <c r="O13" s="269">
        <v>309651.5677139592</v>
      </c>
      <c r="P13" s="269">
        <v>388462.96705878351</v>
      </c>
      <c r="Q13" s="269">
        <v>278360.19636747637</v>
      </c>
      <c r="R13" s="270">
        <v>579426.03571024979</v>
      </c>
      <c r="T13" s="37">
        <v>276</v>
      </c>
      <c r="U13" s="37">
        <v>204.5</v>
      </c>
      <c r="V13" s="277">
        <f t="shared" si="1"/>
        <v>0.74094202898550721</v>
      </c>
      <c r="X13" s="277"/>
      <c r="Y13" s="37">
        <v>1808341</v>
      </c>
      <c r="Z13" s="37">
        <v>114004.87356321831</v>
      </c>
      <c r="AA13" s="37">
        <v>146198.93062460769</v>
      </c>
      <c r="AB13" s="37">
        <f t="shared" si="2"/>
        <v>-32194.05706138938</v>
      </c>
      <c r="AC13" s="37">
        <f t="shared" si="3"/>
        <v>0</v>
      </c>
      <c r="AD13" s="37"/>
      <c r="AE13" s="278">
        <f t="shared" si="4"/>
        <v>1</v>
      </c>
      <c r="AG13" s="277">
        <f t="shared" si="0"/>
        <v>0.74094202898550721</v>
      </c>
    </row>
    <row r="14" spans="1:33" ht="14.4" x14ac:dyDescent="0.3">
      <c r="A14" s="325" t="s">
        <v>613</v>
      </c>
      <c r="B14" s="33">
        <v>16.40817984542312</v>
      </c>
      <c r="C14" s="33">
        <v>906.63347537220477</v>
      </c>
      <c r="D14" s="33">
        <v>4983.8992903168055</v>
      </c>
      <c r="E14" s="33">
        <v>44.24374659361041</v>
      </c>
      <c r="F14" s="33">
        <v>1631.4262213405627</v>
      </c>
      <c r="G14" s="33">
        <v>2325.221698699333</v>
      </c>
      <c r="H14" s="287">
        <v>1683.6561685164536</v>
      </c>
      <c r="J14" s="33"/>
      <c r="K14" s="180" t="s">
        <v>606</v>
      </c>
      <c r="L14" s="33">
        <v>459553.50283568783</v>
      </c>
      <c r="M14" s="33">
        <v>438508.99547256727</v>
      </c>
      <c r="N14" s="269">
        <v>448614</v>
      </c>
      <c r="O14" s="269">
        <v>547932.11624108779</v>
      </c>
      <c r="P14" s="269">
        <v>636817.9515111465</v>
      </c>
      <c r="Q14" s="269">
        <v>555826.42941207753</v>
      </c>
      <c r="R14" s="270">
        <v>930421.78250117728</v>
      </c>
      <c r="T14" s="37">
        <v>634</v>
      </c>
      <c r="U14" s="37">
        <v>599</v>
      </c>
      <c r="V14" s="277">
        <f t="shared" si="1"/>
        <v>0.94479495268138802</v>
      </c>
      <c r="X14" s="277"/>
      <c r="Y14" s="37">
        <v>3807696</v>
      </c>
      <c r="Z14" s="37">
        <v>504661.98826979473</v>
      </c>
      <c r="AA14" s="37">
        <v>1237744.0344248498</v>
      </c>
      <c r="AB14" s="37">
        <f t="shared" si="2"/>
        <v>-733082.04615505505</v>
      </c>
      <c r="AC14" s="37">
        <f t="shared" si="3"/>
        <v>0</v>
      </c>
      <c r="AD14" s="37"/>
      <c r="AE14" s="278">
        <f t="shared" si="4"/>
        <v>1</v>
      </c>
      <c r="AG14" s="277">
        <f t="shared" si="0"/>
        <v>0.94479495268138802</v>
      </c>
    </row>
    <row r="15" spans="1:33" ht="14.4" x14ac:dyDescent="0.3">
      <c r="A15" s="325" t="s">
        <v>1001</v>
      </c>
      <c r="B15" s="33">
        <v>80.282892848959094</v>
      </c>
      <c r="C15" s="33">
        <v>4422.5591430002969</v>
      </c>
      <c r="D15" s="33">
        <v>4672.8327779832107</v>
      </c>
      <c r="E15" s="33">
        <v>690.35071178595069</v>
      </c>
      <c r="F15" s="33">
        <v>5856.3557960384278</v>
      </c>
      <c r="G15" s="33">
        <v>6739.4960083151209</v>
      </c>
      <c r="H15" s="287">
        <v>5642.1862490704771</v>
      </c>
      <c r="J15" s="33"/>
      <c r="K15" s="180" t="s">
        <v>607</v>
      </c>
      <c r="L15" s="33">
        <v>2305510.1412138096</v>
      </c>
      <c r="M15" s="33">
        <v>6215498.2246076716</v>
      </c>
      <c r="N15" s="269">
        <v>2663133</v>
      </c>
      <c r="O15" s="269">
        <v>6942563.8170593167</v>
      </c>
      <c r="P15" s="269">
        <v>6560863.2226472478</v>
      </c>
      <c r="Q15" s="269">
        <v>3381519.8190796245</v>
      </c>
      <c r="R15" s="270">
        <v>5850720.5638684472</v>
      </c>
      <c r="T15" s="37">
        <v>3019</v>
      </c>
      <c r="U15" s="37">
        <v>2988</v>
      </c>
      <c r="V15" s="277">
        <f t="shared" si="1"/>
        <v>0.98973169923815829</v>
      </c>
      <c r="X15" s="277"/>
      <c r="Y15" s="37">
        <v>32794509</v>
      </c>
      <c r="Z15" s="37">
        <v>3672289.5</v>
      </c>
      <c r="AA15" s="37">
        <v>0</v>
      </c>
      <c r="AB15" s="37">
        <f t="shared" si="2"/>
        <v>3672289.5</v>
      </c>
      <c r="AC15" s="37">
        <f t="shared" si="3"/>
        <v>3672289.5</v>
      </c>
      <c r="AD15" s="37"/>
      <c r="AE15" s="278">
        <f t="shared" si="4"/>
        <v>0.88802120806260587</v>
      </c>
      <c r="AG15" s="277">
        <f t="shared" si="0"/>
        <v>0.87890273921532502</v>
      </c>
    </row>
    <row r="16" spans="1:33" ht="14.4" x14ac:dyDescent="0.3">
      <c r="A16" s="325" t="s">
        <v>1002</v>
      </c>
      <c r="B16" s="33">
        <v>99.274084619464361</v>
      </c>
      <c r="C16" s="33">
        <v>4779.8389985423282</v>
      </c>
      <c r="D16" s="33">
        <v>8365.7155473806706</v>
      </c>
      <c r="E16" s="33">
        <v>5.0091274715551641</v>
      </c>
      <c r="F16" s="33">
        <v>4895.0388735820634</v>
      </c>
      <c r="G16" s="33">
        <v>10347.279275752973</v>
      </c>
      <c r="H16" s="287">
        <v>5660.1078783336607</v>
      </c>
      <c r="J16" s="33"/>
      <c r="K16" s="180" t="s">
        <v>608</v>
      </c>
      <c r="L16" s="33">
        <v>562449.20876924426</v>
      </c>
      <c r="M16" s="33">
        <v>2190560.5174186495</v>
      </c>
      <c r="N16" s="269">
        <v>134880</v>
      </c>
      <c r="O16" s="269">
        <v>1362382.9849091826</v>
      </c>
      <c r="P16" s="269">
        <v>1491951.766164986</v>
      </c>
      <c r="Q16" s="269">
        <v>435076.04015658621</v>
      </c>
      <c r="R16" s="270">
        <v>2795843.5937896087</v>
      </c>
      <c r="T16" s="37">
        <v>810</v>
      </c>
      <c r="U16" s="37">
        <v>506.91669999999999</v>
      </c>
      <c r="V16" s="277">
        <f t="shared" si="1"/>
        <v>0.62582308641975304</v>
      </c>
      <c r="X16" s="277"/>
      <c r="Y16" s="37">
        <v>5325260</v>
      </c>
      <c r="Z16" s="37">
        <v>382394.39999999991</v>
      </c>
      <c r="AA16" s="37">
        <v>27306.226246680686</v>
      </c>
      <c r="AB16" s="37">
        <f t="shared" si="2"/>
        <v>355088.17375331919</v>
      </c>
      <c r="AC16" s="37">
        <f t="shared" si="3"/>
        <v>355088.17375331919</v>
      </c>
      <c r="AD16" s="37"/>
      <c r="AE16" s="278">
        <f t="shared" si="4"/>
        <v>0.93332003061760005</v>
      </c>
      <c r="AG16" s="277">
        <f t="shared" si="0"/>
        <v>0.58409322217848492</v>
      </c>
    </row>
    <row r="17" spans="1:33" ht="14.4" x14ac:dyDescent="0.3">
      <c r="A17" s="325" t="s">
        <v>1003</v>
      </c>
      <c r="B17" s="33">
        <v>103.86254893830247</v>
      </c>
      <c r="C17" s="33">
        <v>6119.8475816108721</v>
      </c>
      <c r="D17" s="33">
        <v>9959.0593960536225</v>
      </c>
      <c r="E17" s="33">
        <v>363.56381136265753</v>
      </c>
      <c r="F17" s="33">
        <v>9892.2255506996025</v>
      </c>
      <c r="G17" s="33">
        <v>15120.154966258508</v>
      </c>
      <c r="H17" s="287">
        <v>6733.75120359007</v>
      </c>
      <c r="J17" s="33"/>
      <c r="K17" s="180" t="s">
        <v>609</v>
      </c>
      <c r="L17" s="33">
        <v>2703356.5378587754</v>
      </c>
      <c r="M17" s="33">
        <v>2588185.0060653514</v>
      </c>
      <c r="N17" s="269">
        <v>4527504</v>
      </c>
      <c r="O17" s="269">
        <v>6426472.9656804632</v>
      </c>
      <c r="P17" s="269">
        <v>7604052.0706993407</v>
      </c>
      <c r="Q17" s="269">
        <v>3450586.4257614203</v>
      </c>
      <c r="R17" s="270">
        <v>3862321.6783183087</v>
      </c>
      <c r="T17" s="37">
        <v>2035.75</v>
      </c>
      <c r="U17" s="37">
        <v>1996</v>
      </c>
      <c r="V17" s="277">
        <f t="shared" si="1"/>
        <v>0.98047402677146012</v>
      </c>
      <c r="X17" s="277"/>
      <c r="Y17" s="37">
        <v>32757772</v>
      </c>
      <c r="Z17" s="37">
        <v>76478.880000000005</v>
      </c>
      <c r="AA17" s="37">
        <v>0</v>
      </c>
      <c r="AB17" s="37">
        <f t="shared" si="2"/>
        <v>76478.880000000005</v>
      </c>
      <c r="AC17" s="37">
        <f t="shared" si="3"/>
        <v>76478.880000000005</v>
      </c>
      <c r="AD17" s="37"/>
      <c r="AE17" s="278">
        <f t="shared" si="4"/>
        <v>0.9976653210725076</v>
      </c>
      <c r="AG17" s="277">
        <f t="shared" si="0"/>
        <v>0.97818493472220314</v>
      </c>
    </row>
    <row r="18" spans="1:33" ht="14.4" x14ac:dyDescent="0.3">
      <c r="A18" s="325" t="s">
        <v>616</v>
      </c>
      <c r="B18" s="33">
        <v>61.950094202898555</v>
      </c>
      <c r="C18" s="33">
        <v>3644.37925</v>
      </c>
      <c r="D18" s="33">
        <v>1828.4191086956521</v>
      </c>
      <c r="E18" s="33">
        <v>266.54598731884056</v>
      </c>
      <c r="F18" s="33">
        <v>928.11447644927523</v>
      </c>
      <c r="G18" s="33">
        <v>1204.9947083333332</v>
      </c>
      <c r="H18" s="287">
        <v>1281.1676739130435</v>
      </c>
      <c r="J18" s="33"/>
      <c r="K18" s="180" t="s">
        <v>610</v>
      </c>
      <c r="L18" s="33">
        <v>870301.00576050254</v>
      </c>
      <c r="M18" s="33">
        <v>4091509.7608281928</v>
      </c>
      <c r="N18" s="269">
        <v>4013016</v>
      </c>
      <c r="O18" s="269">
        <v>3136838.4443357922</v>
      </c>
      <c r="P18" s="269">
        <v>2689178.7102190186</v>
      </c>
      <c r="Q18" s="269">
        <v>816655.83968468802</v>
      </c>
      <c r="R18" s="270">
        <v>0</v>
      </c>
      <c r="T18" s="37">
        <v>480.5</v>
      </c>
      <c r="U18" s="37">
        <v>399.5</v>
      </c>
      <c r="V18" s="277">
        <f t="shared" si="1"/>
        <v>0.83142559833506768</v>
      </c>
      <c r="X18" s="277"/>
      <c r="Y18" s="37">
        <v>25763052</v>
      </c>
      <c r="Z18" s="37">
        <v>2076915.7857142878</v>
      </c>
      <c r="AA18" s="37">
        <v>460315.28234758589</v>
      </c>
      <c r="AB18" s="37">
        <f t="shared" si="2"/>
        <v>1616600.5033667018</v>
      </c>
      <c r="AC18" s="37">
        <f t="shared" si="3"/>
        <v>1616600.5033667018</v>
      </c>
      <c r="AD18" s="37"/>
      <c r="AE18" s="278">
        <f t="shared" si="4"/>
        <v>0.93725120364750647</v>
      </c>
      <c r="AG18" s="277">
        <f t="shared" si="0"/>
        <v>0.77925464278289047</v>
      </c>
    </row>
    <row r="19" spans="1:33" ht="14.4" x14ac:dyDescent="0.3">
      <c r="A19" s="325" t="s">
        <v>1004</v>
      </c>
      <c r="B19" s="33">
        <v>104.92840472896738</v>
      </c>
      <c r="C19" s="33">
        <v>7780.7539481338017</v>
      </c>
      <c r="D19" s="33">
        <v>5670.4842926777792</v>
      </c>
      <c r="E19" s="33">
        <v>142.77003830625375</v>
      </c>
      <c r="F19" s="33">
        <v>4375.7479347314311</v>
      </c>
      <c r="G19" s="33">
        <v>9465.4775302536073</v>
      </c>
      <c r="H19" s="287">
        <v>3124.2091883150483</v>
      </c>
      <c r="J19" s="33"/>
      <c r="K19" s="180" t="s">
        <v>611</v>
      </c>
      <c r="L19" s="33">
        <v>1340038.7335794363</v>
      </c>
      <c r="M19" s="33">
        <v>1544791.6941864206</v>
      </c>
      <c r="N19" s="269">
        <v>1642488</v>
      </c>
      <c r="O19" s="269">
        <v>2746862.9849441419</v>
      </c>
      <c r="P19" s="269">
        <v>4296682.9349658247</v>
      </c>
      <c r="Q19" s="269">
        <v>1331500.3465105956</v>
      </c>
      <c r="R19" s="270">
        <v>1144319.5724521198</v>
      </c>
      <c r="T19" s="37">
        <v>649</v>
      </c>
      <c r="U19" s="37">
        <v>645</v>
      </c>
      <c r="V19" s="277">
        <f t="shared" si="1"/>
        <v>0.99383667180277346</v>
      </c>
      <c r="X19" s="277"/>
      <c r="Y19" s="37">
        <v>14490505</v>
      </c>
      <c r="Z19" s="37">
        <v>2906133.72</v>
      </c>
      <c r="AA19" s="37">
        <v>0</v>
      </c>
      <c r="AB19" s="37">
        <f t="shared" si="2"/>
        <v>2906133.72</v>
      </c>
      <c r="AC19" s="37">
        <f t="shared" si="3"/>
        <v>2906133.72</v>
      </c>
      <c r="AD19" s="37"/>
      <c r="AE19" s="278">
        <f t="shared" si="4"/>
        <v>0.79944565631080489</v>
      </c>
      <c r="AG19" s="277">
        <f t="shared" si="0"/>
        <v>0.79451841035511428</v>
      </c>
    </row>
    <row r="20" spans="1:33" ht="14.4" x14ac:dyDescent="0.3">
      <c r="A20" s="325" t="s">
        <v>1005</v>
      </c>
      <c r="B20" s="33">
        <v>180.61064173316942</v>
      </c>
      <c r="C20" s="33">
        <v>8963.1799927505508</v>
      </c>
      <c r="D20" s="33">
        <v>4944.582876448324</v>
      </c>
      <c r="E20" s="33">
        <v>14.091200021127641</v>
      </c>
      <c r="F20" s="33">
        <v>9077.6058436282365</v>
      </c>
      <c r="G20" s="33">
        <v>11044.099700364068</v>
      </c>
      <c r="H20" s="287">
        <v>4373.0075525858911</v>
      </c>
      <c r="J20" s="33"/>
      <c r="K20" s="180" t="s">
        <v>612</v>
      </c>
      <c r="L20" s="33">
        <v>4192916.5829390222</v>
      </c>
      <c r="M20" s="33">
        <v>7793534.6708260514</v>
      </c>
      <c r="N20" s="269">
        <v>6143742</v>
      </c>
      <c r="O20" s="269">
        <v>8477995.4896009788</v>
      </c>
      <c r="P20" s="269">
        <v>12426265.505604789</v>
      </c>
      <c r="Q20" s="269">
        <v>4944735.4218552178</v>
      </c>
      <c r="R20" s="270">
        <v>6675807.6141582597</v>
      </c>
      <c r="T20" s="37">
        <v>3465.5</v>
      </c>
      <c r="U20" s="37">
        <v>3438.5</v>
      </c>
      <c r="V20" s="277">
        <f t="shared" si="1"/>
        <v>0.99220891646227094</v>
      </c>
      <c r="X20" s="277"/>
      <c r="Y20" s="37">
        <v>48574515</v>
      </c>
      <c r="Z20" s="37">
        <v>546043.45714285341</v>
      </c>
      <c r="AA20" s="37">
        <v>0</v>
      </c>
      <c r="AB20" s="37">
        <f t="shared" si="2"/>
        <v>546043.45714285341</v>
      </c>
      <c r="AC20" s="37">
        <f t="shared" si="3"/>
        <v>546043.45714285341</v>
      </c>
      <c r="AD20" s="37"/>
      <c r="AE20" s="278">
        <f t="shared" si="4"/>
        <v>0.988758643145632</v>
      </c>
      <c r="AG20" s="277">
        <f t="shared" si="0"/>
        <v>0.98105514195823273</v>
      </c>
    </row>
    <row r="21" spans="1:33" ht="14.4" x14ac:dyDescent="0.3">
      <c r="A21" s="325" t="s">
        <v>620</v>
      </c>
      <c r="B21" s="33">
        <v>52.98837962894676</v>
      </c>
      <c r="C21" s="33">
        <v>2948.0213031434828</v>
      </c>
      <c r="D21" s="33">
        <v>2532.011765613508</v>
      </c>
      <c r="E21" s="33">
        <v>536.47842181923545</v>
      </c>
      <c r="F21" s="33">
        <v>1331.2358135550446</v>
      </c>
      <c r="G21" s="33">
        <v>2262.935846648586</v>
      </c>
      <c r="H21" s="287">
        <v>2419.8587348534988</v>
      </c>
      <c r="J21" s="33"/>
      <c r="K21" s="180" t="s">
        <v>613</v>
      </c>
      <c r="L21" s="33">
        <v>1439670.514940232</v>
      </c>
      <c r="M21" s="33">
        <v>3281124.0547360647</v>
      </c>
      <c r="N21" s="269">
        <v>8721960</v>
      </c>
      <c r="O21" s="269">
        <v>5138483.1003688015</v>
      </c>
      <c r="P21" s="269">
        <v>4992524.8386581745</v>
      </c>
      <c r="Q21" s="269">
        <v>1395131.5460327971</v>
      </c>
      <c r="R21" s="270">
        <v>0</v>
      </c>
      <c r="T21" s="37">
        <v>379</v>
      </c>
      <c r="U21" s="37">
        <v>363</v>
      </c>
      <c r="V21" s="277">
        <f t="shared" si="1"/>
        <v>0.95778364116094983</v>
      </c>
      <c r="X21" s="277"/>
      <c r="Y21" s="37">
        <v>36027966</v>
      </c>
      <c r="Z21" s="37">
        <v>1869033.2142857169</v>
      </c>
      <c r="AA21" s="37">
        <v>3121.99589642094</v>
      </c>
      <c r="AB21" s="37">
        <f t="shared" si="2"/>
        <v>1865911.218389296</v>
      </c>
      <c r="AC21" s="37">
        <f t="shared" si="3"/>
        <v>1865911.218389296</v>
      </c>
      <c r="AD21" s="37"/>
      <c r="AE21" s="278">
        <f t="shared" si="4"/>
        <v>0.94820936551374291</v>
      </c>
      <c r="AG21" s="277">
        <f t="shared" si="0"/>
        <v>0.90817941868466667</v>
      </c>
    </row>
    <row r="22" spans="1:33" ht="14.4" x14ac:dyDescent="0.3">
      <c r="A22" s="325" t="s">
        <v>621</v>
      </c>
      <c r="B22" s="33">
        <v>65.70667407199808</v>
      </c>
      <c r="C22" s="33">
        <v>4105.3287940217779</v>
      </c>
      <c r="D22" s="33">
        <v>8608.7089705324324</v>
      </c>
      <c r="E22" s="33">
        <v>327.83462504956077</v>
      </c>
      <c r="F22" s="33">
        <v>4657.8441796112102</v>
      </c>
      <c r="G22" s="33">
        <v>11145.924655290812</v>
      </c>
      <c r="H22" s="287">
        <v>4828.9510255601772</v>
      </c>
      <c r="J22" s="33"/>
      <c r="K22" s="180" t="s">
        <v>614</v>
      </c>
      <c r="L22" s="33">
        <v>2206358.1520066853</v>
      </c>
      <c r="M22" s="33">
        <v>2380005.8109094445</v>
      </c>
      <c r="N22" s="269">
        <v>3766984</v>
      </c>
      <c r="O22" s="269">
        <v>4064808.9121294226</v>
      </c>
      <c r="P22" s="269">
        <v>6492983.5405892991</v>
      </c>
      <c r="Q22" s="269">
        <v>2262999.3952745916</v>
      </c>
      <c r="R22" s="270">
        <v>692880.09270944539</v>
      </c>
      <c r="T22" s="37">
        <v>725</v>
      </c>
      <c r="U22" s="37">
        <v>695</v>
      </c>
      <c r="V22" s="277">
        <f t="shared" si="1"/>
        <v>0.95862068965517244</v>
      </c>
      <c r="X22" s="277"/>
      <c r="Y22" s="37">
        <v>23342317</v>
      </c>
      <c r="Z22" s="37">
        <v>1745254.7333333325</v>
      </c>
      <c r="AA22" s="37">
        <v>0</v>
      </c>
      <c r="AB22" s="37">
        <f t="shared" si="2"/>
        <v>1745254.7333333325</v>
      </c>
      <c r="AC22" s="37">
        <f t="shared" si="3"/>
        <v>1745254.7333333325</v>
      </c>
      <c r="AD22" s="37"/>
      <c r="AE22" s="278">
        <f t="shared" si="4"/>
        <v>0.92523215525976565</v>
      </c>
      <c r="AG22" s="277">
        <f t="shared" si="0"/>
        <v>0.8869466867662581</v>
      </c>
    </row>
    <row r="23" spans="1:33" ht="14.4" x14ac:dyDescent="0.3">
      <c r="A23" s="325" t="s">
        <v>622</v>
      </c>
      <c r="B23" s="33">
        <v>1823.7344330152973</v>
      </c>
      <c r="C23" s="33">
        <v>80191.041569663445</v>
      </c>
      <c r="D23" s="33">
        <v>69869.771747667502</v>
      </c>
      <c r="E23" s="33">
        <v>1734.6412154038492</v>
      </c>
      <c r="F23" s="33">
        <v>80819.354157789407</v>
      </c>
      <c r="G23" s="33">
        <v>153751.9285914489</v>
      </c>
      <c r="H23" s="287">
        <v>44272.672654358852</v>
      </c>
      <c r="J23" s="33"/>
      <c r="K23" s="180" t="s">
        <v>615</v>
      </c>
      <c r="L23" s="33">
        <v>3488400.0347314463</v>
      </c>
      <c r="M23" s="33">
        <v>3740341.447691326</v>
      </c>
      <c r="N23" s="269">
        <v>6635502</v>
      </c>
      <c r="O23" s="269">
        <v>6132233.2371301828</v>
      </c>
      <c r="P23" s="269">
        <v>9859366.9513361491</v>
      </c>
      <c r="Q23" s="269">
        <v>3618283.776802219</v>
      </c>
      <c r="R23" s="270">
        <v>428886.89173828263</v>
      </c>
      <c r="T23" s="37">
        <v>1344</v>
      </c>
      <c r="U23" s="37">
        <v>1317</v>
      </c>
      <c r="V23" s="277">
        <f t="shared" si="1"/>
        <v>0.9799107142857143</v>
      </c>
      <c r="X23" s="277"/>
      <c r="Y23" s="37">
        <v>36517941</v>
      </c>
      <c r="Z23" s="37">
        <v>678932.39999999804</v>
      </c>
      <c r="AA23" s="37">
        <v>0</v>
      </c>
      <c r="AB23" s="37">
        <f t="shared" si="2"/>
        <v>678932.39999999804</v>
      </c>
      <c r="AC23" s="37">
        <f t="shared" si="3"/>
        <v>678932.39999999804</v>
      </c>
      <c r="AD23" s="37"/>
      <c r="AE23" s="278">
        <f t="shared" si="4"/>
        <v>0.98140825081019767</v>
      </c>
      <c r="AG23" s="277">
        <f t="shared" si="0"/>
        <v>0.96169246005731424</v>
      </c>
    </row>
    <row r="24" spans="1:33" ht="14.4" x14ac:dyDescent="0.3">
      <c r="A24" s="325" t="s">
        <v>1006</v>
      </c>
      <c r="B24" s="33">
        <v>48.252207223439228</v>
      </c>
      <c r="C24" s="33">
        <v>2824.9185542726896</v>
      </c>
      <c r="D24" s="33">
        <v>1525.628389370597</v>
      </c>
      <c r="E24" s="33">
        <v>6507.6010352692329</v>
      </c>
      <c r="F24" s="33">
        <v>2887.5631625754668</v>
      </c>
      <c r="G24" s="33">
        <v>2611.6204067932558</v>
      </c>
      <c r="H24" s="287">
        <v>4803.9927107674412</v>
      </c>
      <c r="J24" s="33"/>
      <c r="K24" s="180" t="s">
        <v>616</v>
      </c>
      <c r="L24" s="33">
        <v>5349780.2375743734</v>
      </c>
      <c r="M24" s="33">
        <v>6093061.837092693</v>
      </c>
      <c r="N24" s="269">
        <v>13980765</v>
      </c>
      <c r="O24" s="269">
        <v>13264168.484449347</v>
      </c>
      <c r="P24" s="269">
        <v>18047470.008791294</v>
      </c>
      <c r="Q24" s="269">
        <v>6472296.2691849805</v>
      </c>
      <c r="R24" s="270">
        <v>153781.28167142335</v>
      </c>
      <c r="T24" s="37">
        <v>2069.25</v>
      </c>
      <c r="U24" s="37">
        <v>2059.25</v>
      </c>
      <c r="V24" s="277">
        <f t="shared" si="1"/>
        <v>0.99516733115863232</v>
      </c>
      <c r="X24" s="277"/>
      <c r="Y24" s="37">
        <v>68577870</v>
      </c>
      <c r="Z24" s="37">
        <v>1577028.75</v>
      </c>
      <c r="AA24" s="37">
        <v>0</v>
      </c>
      <c r="AB24" s="37">
        <f t="shared" si="2"/>
        <v>1577028.75</v>
      </c>
      <c r="AC24" s="37">
        <f t="shared" si="3"/>
        <v>1577028.75</v>
      </c>
      <c r="AD24" s="37"/>
      <c r="AE24" s="278">
        <f t="shared" si="4"/>
        <v>0.97700382426575805</v>
      </c>
      <c r="AG24" s="277">
        <f t="shared" si="0"/>
        <v>0.9722822883263319</v>
      </c>
    </row>
    <row r="25" spans="1:33" ht="14.4" x14ac:dyDescent="0.3">
      <c r="A25" s="325" t="s">
        <v>1007</v>
      </c>
      <c r="B25" s="33">
        <v>7.1251251503636954</v>
      </c>
      <c r="C25" s="33">
        <v>374.18949504452274</v>
      </c>
      <c r="D25" s="33">
        <v>759.25985902465368</v>
      </c>
      <c r="E25" s="33">
        <v>2843.672571366526</v>
      </c>
      <c r="F25" s="33">
        <v>679.39155475700875</v>
      </c>
      <c r="G25" s="33">
        <v>894.19735239458146</v>
      </c>
      <c r="H25" s="287">
        <v>1050.4817876175823</v>
      </c>
      <c r="J25" s="33"/>
      <c r="K25" s="180" t="s">
        <v>617</v>
      </c>
      <c r="L25" s="33">
        <v>3745656.5563173154</v>
      </c>
      <c r="M25" s="33">
        <v>5838080.0904891174</v>
      </c>
      <c r="N25" s="269">
        <v>7306908</v>
      </c>
      <c r="O25" s="269">
        <v>7127266.4164544456</v>
      </c>
      <c r="P25" s="269">
        <v>12456352.702374134</v>
      </c>
      <c r="Q25" s="269">
        <v>3942051.324854102</v>
      </c>
      <c r="R25" s="270">
        <v>882340.96162063489</v>
      </c>
      <c r="T25" s="37">
        <v>1059</v>
      </c>
      <c r="U25" s="37">
        <v>1044</v>
      </c>
      <c r="V25" s="277">
        <f t="shared" si="1"/>
        <v>0.98583569405099147</v>
      </c>
      <c r="X25" s="277"/>
      <c r="Y25" s="37">
        <v>44699330</v>
      </c>
      <c r="Z25" s="37">
        <v>670171.53333333135</v>
      </c>
      <c r="AA25" s="37">
        <v>0</v>
      </c>
      <c r="AB25" s="37">
        <f t="shared" si="2"/>
        <v>670171.53333333135</v>
      </c>
      <c r="AC25" s="37">
        <f t="shared" si="3"/>
        <v>670171.53333333135</v>
      </c>
      <c r="AD25" s="37"/>
      <c r="AE25" s="278">
        <f t="shared" si="4"/>
        <v>0.98500712352213482</v>
      </c>
      <c r="AG25" s="277">
        <f t="shared" si="0"/>
        <v>0.97105518126261448</v>
      </c>
    </row>
    <row r="26" spans="1:33" ht="14.4" x14ac:dyDescent="0.3">
      <c r="A26" s="325" t="s">
        <v>1008</v>
      </c>
      <c r="B26" s="33">
        <v>128.47637833482202</v>
      </c>
      <c r="C26" s="33">
        <v>7459.6665302195834</v>
      </c>
      <c r="D26" s="33">
        <v>2494.4344509717675</v>
      </c>
      <c r="E26" s="33">
        <v>21998.376140018881</v>
      </c>
      <c r="F26" s="33">
        <v>5301.9913963836052</v>
      </c>
      <c r="G26" s="33">
        <v>5647.9268789358575</v>
      </c>
      <c r="H26" s="287">
        <v>5950.9516502702863</v>
      </c>
      <c r="J26" s="33"/>
      <c r="K26" s="180" t="s">
        <v>618</v>
      </c>
      <c r="L26" s="33">
        <v>7093421.779894108</v>
      </c>
      <c r="M26" s="33">
        <v>27646653.506842874</v>
      </c>
      <c r="N26" s="269">
        <v>15495524</v>
      </c>
      <c r="O26" s="269">
        <v>18440316.706837118</v>
      </c>
      <c r="P26" s="269">
        <v>40617180.646384247</v>
      </c>
      <c r="Q26" s="269">
        <v>7983789.8668845315</v>
      </c>
      <c r="R26" s="270">
        <v>5512189.8586082216</v>
      </c>
      <c r="T26" s="37">
        <v>1229</v>
      </c>
      <c r="U26" s="37">
        <v>1217</v>
      </c>
      <c r="V26" s="277">
        <f t="shared" si="1"/>
        <v>0.99023596419853543</v>
      </c>
      <c r="X26" s="277"/>
      <c r="Y26" s="37">
        <v>134628318</v>
      </c>
      <c r="Z26" s="37">
        <v>733436.7333333306</v>
      </c>
      <c r="AA26" s="37">
        <v>0</v>
      </c>
      <c r="AB26" s="37">
        <f t="shared" si="2"/>
        <v>733436.7333333306</v>
      </c>
      <c r="AC26" s="37">
        <f t="shared" si="3"/>
        <v>733436.7333333306</v>
      </c>
      <c r="AD26" s="37"/>
      <c r="AE26" s="278">
        <f t="shared" si="4"/>
        <v>0.99455213625016592</v>
      </c>
      <c r="AG26" s="277">
        <f t="shared" si="0"/>
        <v>0.98484129358539618</v>
      </c>
    </row>
    <row r="27" spans="1:33" ht="14.4" x14ac:dyDescent="0.3">
      <c r="A27" s="325" t="s">
        <v>1009</v>
      </c>
      <c r="B27" s="33">
        <v>3.0873862158647594</v>
      </c>
      <c r="C27" s="33">
        <v>189.32613784135242</v>
      </c>
      <c r="D27" s="33">
        <v>127.52457737321195</v>
      </c>
      <c r="E27" s="33">
        <v>890.78075422626785</v>
      </c>
      <c r="F27" s="33">
        <v>290.08088426527956</v>
      </c>
      <c r="G27" s="33">
        <v>331.15708712613781</v>
      </c>
      <c r="H27" s="287">
        <v>464.22756827048113</v>
      </c>
      <c r="J27" s="33"/>
      <c r="K27" s="180" t="s">
        <v>619</v>
      </c>
      <c r="L27" s="33">
        <v>8383134.8307839464</v>
      </c>
      <c r="M27" s="33">
        <v>32673317.780814305</v>
      </c>
      <c r="N27" s="269">
        <v>18312892</v>
      </c>
      <c r="O27" s="269">
        <v>21793101.562625684</v>
      </c>
      <c r="P27" s="269">
        <v>48002122.582090475</v>
      </c>
      <c r="Q27" s="269">
        <v>9435388.0244999025</v>
      </c>
      <c r="R27" s="270">
        <v>6514406.1965369899</v>
      </c>
      <c r="T27" s="37">
        <v>1903</v>
      </c>
      <c r="U27" s="37">
        <v>1884.5</v>
      </c>
      <c r="V27" s="277">
        <f t="shared" si="1"/>
        <v>0.99027850761954805</v>
      </c>
      <c r="X27" s="277"/>
      <c r="Y27" s="37">
        <v>159106194</v>
      </c>
      <c r="Z27" s="37">
        <v>866788.86666666344</v>
      </c>
      <c r="AA27" s="37">
        <v>0</v>
      </c>
      <c r="AB27" s="37">
        <f t="shared" si="2"/>
        <v>866788.86666666344</v>
      </c>
      <c r="AC27" s="37">
        <f t="shared" si="3"/>
        <v>866788.86666666344</v>
      </c>
      <c r="AD27" s="37"/>
      <c r="AE27" s="278">
        <f t="shared" si="4"/>
        <v>0.99455213625016592</v>
      </c>
      <c r="AG27" s="277">
        <f t="shared" si="0"/>
        <v>0.98488360523564777</v>
      </c>
    </row>
    <row r="28" spans="1:33" ht="14.4" x14ac:dyDescent="0.3">
      <c r="A28" s="325" t="s">
        <v>1010</v>
      </c>
      <c r="B28" s="33">
        <v>38.700081154832191</v>
      </c>
      <c r="C28" s="33">
        <v>2558.3806608583559</v>
      </c>
      <c r="D28" s="33">
        <v>255.1019360502932</v>
      </c>
      <c r="E28" s="33">
        <v>4259.0431145711391</v>
      </c>
      <c r="F28" s="33">
        <v>396.88800702741844</v>
      </c>
      <c r="G28" s="33">
        <v>364.67526651521922</v>
      </c>
      <c r="H28" s="287">
        <v>733.08717388339176</v>
      </c>
      <c r="J28" s="33"/>
      <c r="K28" s="180" t="s">
        <v>620</v>
      </c>
      <c r="L28" s="33">
        <v>979938.23678539158</v>
      </c>
      <c r="M28" s="33">
        <v>1378315.6998019798</v>
      </c>
      <c r="N28" s="269">
        <v>1270921</v>
      </c>
      <c r="O28" s="269">
        <v>2063570.5480390766</v>
      </c>
      <c r="P28" s="269">
        <v>3062963.7107183887</v>
      </c>
      <c r="Q28" s="269">
        <v>1057024.5044571424</v>
      </c>
      <c r="R28" s="270">
        <v>1084152.6597808644</v>
      </c>
      <c r="T28" s="37">
        <v>332</v>
      </c>
      <c r="U28" s="37">
        <v>324</v>
      </c>
      <c r="V28" s="277">
        <f t="shared" si="1"/>
        <v>0.97590361445783136</v>
      </c>
      <c r="X28" s="277"/>
      <c r="Y28" s="37">
        <v>11049804</v>
      </c>
      <c r="Z28" s="37">
        <v>1587882.0428571426</v>
      </c>
      <c r="AA28" s="37">
        <v>0</v>
      </c>
      <c r="AB28" s="37">
        <f t="shared" si="2"/>
        <v>1587882.0428571426</v>
      </c>
      <c r="AC28" s="37">
        <f t="shared" si="3"/>
        <v>1587882.0428571426</v>
      </c>
      <c r="AD28" s="37"/>
      <c r="AE28" s="278">
        <f t="shared" si="4"/>
        <v>0.85629771868739546</v>
      </c>
      <c r="AG28" s="277">
        <f t="shared" si="0"/>
        <v>0.8356640387190245</v>
      </c>
    </row>
    <row r="29" spans="1:33" ht="14.4" x14ac:dyDescent="0.3">
      <c r="A29" s="325" t="s">
        <v>1011</v>
      </c>
      <c r="B29" s="33">
        <v>16.138424290118579</v>
      </c>
      <c r="C29" s="33">
        <v>1100.3164613452816</v>
      </c>
      <c r="D29" s="33">
        <v>247.0254811340817</v>
      </c>
      <c r="E29" s="33">
        <v>9760.1156589527145</v>
      </c>
      <c r="F29" s="33">
        <v>881.08130328028392</v>
      </c>
      <c r="G29" s="33">
        <v>1067.7834887844078</v>
      </c>
      <c r="H29" s="287">
        <v>1569.3221572211849</v>
      </c>
      <c r="J29" s="33"/>
      <c r="K29" s="180" t="s">
        <v>621</v>
      </c>
      <c r="L29" s="33">
        <v>3845052.0505697378</v>
      </c>
      <c r="M29" s="33">
        <v>4146545.5701641724</v>
      </c>
      <c r="N29" s="269">
        <v>7567553</v>
      </c>
      <c r="O29" s="269">
        <v>7016511.1360934731</v>
      </c>
      <c r="P29" s="269">
        <v>11062531.618588902</v>
      </c>
      <c r="Q29" s="269">
        <v>4049770.1947478843</v>
      </c>
      <c r="R29" s="270">
        <v>439138.97718304419</v>
      </c>
      <c r="T29" s="37">
        <v>987</v>
      </c>
      <c r="U29" s="37">
        <v>963.5</v>
      </c>
      <c r="V29" s="277">
        <f t="shared" si="1"/>
        <v>0.97619047619047616</v>
      </c>
      <c r="X29" s="277"/>
      <c r="Y29" s="37">
        <v>41089799</v>
      </c>
      <c r="Z29" s="37">
        <v>784067.64999999804</v>
      </c>
      <c r="AA29" s="37">
        <v>0</v>
      </c>
      <c r="AB29" s="37">
        <f t="shared" si="2"/>
        <v>784067.64999999804</v>
      </c>
      <c r="AC29" s="37">
        <f t="shared" si="3"/>
        <v>784067.64999999804</v>
      </c>
      <c r="AD29" s="37"/>
      <c r="AE29" s="278">
        <f t="shared" si="4"/>
        <v>0.98091819212841613</v>
      </c>
      <c r="AG29" s="277">
        <f t="shared" si="0"/>
        <v>0.95756299707773951</v>
      </c>
    </row>
    <row r="30" spans="1:33" ht="14.4" x14ac:dyDescent="0.3">
      <c r="A30" s="325" t="s">
        <v>1012</v>
      </c>
      <c r="B30" s="33">
        <v>75.292453149685755</v>
      </c>
      <c r="C30" s="33">
        <v>4024.7730657175566</v>
      </c>
      <c r="D30" s="33">
        <v>3790.980317193214</v>
      </c>
      <c r="E30" s="33">
        <v>2638.8108520854821</v>
      </c>
      <c r="F30" s="33">
        <v>4025.1069424274647</v>
      </c>
      <c r="G30" s="33">
        <v>3419.8972795509362</v>
      </c>
      <c r="H30" s="287">
        <v>5413.5709063371232</v>
      </c>
      <c r="J30" s="33"/>
      <c r="K30" s="181" t="s">
        <v>622</v>
      </c>
      <c r="L30" s="259">
        <v>12897130.508898381</v>
      </c>
      <c r="M30" s="259">
        <v>50266642.739714339</v>
      </c>
      <c r="N30" s="271">
        <v>28173680</v>
      </c>
      <c r="O30" s="271">
        <v>33527848.557885665</v>
      </c>
      <c r="P30" s="271">
        <v>73849419.357062265</v>
      </c>
      <c r="Q30" s="271">
        <v>14515981.576153701</v>
      </c>
      <c r="R30" s="272">
        <v>10022163.379287679</v>
      </c>
      <c r="T30" s="37">
        <v>1801</v>
      </c>
      <c r="U30" s="37">
        <v>1776.5</v>
      </c>
      <c r="V30" s="277">
        <f t="shared" si="1"/>
        <v>0.98639644641865631</v>
      </c>
      <c r="X30" s="277"/>
      <c r="Y30" s="37">
        <v>244778760</v>
      </c>
      <c r="Z30" s="37">
        <v>1333521.3333333284</v>
      </c>
      <c r="AA30" s="37">
        <v>0</v>
      </c>
      <c r="AB30" s="37">
        <f t="shared" si="2"/>
        <v>1333521.3333333284</v>
      </c>
      <c r="AC30" s="37">
        <f t="shared" si="3"/>
        <v>1333521.3333333284</v>
      </c>
      <c r="AD30" s="37"/>
      <c r="AE30" s="278">
        <f t="shared" si="4"/>
        <v>0.99455213625016592</v>
      </c>
      <c r="AG30" s="277">
        <f t="shared" si="0"/>
        <v>0.98102269297524691</v>
      </c>
    </row>
    <row r="31" spans="1:33" x14ac:dyDescent="0.25">
      <c r="A31" s="325" t="s">
        <v>1013</v>
      </c>
      <c r="B31" s="33">
        <v>65.553590824094414</v>
      </c>
      <c r="C31" s="33">
        <v>4053.1872616818528</v>
      </c>
      <c r="D31" s="33">
        <v>560.86981866060478</v>
      </c>
      <c r="E31" s="33">
        <v>2465.5480803114883</v>
      </c>
      <c r="F31" s="33">
        <v>1655.7072768985811</v>
      </c>
      <c r="G31" s="33">
        <v>1579.8326811024333</v>
      </c>
      <c r="H31" s="287">
        <v>1924.3459181883411</v>
      </c>
      <c r="T31" s="37">
        <f>SUM(T7:T30)</f>
        <v>70167.857000000004</v>
      </c>
      <c r="U31" s="37">
        <f>SUM(U7:U30)</f>
        <v>68085.603700000007</v>
      </c>
      <c r="V31" s="277">
        <f t="shared" si="1"/>
        <v>0.97032468442067432</v>
      </c>
      <c r="X31" s="277"/>
    </row>
    <row r="32" spans="1:33" x14ac:dyDescent="0.25">
      <c r="A32" s="325" t="s">
        <v>1014</v>
      </c>
      <c r="B32" s="33">
        <v>62.261270116355838</v>
      </c>
      <c r="C32" s="33">
        <v>3795.534630401201</v>
      </c>
      <c r="D32" s="33">
        <v>1808.1552905666731</v>
      </c>
      <c r="E32" s="33">
        <v>3534.4242578949902</v>
      </c>
      <c r="F32" s="33">
        <v>1192.7921310621443</v>
      </c>
      <c r="G32" s="33">
        <v>1261.7467139982552</v>
      </c>
      <c r="H32" s="287">
        <v>1891.9570833544644</v>
      </c>
    </row>
    <row r="33" spans="1:8" x14ac:dyDescent="0.25">
      <c r="A33" s="325" t="s">
        <v>1015</v>
      </c>
      <c r="B33" s="33">
        <v>19.189784689263348</v>
      </c>
      <c r="C33" s="33">
        <v>1103.2419281412924</v>
      </c>
      <c r="D33" s="33">
        <v>828.19638511274491</v>
      </c>
      <c r="E33" s="33">
        <v>189.46311361266845</v>
      </c>
      <c r="F33" s="33">
        <v>1114.0449862834359</v>
      </c>
      <c r="G33" s="33">
        <v>1063.3248662588942</v>
      </c>
      <c r="H33" s="287">
        <v>535.93765217395185</v>
      </c>
    </row>
    <row r="34" spans="1:8" x14ac:dyDescent="0.25">
      <c r="A34" s="327" t="s">
        <v>1016</v>
      </c>
      <c r="B34" s="259">
        <v>22.523330787589497</v>
      </c>
      <c r="C34" s="259">
        <v>1746.7887126491644</v>
      </c>
      <c r="D34" s="259">
        <v>8.1499002386634842</v>
      </c>
      <c r="E34" s="259">
        <v>697.18408257756562</v>
      </c>
      <c r="F34" s="259">
        <v>221.79130787589497</v>
      </c>
      <c r="G34" s="259">
        <v>228.1676334128878</v>
      </c>
      <c r="H34" s="288">
        <v>189.44965155131263</v>
      </c>
    </row>
    <row r="35" spans="1:8" x14ac:dyDescent="0.25">
      <c r="D35" s="11"/>
      <c r="E35" s="11"/>
    </row>
    <row r="36" spans="1:8" x14ac:dyDescent="0.25">
      <c r="D36" s="11"/>
      <c r="E36" s="11"/>
      <c r="G36" s="38"/>
    </row>
    <row r="37" spans="1:8" x14ac:dyDescent="0.25">
      <c r="D37" s="11"/>
      <c r="E37" s="11"/>
    </row>
    <row r="38" spans="1:8" x14ac:dyDescent="0.25">
      <c r="D38" s="11"/>
      <c r="E38" s="11"/>
    </row>
  </sheetData>
  <phoneticPr fontId="7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2"/>
  <sheetViews>
    <sheetView topLeftCell="A10" zoomScale="80" zoomScaleNormal="80" workbookViewId="0">
      <selection activeCell="O8" sqref="O8"/>
    </sheetView>
  </sheetViews>
  <sheetFormatPr defaultRowHeight="13.2" x14ac:dyDescent="0.25"/>
  <cols>
    <col min="3" max="3" width="17.44140625" customWidth="1"/>
    <col min="4" max="4" width="9.5546875" customWidth="1"/>
    <col min="5" max="5" width="9.5546875" bestFit="1" customWidth="1"/>
    <col min="13" max="18" width="8.77734375" style="18"/>
    <col min="19" max="19" width="12.44140625" style="57" customWidth="1"/>
    <col min="20" max="20" width="15.88671875" style="18" bestFit="1" customWidth="1"/>
    <col min="21" max="21" width="13.5546875" style="18" bestFit="1" customWidth="1"/>
    <col min="22" max="22" width="15.5546875" style="18" bestFit="1" customWidth="1"/>
    <col min="23" max="23" width="13.5546875" style="18" bestFit="1" customWidth="1"/>
    <col min="24" max="24" width="16" style="18" bestFit="1" customWidth="1"/>
    <col min="25" max="25" width="10.88671875" style="18" bestFit="1" customWidth="1"/>
    <col min="26" max="26" width="12.109375" style="18" customWidth="1"/>
    <col min="27" max="27" width="13.5546875" style="18" bestFit="1" customWidth="1"/>
    <col min="28" max="29" width="10.88671875" style="18" bestFit="1" customWidth="1"/>
    <col min="30" max="31" width="8.77734375" style="18"/>
    <col min="32" max="32" width="25" style="18" bestFit="1" customWidth="1"/>
    <col min="33" max="35" width="8.77734375" style="18"/>
  </cols>
  <sheetData>
    <row r="1" spans="1:29" x14ac:dyDescent="0.25">
      <c r="A1" s="26" t="s">
        <v>942</v>
      </c>
      <c r="C1" s="321"/>
      <c r="S1" s="398"/>
      <c r="T1" s="19"/>
    </row>
    <row r="2" spans="1:29" ht="13.8" thickBot="1" x14ac:dyDescent="0.3">
      <c r="C2" s="26"/>
      <c r="S2" s="18"/>
      <c r="T2" s="399"/>
    </row>
    <row r="3" spans="1:29" x14ac:dyDescent="0.25">
      <c r="C3" s="407" t="s">
        <v>721</v>
      </c>
      <c r="D3" s="408" t="s">
        <v>669</v>
      </c>
      <c r="E3" s="409" t="s">
        <v>670</v>
      </c>
      <c r="F3" s="409" t="s">
        <v>671</v>
      </c>
      <c r="G3" s="409" t="s">
        <v>675</v>
      </c>
      <c r="H3" s="409" t="s">
        <v>672</v>
      </c>
      <c r="I3" s="409" t="s">
        <v>676</v>
      </c>
      <c r="J3" s="409" t="s">
        <v>677</v>
      </c>
      <c r="K3" s="409" t="s">
        <v>674</v>
      </c>
      <c r="L3" s="410" t="s">
        <v>673</v>
      </c>
      <c r="V3" s="334"/>
      <c r="W3" s="334"/>
      <c r="X3" s="334"/>
      <c r="Y3" s="334"/>
      <c r="Z3" s="334"/>
      <c r="AA3" s="334"/>
      <c r="AB3" s="334"/>
      <c r="AC3" s="334"/>
    </row>
    <row r="4" spans="1:29" x14ac:dyDescent="0.25">
      <c r="C4" s="381" t="s">
        <v>1</v>
      </c>
      <c r="D4" s="33"/>
      <c r="E4" s="33"/>
      <c r="F4" s="33"/>
      <c r="G4" s="33"/>
      <c r="H4" s="33"/>
      <c r="I4" s="33"/>
      <c r="J4" s="33"/>
      <c r="K4" s="33"/>
      <c r="L4" s="403"/>
      <c r="S4" s="400"/>
    </row>
    <row r="5" spans="1:29" x14ac:dyDescent="0.25">
      <c r="C5" s="381" t="s">
        <v>210</v>
      </c>
      <c r="D5" s="33"/>
      <c r="E5" s="33"/>
      <c r="F5" s="33"/>
      <c r="G5" s="33"/>
      <c r="H5" s="33"/>
      <c r="I5" s="33"/>
      <c r="J5" s="33"/>
      <c r="K5" s="33"/>
      <c r="L5" s="403"/>
      <c r="S5" s="400"/>
    </row>
    <row r="6" spans="1:29" x14ac:dyDescent="0.25">
      <c r="C6" s="381" t="s">
        <v>529</v>
      </c>
      <c r="D6" s="33"/>
      <c r="E6" s="33"/>
      <c r="F6" s="33"/>
      <c r="G6" s="33"/>
      <c r="H6" s="33"/>
      <c r="I6" s="33"/>
      <c r="J6" s="33"/>
      <c r="K6" s="33"/>
      <c r="L6" s="403"/>
      <c r="S6" s="400"/>
    </row>
    <row r="7" spans="1:29" x14ac:dyDescent="0.25">
      <c r="C7" s="381" t="s">
        <v>928</v>
      </c>
      <c r="D7" s="33"/>
      <c r="E7" s="33"/>
      <c r="F7" s="33"/>
      <c r="G7" s="33"/>
      <c r="H7" s="33"/>
      <c r="I7" s="33"/>
      <c r="J7" s="33"/>
      <c r="K7" s="33">
        <v>13</v>
      </c>
      <c r="L7" s="403"/>
      <c r="S7" s="400"/>
    </row>
    <row r="8" spans="1:29" x14ac:dyDescent="0.25">
      <c r="C8" s="381" t="s">
        <v>925</v>
      </c>
      <c r="D8" s="33"/>
      <c r="E8" s="33"/>
      <c r="F8" s="33"/>
      <c r="G8" s="33"/>
      <c r="H8" s="33"/>
      <c r="I8" s="33"/>
      <c r="J8" s="33"/>
      <c r="K8" s="33"/>
      <c r="L8" s="403"/>
      <c r="S8" s="400"/>
    </row>
    <row r="9" spans="1:29" x14ac:dyDescent="0.25">
      <c r="C9" s="381" t="s">
        <v>530</v>
      </c>
      <c r="D9" s="33"/>
      <c r="E9" s="33"/>
      <c r="F9" s="33"/>
      <c r="G9" s="33"/>
      <c r="H9" s="33"/>
      <c r="I9" s="33"/>
      <c r="J9" s="33"/>
      <c r="K9" s="33">
        <v>12075</v>
      </c>
      <c r="L9" s="403"/>
      <c r="S9" s="400"/>
    </row>
    <row r="10" spans="1:29" x14ac:dyDescent="0.25">
      <c r="C10" s="381" t="s">
        <v>86</v>
      </c>
      <c r="D10" s="33"/>
      <c r="E10" s="33"/>
      <c r="F10" s="33"/>
      <c r="G10" s="33"/>
      <c r="H10" s="33"/>
      <c r="I10" s="33"/>
      <c r="J10" s="33"/>
      <c r="K10" s="33"/>
      <c r="L10" s="403"/>
      <c r="S10" s="400"/>
    </row>
    <row r="11" spans="1:29" x14ac:dyDescent="0.25">
      <c r="C11" s="381" t="s">
        <v>213</v>
      </c>
      <c r="D11" s="33"/>
      <c r="E11" s="33"/>
      <c r="F11" s="33"/>
      <c r="G11" s="33"/>
      <c r="H11" s="33"/>
      <c r="I11" s="33"/>
      <c r="J11" s="33"/>
      <c r="K11" s="33"/>
      <c r="L11" s="403"/>
      <c r="S11" s="400"/>
    </row>
    <row r="12" spans="1:29" x14ac:dyDescent="0.25">
      <c r="C12" s="381" t="s">
        <v>212</v>
      </c>
      <c r="D12" s="33"/>
      <c r="E12" s="33"/>
      <c r="F12" s="33"/>
      <c r="G12" s="33"/>
      <c r="H12" s="33"/>
      <c r="I12" s="33"/>
      <c r="J12" s="33"/>
      <c r="K12" s="33"/>
      <c r="L12" s="403"/>
      <c r="S12" s="400"/>
    </row>
    <row r="13" spans="1:29" x14ac:dyDescent="0.25">
      <c r="C13" s="381" t="s">
        <v>214</v>
      </c>
      <c r="D13" s="33"/>
      <c r="E13" s="33"/>
      <c r="F13" s="33"/>
      <c r="G13" s="33"/>
      <c r="H13" s="33"/>
      <c r="I13" s="33"/>
      <c r="J13" s="33"/>
      <c r="K13" s="33"/>
      <c r="L13" s="403"/>
      <c r="S13" s="400"/>
    </row>
    <row r="14" spans="1:29" x14ac:dyDescent="0.25">
      <c r="C14" s="381" t="s">
        <v>929</v>
      </c>
      <c r="D14" s="33"/>
      <c r="E14" s="33"/>
      <c r="F14" s="33"/>
      <c r="G14" s="33"/>
      <c r="H14" s="33"/>
      <c r="I14" s="33"/>
      <c r="J14" s="33">
        <v>10</v>
      </c>
      <c r="K14" s="33"/>
      <c r="L14" s="403"/>
      <c r="S14" s="400"/>
    </row>
    <row r="15" spans="1:29" x14ac:dyDescent="0.25">
      <c r="C15" s="381" t="s">
        <v>930</v>
      </c>
      <c r="D15" s="33"/>
      <c r="E15" s="33"/>
      <c r="F15" s="33"/>
      <c r="G15" s="33"/>
      <c r="H15" s="33"/>
      <c r="I15" s="33"/>
      <c r="J15" s="33">
        <v>1401</v>
      </c>
      <c r="K15" s="33"/>
      <c r="L15" s="403"/>
      <c r="S15" s="400"/>
    </row>
    <row r="16" spans="1:29" x14ac:dyDescent="0.25">
      <c r="C16" s="353" t="s">
        <v>531</v>
      </c>
      <c r="D16" s="33"/>
      <c r="E16" s="33"/>
      <c r="F16" s="33"/>
      <c r="G16" s="33"/>
      <c r="H16" s="33"/>
      <c r="I16" s="33"/>
      <c r="J16" s="33"/>
      <c r="K16" s="33"/>
      <c r="L16" s="403"/>
      <c r="M16" s="19"/>
      <c r="S16" s="400"/>
    </row>
    <row r="17" spans="3:24" ht="13.8" x14ac:dyDescent="0.3">
      <c r="C17" s="353" t="s">
        <v>532</v>
      </c>
      <c r="D17" s="33"/>
      <c r="E17" s="33"/>
      <c r="F17" s="33"/>
      <c r="G17" s="33"/>
      <c r="H17" s="33"/>
      <c r="I17" s="33"/>
      <c r="J17" s="33"/>
      <c r="K17" s="33"/>
      <c r="L17" s="403"/>
      <c r="S17" s="401"/>
    </row>
    <row r="18" spans="3:24" ht="13.8" x14ac:dyDescent="0.3">
      <c r="C18" s="353" t="s">
        <v>931</v>
      </c>
      <c r="D18" s="33"/>
      <c r="E18" s="33"/>
      <c r="F18" s="33"/>
      <c r="G18" s="33"/>
      <c r="H18" s="33"/>
      <c r="I18" s="33">
        <v>2</v>
      </c>
      <c r="J18" s="33"/>
      <c r="K18" s="33"/>
      <c r="L18" s="403"/>
      <c r="S18" s="401"/>
    </row>
    <row r="19" spans="3:24" x14ac:dyDescent="0.25">
      <c r="C19" s="381" t="s">
        <v>932</v>
      </c>
      <c r="D19" s="33"/>
      <c r="E19" s="33"/>
      <c r="F19" s="33"/>
      <c r="G19" s="33"/>
      <c r="H19" s="33"/>
      <c r="I19" s="33">
        <v>3609</v>
      </c>
      <c r="J19" s="33"/>
      <c r="K19" s="33"/>
      <c r="L19" s="403"/>
      <c r="S19" s="400"/>
    </row>
    <row r="20" spans="3:24" x14ac:dyDescent="0.25">
      <c r="C20" s="381" t="s">
        <v>844</v>
      </c>
      <c r="D20" s="33"/>
      <c r="E20" s="33"/>
      <c r="F20" s="33"/>
      <c r="G20" s="33"/>
      <c r="H20" s="33"/>
      <c r="I20" s="33"/>
      <c r="J20" s="33"/>
      <c r="K20" s="33"/>
      <c r="L20" s="403"/>
      <c r="S20" s="400"/>
    </row>
    <row r="21" spans="3:24" x14ac:dyDescent="0.25">
      <c r="C21" s="381" t="s">
        <v>4</v>
      </c>
      <c r="D21" s="33"/>
      <c r="E21" s="33"/>
      <c r="F21" s="33"/>
      <c r="G21" s="33"/>
      <c r="H21" s="33"/>
      <c r="I21" s="33"/>
      <c r="J21" s="33"/>
      <c r="K21" s="33"/>
      <c r="L21" s="403"/>
      <c r="S21" s="400"/>
    </row>
    <row r="22" spans="3:24" x14ac:dyDescent="0.25">
      <c r="C22" s="381" t="s">
        <v>845</v>
      </c>
      <c r="D22" s="33"/>
      <c r="E22" s="33"/>
      <c r="F22" s="33"/>
      <c r="G22" s="33"/>
      <c r="H22" s="33"/>
      <c r="I22" s="33"/>
      <c r="J22" s="33"/>
      <c r="K22" s="33"/>
      <c r="L22" s="403"/>
      <c r="S22" s="400"/>
    </row>
    <row r="23" spans="3:24" x14ac:dyDescent="0.25">
      <c r="C23" s="381" t="s">
        <v>846</v>
      </c>
      <c r="D23" s="33"/>
      <c r="E23" s="33"/>
      <c r="F23" s="33"/>
      <c r="G23" s="33"/>
      <c r="H23" s="33"/>
      <c r="I23" s="33"/>
      <c r="J23" s="33"/>
      <c r="K23" s="33"/>
      <c r="L23" s="403"/>
      <c r="S23" s="400"/>
      <c r="X23" s="397"/>
    </row>
    <row r="24" spans="3:24" x14ac:dyDescent="0.25">
      <c r="C24" s="381" t="s">
        <v>933</v>
      </c>
      <c r="D24" s="33"/>
      <c r="E24" s="33"/>
      <c r="F24" s="33"/>
      <c r="G24" s="33"/>
      <c r="H24" s="33"/>
      <c r="I24" s="33">
        <v>1</v>
      </c>
      <c r="J24" s="33"/>
      <c r="K24" s="33"/>
      <c r="L24" s="403"/>
      <c r="S24" s="400"/>
      <c r="X24" s="397"/>
    </row>
    <row r="25" spans="3:24" x14ac:dyDescent="0.25">
      <c r="C25" s="381" t="s">
        <v>934</v>
      </c>
      <c r="D25" s="33"/>
      <c r="E25" s="33"/>
      <c r="F25" s="33"/>
      <c r="G25" s="33"/>
      <c r="H25" s="33"/>
      <c r="I25" s="33">
        <v>169</v>
      </c>
      <c r="J25" s="33"/>
      <c r="K25" s="33">
        <v>823</v>
      </c>
      <c r="L25" s="403"/>
      <c r="S25" s="400"/>
    </row>
    <row r="26" spans="3:24" x14ac:dyDescent="0.25">
      <c r="C26" s="381" t="s">
        <v>5</v>
      </c>
      <c r="D26" s="33"/>
      <c r="E26" s="33"/>
      <c r="F26" s="33"/>
      <c r="G26" s="33"/>
      <c r="H26" s="33"/>
      <c r="I26" s="33"/>
      <c r="J26" s="33"/>
      <c r="K26" s="33"/>
      <c r="L26" s="403"/>
      <c r="S26" s="400"/>
    </row>
    <row r="27" spans="3:24" x14ac:dyDescent="0.25">
      <c r="C27" s="381" t="s">
        <v>6</v>
      </c>
      <c r="D27" s="33"/>
      <c r="E27" s="33"/>
      <c r="F27" s="33"/>
      <c r="G27" s="33"/>
      <c r="H27" s="33"/>
      <c r="I27" s="33">
        <v>336</v>
      </c>
      <c r="J27" s="33"/>
      <c r="K27" s="33"/>
      <c r="L27" s="403"/>
      <c r="S27" s="400"/>
    </row>
    <row r="28" spans="3:24" x14ac:dyDescent="0.25">
      <c r="C28" s="353" t="s">
        <v>216</v>
      </c>
      <c r="D28" s="33"/>
      <c r="E28" s="33"/>
      <c r="F28" s="33"/>
      <c r="G28" s="33"/>
      <c r="H28" s="4"/>
      <c r="I28" s="33">
        <v>38</v>
      </c>
      <c r="J28" s="33"/>
      <c r="K28" s="4">
        <v>17</v>
      </c>
      <c r="L28" s="403"/>
      <c r="M28" s="19"/>
      <c r="S28" s="400"/>
    </row>
    <row r="29" spans="3:24" x14ac:dyDescent="0.25">
      <c r="C29" s="353" t="s">
        <v>7</v>
      </c>
      <c r="D29" s="33"/>
      <c r="E29" s="33"/>
      <c r="F29" s="33"/>
      <c r="G29" s="33">
        <v>153.15600000000001</v>
      </c>
      <c r="H29" s="4"/>
      <c r="I29" s="33"/>
      <c r="J29" s="33"/>
      <c r="K29" s="4"/>
      <c r="L29" s="403"/>
      <c r="M29" s="402"/>
      <c r="N29" s="19" t="s">
        <v>943</v>
      </c>
      <c r="S29" s="400"/>
    </row>
    <row r="30" spans="3:24" x14ac:dyDescent="0.25">
      <c r="C30" s="381" t="s">
        <v>847</v>
      </c>
      <c r="D30" s="33"/>
      <c r="E30" s="33"/>
      <c r="F30" s="33"/>
      <c r="G30" s="33"/>
      <c r="H30" s="33"/>
      <c r="I30" s="33"/>
      <c r="J30" s="33"/>
      <c r="K30" s="33"/>
      <c r="L30" s="403"/>
      <c r="S30" s="400"/>
    </row>
    <row r="31" spans="3:24" x14ac:dyDescent="0.25">
      <c r="C31" s="381" t="s">
        <v>534</v>
      </c>
      <c r="D31" s="33"/>
      <c r="E31" s="33"/>
      <c r="F31" s="33"/>
      <c r="G31" s="33"/>
      <c r="H31" s="33"/>
      <c r="I31" s="33">
        <v>8</v>
      </c>
      <c r="J31" s="33"/>
      <c r="K31" s="33">
        <v>7</v>
      </c>
      <c r="L31" s="403"/>
      <c r="S31" s="400"/>
    </row>
    <row r="32" spans="3:24" x14ac:dyDescent="0.25">
      <c r="C32" s="381" t="s">
        <v>535</v>
      </c>
      <c r="D32" s="33"/>
      <c r="E32" s="33"/>
      <c r="F32" s="33"/>
      <c r="G32" s="33"/>
      <c r="H32" s="33"/>
      <c r="I32" s="33"/>
      <c r="J32" s="33"/>
      <c r="K32" s="33"/>
      <c r="L32" s="403"/>
      <c r="S32" s="400"/>
    </row>
    <row r="33" spans="3:19" x14ac:dyDescent="0.25">
      <c r="C33" s="381" t="s">
        <v>737</v>
      </c>
      <c r="D33" s="33"/>
      <c r="E33" s="33"/>
      <c r="F33" s="33"/>
      <c r="G33" s="33"/>
      <c r="H33" s="33"/>
      <c r="I33" s="33"/>
      <c r="J33" s="33">
        <v>241</v>
      </c>
      <c r="K33" s="33"/>
      <c r="L33" s="403"/>
      <c r="S33" s="400"/>
    </row>
    <row r="34" spans="3:19" x14ac:dyDescent="0.25">
      <c r="C34" s="381" t="s">
        <v>738</v>
      </c>
      <c r="D34" s="33"/>
      <c r="E34" s="33"/>
      <c r="F34" s="33"/>
      <c r="G34" s="33"/>
      <c r="H34" s="33"/>
      <c r="I34" s="33"/>
      <c r="J34" s="33">
        <v>3793</v>
      </c>
      <c r="K34" s="33"/>
      <c r="L34" s="403"/>
      <c r="S34" s="400"/>
    </row>
    <row r="35" spans="3:19" x14ac:dyDescent="0.25">
      <c r="C35" s="381" t="s">
        <v>9</v>
      </c>
      <c r="D35" s="33"/>
      <c r="E35" s="33"/>
      <c r="F35" s="33"/>
      <c r="G35" s="33"/>
      <c r="H35" s="33"/>
      <c r="I35" s="33"/>
      <c r="J35" s="33"/>
      <c r="K35" s="33">
        <v>18</v>
      </c>
      <c r="L35" s="403"/>
      <c r="N35" s="57"/>
      <c r="O35" s="57"/>
      <c r="S35" s="400"/>
    </row>
    <row r="36" spans="3:19" x14ac:dyDescent="0.25">
      <c r="C36" s="381" t="s">
        <v>848</v>
      </c>
      <c r="D36" s="33"/>
      <c r="E36" s="33"/>
      <c r="F36" s="33"/>
      <c r="G36" s="33"/>
      <c r="H36" s="33"/>
      <c r="I36" s="33"/>
      <c r="J36" s="33"/>
      <c r="K36" s="33"/>
      <c r="L36" s="403"/>
      <c r="M36" s="57"/>
      <c r="S36" s="400"/>
    </row>
    <row r="37" spans="3:19" x14ac:dyDescent="0.25">
      <c r="C37" s="381" t="s">
        <v>536</v>
      </c>
      <c r="D37" s="33"/>
      <c r="E37" s="33"/>
      <c r="F37" s="33"/>
      <c r="G37" s="33"/>
      <c r="H37" s="33"/>
      <c r="I37" s="33">
        <v>807</v>
      </c>
      <c r="J37" s="33"/>
      <c r="K37" s="33">
        <v>170</v>
      </c>
      <c r="L37" s="403"/>
      <c r="M37" s="57"/>
      <c r="S37" s="400"/>
    </row>
    <row r="38" spans="3:19" x14ac:dyDescent="0.25">
      <c r="C38" s="381" t="s">
        <v>10</v>
      </c>
      <c r="D38" s="33"/>
      <c r="E38" s="33"/>
      <c r="F38" s="33"/>
      <c r="G38" s="33"/>
      <c r="H38" s="33"/>
      <c r="I38" s="33"/>
      <c r="J38" s="33"/>
      <c r="K38" s="33"/>
      <c r="L38" s="403"/>
      <c r="S38" s="400"/>
    </row>
    <row r="39" spans="3:19" x14ac:dyDescent="0.25">
      <c r="C39" s="381" t="s">
        <v>11</v>
      </c>
      <c r="D39" s="33"/>
      <c r="E39" s="33"/>
      <c r="F39" s="33"/>
      <c r="G39" s="33"/>
      <c r="H39" s="33"/>
      <c r="I39" s="33"/>
      <c r="J39" s="33"/>
      <c r="K39" s="33">
        <v>9</v>
      </c>
      <c r="L39" s="403"/>
      <c r="S39" s="400"/>
    </row>
    <row r="40" spans="3:19" x14ac:dyDescent="0.25">
      <c r="C40" s="381" t="s">
        <v>935</v>
      </c>
      <c r="D40" s="33"/>
      <c r="E40" s="33"/>
      <c r="F40" s="33"/>
      <c r="G40" s="33"/>
      <c r="H40" s="33"/>
      <c r="I40" s="33"/>
      <c r="J40" s="33"/>
      <c r="K40" s="33"/>
      <c r="L40" s="403">
        <v>4</v>
      </c>
      <c r="S40" s="400"/>
    </row>
    <row r="41" spans="3:19" x14ac:dyDescent="0.25">
      <c r="C41" s="381" t="s">
        <v>936</v>
      </c>
      <c r="D41" s="33"/>
      <c r="E41" s="33"/>
      <c r="F41" s="33"/>
      <c r="G41" s="33">
        <v>547</v>
      </c>
      <c r="H41" s="33">
        <v>171</v>
      </c>
      <c r="I41" s="33"/>
      <c r="J41" s="33"/>
      <c r="K41" s="33"/>
      <c r="L41" s="403">
        <v>696</v>
      </c>
      <c r="S41" s="400"/>
    </row>
    <row r="42" spans="3:19" x14ac:dyDescent="0.25">
      <c r="C42" s="381" t="s">
        <v>220</v>
      </c>
      <c r="D42" s="33"/>
      <c r="E42" s="33"/>
      <c r="F42" s="33"/>
      <c r="G42" s="33"/>
      <c r="H42" s="33"/>
      <c r="I42" s="33"/>
      <c r="J42" s="33"/>
      <c r="K42" s="33"/>
      <c r="L42" s="403"/>
      <c r="M42" s="57"/>
      <c r="S42" s="400"/>
    </row>
    <row r="43" spans="3:19" x14ac:dyDescent="0.25">
      <c r="C43" s="381" t="s">
        <v>538</v>
      </c>
      <c r="D43" s="33"/>
      <c r="E43" s="33"/>
      <c r="F43" s="33"/>
      <c r="G43" s="33"/>
      <c r="H43" s="33"/>
      <c r="I43" s="33"/>
      <c r="J43" s="33"/>
      <c r="K43" s="33"/>
      <c r="L43" s="403"/>
      <c r="S43" s="400"/>
    </row>
    <row r="44" spans="3:19" x14ac:dyDescent="0.25">
      <c r="C44" s="381" t="s">
        <v>222</v>
      </c>
      <c r="D44" s="33"/>
      <c r="E44" s="33"/>
      <c r="F44" s="33">
        <v>700</v>
      </c>
      <c r="G44" s="33"/>
      <c r="H44" s="33"/>
      <c r="I44" s="33"/>
      <c r="J44" s="33"/>
      <c r="K44" s="33"/>
      <c r="L44" s="403"/>
      <c r="S44" s="400"/>
    </row>
    <row r="45" spans="3:19" x14ac:dyDescent="0.25">
      <c r="C45" s="353" t="s">
        <v>739</v>
      </c>
      <c r="D45" s="33">
        <v>385</v>
      </c>
      <c r="E45" s="33">
        <v>2132</v>
      </c>
      <c r="F45" s="33">
        <v>1740</v>
      </c>
      <c r="G45" s="33"/>
      <c r="H45" s="33"/>
      <c r="I45" s="33">
        <v>226</v>
      </c>
      <c r="J45" s="33"/>
      <c r="K45" s="33"/>
      <c r="L45" s="403"/>
      <c r="S45" s="400"/>
    </row>
    <row r="46" spans="3:19" x14ac:dyDescent="0.25">
      <c r="C46" s="353" t="s">
        <v>740</v>
      </c>
      <c r="D46" s="33">
        <v>1216</v>
      </c>
      <c r="E46" s="33">
        <v>54847</v>
      </c>
      <c r="F46" s="33">
        <v>14239</v>
      </c>
      <c r="G46" s="33"/>
      <c r="H46" s="33"/>
      <c r="I46" s="33">
        <v>13583</v>
      </c>
      <c r="J46" s="33"/>
      <c r="K46" s="33">
        <v>9726</v>
      </c>
      <c r="L46" s="403"/>
      <c r="M46" s="19"/>
      <c r="S46" s="400"/>
    </row>
    <row r="47" spans="3:19" x14ac:dyDescent="0.25">
      <c r="C47" s="381" t="s">
        <v>12</v>
      </c>
      <c r="D47" s="33"/>
      <c r="E47" s="33"/>
      <c r="F47" s="33"/>
      <c r="G47" s="33"/>
      <c r="H47" s="33"/>
      <c r="I47" s="33"/>
      <c r="J47" s="33"/>
      <c r="K47" s="33"/>
      <c r="L47" s="403"/>
      <c r="S47" s="400"/>
    </row>
    <row r="48" spans="3:19" x14ac:dyDescent="0.25">
      <c r="C48" s="381" t="s">
        <v>741</v>
      </c>
      <c r="D48" s="33"/>
      <c r="E48" s="33"/>
      <c r="F48" s="33"/>
      <c r="G48" s="33">
        <v>273</v>
      </c>
      <c r="H48" s="33"/>
      <c r="I48" s="33">
        <v>299</v>
      </c>
      <c r="J48" s="33"/>
      <c r="K48" s="33"/>
      <c r="L48" s="403"/>
    </row>
    <row r="49" spans="3:12" x14ac:dyDescent="0.25">
      <c r="C49" s="381" t="s">
        <v>742</v>
      </c>
      <c r="D49" s="33"/>
      <c r="E49" s="33"/>
      <c r="F49" s="33"/>
      <c r="G49" s="33">
        <v>51362</v>
      </c>
      <c r="H49" s="33"/>
      <c r="I49" s="33">
        <v>6451</v>
      </c>
      <c r="J49" s="33"/>
      <c r="K49" s="33">
        <v>1330</v>
      </c>
      <c r="L49" s="403"/>
    </row>
    <row r="50" spans="3:12" x14ac:dyDescent="0.25">
      <c r="C50" s="381" t="s">
        <v>849</v>
      </c>
      <c r="D50" s="33"/>
      <c r="E50" s="33"/>
      <c r="F50" s="33"/>
      <c r="G50" s="33"/>
      <c r="H50" s="33"/>
      <c r="I50" s="33"/>
      <c r="J50" s="33"/>
      <c r="K50" s="33"/>
      <c r="L50" s="403"/>
    </row>
    <row r="51" spans="3:12" x14ac:dyDescent="0.25">
      <c r="C51" s="381" t="s">
        <v>223</v>
      </c>
      <c r="D51" s="4"/>
      <c r="E51" s="4"/>
      <c r="F51" s="4"/>
      <c r="G51" s="4"/>
      <c r="H51" s="4"/>
      <c r="I51" s="4"/>
      <c r="J51" s="4"/>
      <c r="K51" s="4"/>
      <c r="L51" s="210"/>
    </row>
    <row r="52" spans="3:12" x14ac:dyDescent="0.25">
      <c r="C52" s="381" t="s">
        <v>850</v>
      </c>
      <c r="D52" s="4"/>
      <c r="E52" s="4"/>
      <c r="F52" s="4"/>
      <c r="G52" s="4"/>
      <c r="H52" s="4"/>
      <c r="I52" s="4"/>
      <c r="J52" s="4"/>
      <c r="K52" s="4"/>
      <c r="L52" s="210"/>
    </row>
    <row r="53" spans="3:12" x14ac:dyDescent="0.25">
      <c r="C53" s="381" t="s">
        <v>13</v>
      </c>
      <c r="D53" s="4"/>
      <c r="E53" s="4"/>
      <c r="F53" s="4"/>
      <c r="G53" s="4"/>
      <c r="H53" s="4"/>
      <c r="I53" s="4"/>
      <c r="J53" s="4"/>
      <c r="K53" s="4">
        <v>750</v>
      </c>
      <c r="L53" s="210"/>
    </row>
    <row r="54" spans="3:12" x14ac:dyDescent="0.25">
      <c r="C54" s="381" t="s">
        <v>851</v>
      </c>
      <c r="D54" s="4"/>
      <c r="E54" s="4"/>
      <c r="F54" s="4"/>
      <c r="G54" s="4"/>
      <c r="H54" s="4"/>
      <c r="I54" s="4"/>
      <c r="J54" s="4"/>
      <c r="K54" s="4">
        <v>3906</v>
      </c>
      <c r="L54" s="210"/>
    </row>
    <row r="55" spans="3:12" x14ac:dyDescent="0.25">
      <c r="C55" s="381" t="s">
        <v>937</v>
      </c>
      <c r="D55" s="4">
        <v>700</v>
      </c>
      <c r="E55" s="4">
        <v>500</v>
      </c>
      <c r="F55" s="4"/>
      <c r="G55" s="4"/>
      <c r="H55" s="4">
        <v>14</v>
      </c>
      <c r="I55" s="4"/>
      <c r="J55" s="4"/>
      <c r="K55" s="4"/>
      <c r="L55" s="210">
        <v>60</v>
      </c>
    </row>
    <row r="56" spans="3:12" x14ac:dyDescent="0.25">
      <c r="C56" s="381" t="s">
        <v>938</v>
      </c>
      <c r="D56" s="4">
        <v>780</v>
      </c>
      <c r="E56" s="4">
        <v>5112</v>
      </c>
      <c r="F56" s="4"/>
      <c r="G56" s="4"/>
      <c r="H56" s="4">
        <v>196</v>
      </c>
      <c r="I56" s="4"/>
      <c r="J56" s="4"/>
      <c r="K56" s="4">
        <v>415</v>
      </c>
      <c r="L56" s="210">
        <v>529</v>
      </c>
    </row>
    <row r="57" spans="3:12" x14ac:dyDescent="0.25">
      <c r="C57" s="381" t="s">
        <v>852</v>
      </c>
      <c r="D57" s="18"/>
      <c r="E57" s="18"/>
      <c r="F57" s="18"/>
      <c r="G57" s="18"/>
      <c r="H57" s="18"/>
      <c r="I57" s="18"/>
      <c r="J57" s="18"/>
      <c r="K57" s="18"/>
      <c r="L57" s="374"/>
    </row>
    <row r="58" spans="3:12" x14ac:dyDescent="0.25">
      <c r="C58" s="381" t="s">
        <v>853</v>
      </c>
      <c r="D58" s="18"/>
      <c r="E58" s="18"/>
      <c r="F58" s="18"/>
      <c r="G58" s="18"/>
      <c r="H58" s="18"/>
      <c r="I58" s="18"/>
      <c r="J58" s="18"/>
      <c r="K58" s="18"/>
      <c r="L58" s="374"/>
    </row>
    <row r="59" spans="3:12" x14ac:dyDescent="0.25">
      <c r="C59" s="381" t="s">
        <v>939</v>
      </c>
      <c r="D59" s="57"/>
      <c r="E59" s="57"/>
      <c r="F59" s="57"/>
      <c r="G59" s="57"/>
      <c r="H59" s="57"/>
      <c r="I59" s="57">
        <v>1</v>
      </c>
      <c r="J59" s="57"/>
      <c r="K59" s="57"/>
      <c r="L59" s="404"/>
    </row>
    <row r="60" spans="3:12" x14ac:dyDescent="0.25">
      <c r="C60" s="381" t="s">
        <v>940</v>
      </c>
      <c r="D60" s="57"/>
      <c r="E60" s="57"/>
      <c r="F60" s="57"/>
      <c r="G60" s="57"/>
      <c r="H60" s="57"/>
      <c r="I60" s="57">
        <v>118</v>
      </c>
      <c r="J60" s="57"/>
      <c r="K60" s="57">
        <v>193</v>
      </c>
      <c r="L60" s="404"/>
    </row>
    <row r="61" spans="3:12" x14ac:dyDescent="0.25">
      <c r="C61" s="381" t="s">
        <v>541</v>
      </c>
      <c r="D61" s="18"/>
      <c r="E61" s="18"/>
      <c r="F61" s="18"/>
      <c r="G61" s="18"/>
      <c r="H61" s="18"/>
      <c r="I61" s="18"/>
      <c r="J61" s="18"/>
      <c r="K61" s="18"/>
      <c r="L61" s="374"/>
    </row>
    <row r="62" spans="3:12" x14ac:dyDescent="0.25">
      <c r="C62" s="381" t="s">
        <v>89</v>
      </c>
      <c r="D62" s="57"/>
      <c r="E62" s="57"/>
      <c r="F62" s="57"/>
      <c r="G62" s="57"/>
      <c r="H62" s="57"/>
      <c r="I62" s="57">
        <v>16</v>
      </c>
      <c r="J62" s="57"/>
      <c r="K62" s="57"/>
      <c r="L62" s="404"/>
    </row>
    <row r="63" spans="3:12" ht="13.8" thickBot="1" x14ac:dyDescent="0.3">
      <c r="C63" s="389" t="s">
        <v>217</v>
      </c>
      <c r="D63" s="405"/>
      <c r="E63" s="405"/>
      <c r="F63" s="405"/>
      <c r="G63" s="405"/>
      <c r="H63" s="405"/>
      <c r="I63" s="405"/>
      <c r="J63" s="405"/>
      <c r="K63" s="405"/>
      <c r="L63" s="406"/>
    </row>
    <row r="64" spans="3:12" x14ac:dyDescent="0.25">
      <c r="C64" s="18"/>
      <c r="D64" s="18"/>
      <c r="E64" s="18"/>
      <c r="F64" s="18"/>
      <c r="G64" s="18"/>
      <c r="H64" s="18"/>
      <c r="I64" s="18"/>
      <c r="J64" s="18"/>
      <c r="K64" s="18"/>
      <c r="L64" s="18"/>
    </row>
    <row r="65" spans="3:12" x14ac:dyDescent="0.25">
      <c r="C65" s="18"/>
      <c r="D65" s="57"/>
      <c r="E65" s="57"/>
      <c r="F65" s="57"/>
      <c r="G65" s="57"/>
      <c r="H65" s="57"/>
      <c r="I65" s="57"/>
      <c r="J65" s="57"/>
      <c r="K65" s="57"/>
      <c r="L65" s="57"/>
    </row>
    <row r="66" spans="3:12" x14ac:dyDescent="0.25">
      <c r="C66" s="18"/>
      <c r="D66" s="57"/>
      <c r="E66" s="57"/>
      <c r="F66" s="57"/>
      <c r="G66" s="57"/>
      <c r="H66" s="57"/>
      <c r="I66" s="57"/>
      <c r="J66" s="57"/>
      <c r="K66" s="57"/>
      <c r="L66" s="57"/>
    </row>
    <row r="67" spans="3:12" x14ac:dyDescent="0.25">
      <c r="C67" s="18"/>
      <c r="D67" s="18"/>
      <c r="E67" s="18"/>
      <c r="F67" s="18"/>
      <c r="G67" s="18"/>
      <c r="H67" s="18"/>
      <c r="I67" s="18"/>
      <c r="J67" s="18"/>
      <c r="K67" s="18"/>
      <c r="L67" s="18"/>
    </row>
    <row r="68" spans="3:12" x14ac:dyDescent="0.25">
      <c r="C68" s="18"/>
      <c r="D68" s="57"/>
      <c r="E68" s="57"/>
      <c r="F68" s="57"/>
      <c r="G68" s="57"/>
      <c r="H68" s="57"/>
      <c r="I68" s="57"/>
      <c r="J68" s="57"/>
      <c r="K68" s="57"/>
      <c r="L68" s="57"/>
    </row>
    <row r="69" spans="3:12" x14ac:dyDescent="0.25">
      <c r="C69" s="18"/>
      <c r="D69" s="57"/>
      <c r="E69" s="57"/>
      <c r="F69" s="57"/>
      <c r="G69" s="57"/>
      <c r="H69" s="57"/>
      <c r="I69" s="57"/>
      <c r="J69" s="57"/>
      <c r="K69" s="57"/>
      <c r="L69" s="57"/>
    </row>
    <row r="70" spans="3:12" x14ac:dyDescent="0.25">
      <c r="C70" s="18"/>
      <c r="D70" s="57"/>
      <c r="E70" s="57"/>
      <c r="F70" s="57"/>
      <c r="G70" s="57"/>
      <c r="H70" s="57"/>
      <c r="I70" s="57"/>
      <c r="J70" s="57"/>
      <c r="K70" s="57"/>
      <c r="L70" s="57"/>
    </row>
    <row r="71" spans="3:12" x14ac:dyDescent="0.25">
      <c r="C71" s="18"/>
      <c r="D71" s="18"/>
      <c r="E71" s="18"/>
      <c r="F71" s="18"/>
      <c r="G71" s="18"/>
      <c r="H71" s="18"/>
      <c r="I71" s="18"/>
      <c r="J71" s="18"/>
      <c r="K71" s="18"/>
      <c r="L71" s="18"/>
    </row>
    <row r="72" spans="3:12" x14ac:dyDescent="0.25">
      <c r="C72" s="18"/>
      <c r="D72" s="18"/>
      <c r="E72" s="18"/>
      <c r="F72" s="18"/>
      <c r="G72" s="18"/>
      <c r="H72" s="18"/>
      <c r="I72" s="18"/>
      <c r="J72" s="18"/>
      <c r="K72" s="18"/>
      <c r="L72" s="18"/>
    </row>
  </sheetData>
  <pageMargins left="0.75" right="0.75" top="1" bottom="1" header="0.5" footer="0.5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N50"/>
  <sheetViews>
    <sheetView topLeftCell="A7" workbookViewId="0">
      <selection activeCell="D1" sqref="D1"/>
    </sheetView>
  </sheetViews>
  <sheetFormatPr defaultRowHeight="13.2" x14ac:dyDescent="0.25"/>
  <cols>
    <col min="4" max="4" width="15.88671875" bestFit="1" customWidth="1"/>
    <col min="5" max="5" width="13.5546875" bestFit="1" customWidth="1"/>
    <col min="6" max="6" width="15.5546875" bestFit="1" customWidth="1"/>
    <col min="7" max="7" width="13.5546875" bestFit="1" customWidth="1"/>
    <col min="8" max="10" width="10.88671875" bestFit="1" customWidth="1"/>
    <col min="13" max="13" width="25" bestFit="1" customWidth="1"/>
  </cols>
  <sheetData>
    <row r="1" spans="4:10" x14ac:dyDescent="0.25">
      <c r="D1" s="320">
        <v>2012</v>
      </c>
    </row>
    <row r="2" spans="4:10" ht="13.8" thickBot="1" x14ac:dyDescent="0.3">
      <c r="D2" s="1" t="s">
        <v>559</v>
      </c>
      <c r="E2" s="26" t="s">
        <v>560</v>
      </c>
    </row>
    <row r="3" spans="4:10" x14ac:dyDescent="0.25">
      <c r="D3" s="212"/>
      <c r="E3" s="213" t="s">
        <v>553</v>
      </c>
      <c r="F3" s="213" t="s">
        <v>554</v>
      </c>
      <c r="G3" s="213" t="s">
        <v>555</v>
      </c>
      <c r="H3" s="213" t="s">
        <v>556</v>
      </c>
      <c r="I3" s="213" t="s">
        <v>557</v>
      </c>
      <c r="J3" s="214" t="s">
        <v>558</v>
      </c>
    </row>
    <row r="4" spans="4:10" x14ac:dyDescent="0.25">
      <c r="D4" s="182" t="s">
        <v>1</v>
      </c>
      <c r="E4" s="4"/>
      <c r="F4" s="4"/>
      <c r="G4" s="4"/>
      <c r="H4" s="4"/>
      <c r="I4" s="4"/>
      <c r="J4" s="210"/>
    </row>
    <row r="5" spans="4:10" x14ac:dyDescent="0.25">
      <c r="D5" s="182" t="s">
        <v>210</v>
      </c>
      <c r="E5" s="4"/>
      <c r="F5" s="4"/>
      <c r="G5" s="4"/>
      <c r="H5" s="4"/>
      <c r="I5" s="4"/>
      <c r="J5" s="210"/>
    </row>
    <row r="6" spans="4:10" x14ac:dyDescent="0.25">
      <c r="D6" s="182" t="s">
        <v>546</v>
      </c>
      <c r="E6" s="4"/>
      <c r="F6" s="4"/>
      <c r="G6" s="4"/>
      <c r="H6" s="4"/>
      <c r="I6" s="4">
        <v>11</v>
      </c>
      <c r="J6" s="210"/>
    </row>
    <row r="7" spans="4:10" x14ac:dyDescent="0.25">
      <c r="D7" s="182" t="s">
        <v>529</v>
      </c>
      <c r="E7" s="4"/>
      <c r="F7" s="4"/>
      <c r="G7" s="4"/>
      <c r="H7" s="4"/>
      <c r="I7" s="4"/>
      <c r="J7" s="210"/>
    </row>
    <row r="8" spans="4:10" x14ac:dyDescent="0.25">
      <c r="D8" s="182" t="s">
        <v>530</v>
      </c>
      <c r="E8" s="4"/>
      <c r="F8" s="4"/>
      <c r="G8" s="4"/>
      <c r="H8" s="4"/>
      <c r="I8" s="4">
        <v>2395</v>
      </c>
      <c r="J8" s="210"/>
    </row>
    <row r="9" spans="4:10" x14ac:dyDescent="0.25">
      <c r="D9" s="182" t="s">
        <v>86</v>
      </c>
      <c r="E9" s="4"/>
      <c r="F9" s="4"/>
      <c r="G9" s="4"/>
      <c r="H9" s="4"/>
      <c r="I9" s="4"/>
      <c r="J9" s="210"/>
    </row>
    <row r="10" spans="4:10" x14ac:dyDescent="0.25">
      <c r="D10" s="182" t="s">
        <v>213</v>
      </c>
      <c r="E10" s="4"/>
      <c r="F10" s="4"/>
      <c r="G10" s="4"/>
      <c r="H10" s="4"/>
      <c r="I10" s="4"/>
      <c r="J10" s="210"/>
    </row>
    <row r="11" spans="4:10" x14ac:dyDescent="0.25">
      <c r="D11" s="182" t="s">
        <v>547</v>
      </c>
      <c r="E11" s="4"/>
      <c r="F11" s="4"/>
      <c r="G11" s="4"/>
      <c r="H11" s="4"/>
      <c r="I11" s="4">
        <v>800</v>
      </c>
      <c r="J11" s="210"/>
    </row>
    <row r="12" spans="4:10" x14ac:dyDescent="0.25">
      <c r="D12" s="182" t="s">
        <v>212</v>
      </c>
      <c r="E12" s="4"/>
      <c r="F12" s="4"/>
      <c r="G12" s="4"/>
      <c r="H12" s="4"/>
      <c r="I12" s="4"/>
      <c r="J12" s="210"/>
    </row>
    <row r="13" spans="4:10" x14ac:dyDescent="0.25">
      <c r="D13" s="182" t="s">
        <v>214</v>
      </c>
      <c r="E13" s="4"/>
      <c r="F13" s="4"/>
      <c r="G13" s="4"/>
      <c r="H13" s="4"/>
      <c r="I13" s="4"/>
      <c r="J13" s="210"/>
    </row>
    <row r="14" spans="4:10" x14ac:dyDescent="0.25">
      <c r="D14" s="182" t="s">
        <v>215</v>
      </c>
      <c r="E14" s="4"/>
      <c r="F14" s="4"/>
      <c r="G14" s="4"/>
      <c r="H14" s="4"/>
      <c r="I14" s="4">
        <v>1328</v>
      </c>
      <c r="J14" s="210"/>
    </row>
    <row r="15" spans="4:10" x14ac:dyDescent="0.25">
      <c r="D15" s="182" t="s">
        <v>548</v>
      </c>
      <c r="E15" s="4"/>
      <c r="F15" s="4"/>
      <c r="G15" s="4"/>
      <c r="H15" s="4">
        <v>37</v>
      </c>
      <c r="I15" s="4">
        <v>37</v>
      </c>
      <c r="J15" s="210">
        <v>37</v>
      </c>
    </row>
    <row r="16" spans="4:10" x14ac:dyDescent="0.25">
      <c r="D16" s="182" t="s">
        <v>531</v>
      </c>
      <c r="E16" s="4"/>
      <c r="F16" s="4"/>
      <c r="G16" s="4"/>
      <c r="H16" s="4"/>
      <c r="I16" s="4"/>
      <c r="J16" s="210"/>
    </row>
    <row r="17" spans="4:14" x14ac:dyDescent="0.25">
      <c r="D17" s="182" t="s">
        <v>532</v>
      </c>
      <c r="E17" s="4"/>
      <c r="F17" s="4"/>
      <c r="G17" s="4"/>
      <c r="H17" s="4"/>
      <c r="I17" s="4"/>
      <c r="J17" s="210"/>
    </row>
    <row r="18" spans="4:14" x14ac:dyDescent="0.25">
      <c r="D18" s="182" t="s">
        <v>348</v>
      </c>
      <c r="E18" s="4"/>
      <c r="F18" s="4"/>
      <c r="G18" s="4"/>
      <c r="H18" s="4">
        <v>1578</v>
      </c>
      <c r="I18" s="4"/>
      <c r="J18" s="210">
        <v>1578</v>
      </c>
    </row>
    <row r="19" spans="4:14" x14ac:dyDescent="0.25">
      <c r="D19" s="182" t="s">
        <v>4</v>
      </c>
      <c r="E19" s="4"/>
      <c r="F19" s="4"/>
      <c r="G19" s="4"/>
      <c r="H19" s="4"/>
      <c r="I19" s="4"/>
      <c r="J19" s="210"/>
    </row>
    <row r="20" spans="4:14" x14ac:dyDescent="0.25">
      <c r="D20" s="182" t="s">
        <v>165</v>
      </c>
      <c r="E20" s="4"/>
      <c r="F20" s="4"/>
      <c r="G20" s="4"/>
      <c r="H20" s="4">
        <v>229</v>
      </c>
      <c r="I20" s="4">
        <v>862</v>
      </c>
      <c r="J20" s="210">
        <v>229</v>
      </c>
    </row>
    <row r="21" spans="4:14" x14ac:dyDescent="0.25">
      <c r="D21" s="182" t="s">
        <v>5</v>
      </c>
      <c r="E21" s="4"/>
      <c r="F21" s="4"/>
      <c r="G21" s="4"/>
      <c r="H21" s="4"/>
      <c r="I21" s="4"/>
      <c r="J21" s="210"/>
    </row>
    <row r="22" spans="4:14" x14ac:dyDescent="0.25">
      <c r="D22" s="182" t="s">
        <v>6</v>
      </c>
      <c r="E22" s="4"/>
      <c r="F22" s="4"/>
      <c r="G22" s="4"/>
      <c r="H22" s="4">
        <v>119</v>
      </c>
      <c r="I22" s="4"/>
      <c r="J22" s="210">
        <v>119</v>
      </c>
    </row>
    <row r="23" spans="4:14" x14ac:dyDescent="0.25">
      <c r="D23" s="182" t="s">
        <v>533</v>
      </c>
      <c r="E23" s="4"/>
      <c r="F23" s="4"/>
      <c r="G23" s="4"/>
      <c r="H23" s="4"/>
      <c r="I23" s="4"/>
      <c r="J23" s="210"/>
    </row>
    <row r="24" spans="4:14" x14ac:dyDescent="0.25">
      <c r="D24" s="182" t="s">
        <v>216</v>
      </c>
      <c r="E24" s="4"/>
      <c r="F24" s="4"/>
      <c r="G24" s="4"/>
      <c r="H24" s="4">
        <v>20</v>
      </c>
      <c r="I24" s="4">
        <v>10</v>
      </c>
      <c r="J24" s="210">
        <v>20</v>
      </c>
    </row>
    <row r="25" spans="4:14" x14ac:dyDescent="0.25">
      <c r="D25" s="182" t="s">
        <v>7</v>
      </c>
      <c r="E25" s="286">
        <f>$N$25*$N$26/1000</f>
        <v>205.96199999999999</v>
      </c>
      <c r="F25" s="286">
        <f t="shared" ref="F25:G25" si="0">$N$25*$N$26/1000</f>
        <v>205.96199999999999</v>
      </c>
      <c r="G25" s="286">
        <f t="shared" si="0"/>
        <v>205.96199999999999</v>
      </c>
      <c r="H25" s="4"/>
      <c r="I25" s="4"/>
      <c r="J25" s="210"/>
      <c r="M25" t="s">
        <v>713</v>
      </c>
      <c r="N25">
        <v>6</v>
      </c>
    </row>
    <row r="26" spans="4:14" x14ac:dyDescent="0.25">
      <c r="D26" s="182" t="s">
        <v>549</v>
      </c>
      <c r="E26" s="4"/>
      <c r="F26" s="4"/>
      <c r="G26" s="4"/>
      <c r="H26" s="4"/>
      <c r="I26" s="4">
        <v>0</v>
      </c>
      <c r="J26" s="210"/>
      <c r="M26" t="s">
        <v>714</v>
      </c>
      <c r="N26" s="4">
        <v>34327</v>
      </c>
    </row>
    <row r="27" spans="4:14" x14ac:dyDescent="0.25">
      <c r="D27" s="182" t="s">
        <v>534</v>
      </c>
      <c r="E27" s="4"/>
      <c r="F27" s="4"/>
      <c r="G27" s="4"/>
      <c r="H27" s="4">
        <v>6</v>
      </c>
      <c r="I27" s="4">
        <v>5</v>
      </c>
      <c r="J27" s="210">
        <v>6</v>
      </c>
    </row>
    <row r="28" spans="4:14" x14ac:dyDescent="0.25">
      <c r="D28" s="182" t="s">
        <v>535</v>
      </c>
      <c r="E28" s="4"/>
      <c r="F28" s="4"/>
      <c r="G28" s="4"/>
      <c r="H28" s="4"/>
      <c r="I28" s="4"/>
      <c r="J28" s="210"/>
    </row>
    <row r="29" spans="4:14" x14ac:dyDescent="0.25">
      <c r="D29" s="182" t="s">
        <v>8</v>
      </c>
      <c r="E29" s="4"/>
      <c r="F29" s="4"/>
      <c r="G29" s="4"/>
      <c r="H29" s="4"/>
      <c r="I29" s="4">
        <v>4243</v>
      </c>
      <c r="J29" s="210"/>
    </row>
    <row r="30" spans="4:14" x14ac:dyDescent="0.25">
      <c r="D30" s="182" t="s">
        <v>9</v>
      </c>
      <c r="E30" s="4"/>
      <c r="F30" s="4"/>
      <c r="G30" s="4"/>
      <c r="H30" s="4"/>
      <c r="I30" s="4">
        <v>7</v>
      </c>
      <c r="J30" s="210"/>
    </row>
    <row r="31" spans="4:14" x14ac:dyDescent="0.25">
      <c r="D31" s="182" t="s">
        <v>536</v>
      </c>
      <c r="E31" s="4"/>
      <c r="F31" s="4"/>
      <c r="G31" s="4"/>
      <c r="H31" s="4">
        <v>1323</v>
      </c>
      <c r="I31" s="4">
        <v>214</v>
      </c>
      <c r="J31" s="210">
        <v>1323</v>
      </c>
    </row>
    <row r="32" spans="4:14" x14ac:dyDescent="0.25">
      <c r="D32" s="182" t="s">
        <v>10</v>
      </c>
      <c r="E32" s="4"/>
      <c r="F32" s="4"/>
      <c r="G32" s="4"/>
      <c r="H32" s="4">
        <v>0</v>
      </c>
      <c r="I32" s="4">
        <v>0</v>
      </c>
      <c r="J32" s="210">
        <v>0</v>
      </c>
    </row>
    <row r="33" spans="4:10" x14ac:dyDescent="0.25">
      <c r="D33" s="182" t="s">
        <v>550</v>
      </c>
      <c r="E33" s="4"/>
      <c r="F33" s="4"/>
      <c r="G33" s="4"/>
      <c r="H33" s="4"/>
      <c r="I33" s="4">
        <v>5</v>
      </c>
      <c r="J33" s="210"/>
    </row>
    <row r="34" spans="4:10" x14ac:dyDescent="0.25">
      <c r="D34" s="182" t="s">
        <v>537</v>
      </c>
      <c r="E34" s="4"/>
      <c r="F34" s="4"/>
      <c r="G34" s="4"/>
      <c r="H34" s="4">
        <v>11</v>
      </c>
      <c r="I34" s="4"/>
      <c r="J34" s="210">
        <v>11</v>
      </c>
    </row>
    <row r="35" spans="4:10" x14ac:dyDescent="0.25">
      <c r="D35" s="182" t="s">
        <v>218</v>
      </c>
      <c r="E35" s="4">
        <v>156</v>
      </c>
      <c r="F35" s="4">
        <v>156</v>
      </c>
      <c r="G35" s="4">
        <v>156</v>
      </c>
      <c r="H35" s="4">
        <v>199</v>
      </c>
      <c r="I35" s="4"/>
      <c r="J35" s="210">
        <v>332</v>
      </c>
    </row>
    <row r="36" spans="4:10" x14ac:dyDescent="0.25">
      <c r="D36" s="182" t="s">
        <v>551</v>
      </c>
      <c r="E36" s="4"/>
      <c r="F36" s="4"/>
      <c r="G36" s="4"/>
      <c r="H36" s="4"/>
      <c r="I36" s="4">
        <v>6</v>
      </c>
      <c r="J36" s="210"/>
    </row>
    <row r="37" spans="4:10" x14ac:dyDescent="0.25">
      <c r="D37" s="182" t="s">
        <v>538</v>
      </c>
      <c r="E37" s="4"/>
      <c r="F37" s="4"/>
      <c r="G37" s="4"/>
      <c r="H37" s="4"/>
      <c r="I37" s="4"/>
      <c r="J37" s="210"/>
    </row>
    <row r="38" spans="4:10" x14ac:dyDescent="0.25">
      <c r="D38" s="182" t="s">
        <v>222</v>
      </c>
      <c r="E38" s="4"/>
      <c r="F38" s="4"/>
      <c r="G38" s="4"/>
      <c r="H38" s="4"/>
      <c r="I38" s="4"/>
      <c r="J38" s="210"/>
    </row>
    <row r="39" spans="4:10" x14ac:dyDescent="0.25">
      <c r="D39" s="182" t="s">
        <v>387</v>
      </c>
      <c r="E39" s="4">
        <v>3718</v>
      </c>
      <c r="F39" s="4">
        <v>26228</v>
      </c>
      <c r="G39" s="4">
        <v>19095</v>
      </c>
      <c r="H39" s="4">
        <v>19783</v>
      </c>
      <c r="I39" s="4">
        <v>11927</v>
      </c>
      <c r="J39" s="210">
        <v>19783</v>
      </c>
    </row>
    <row r="40" spans="4:10" x14ac:dyDescent="0.25">
      <c r="D40" s="182" t="s">
        <v>552</v>
      </c>
      <c r="E40" s="4"/>
      <c r="F40" s="4"/>
      <c r="G40" s="4"/>
      <c r="H40" s="4">
        <v>916</v>
      </c>
      <c r="I40" s="4">
        <v>84</v>
      </c>
      <c r="J40" s="210">
        <v>916</v>
      </c>
    </row>
    <row r="41" spans="4:10" x14ac:dyDescent="0.25">
      <c r="D41" s="182" t="s">
        <v>12</v>
      </c>
      <c r="E41" s="4"/>
      <c r="F41" s="4"/>
      <c r="G41" s="4"/>
      <c r="H41" s="4"/>
      <c r="I41" s="4"/>
      <c r="J41" s="210"/>
    </row>
    <row r="42" spans="4:10" x14ac:dyDescent="0.25">
      <c r="D42" s="182" t="s">
        <v>388</v>
      </c>
      <c r="E42" s="4">
        <v>42952</v>
      </c>
      <c r="F42" s="4">
        <v>42952</v>
      </c>
      <c r="G42" s="4">
        <v>42952</v>
      </c>
      <c r="H42" s="4">
        <v>13184</v>
      </c>
      <c r="I42" s="4">
        <v>1330</v>
      </c>
      <c r="J42" s="210">
        <v>13184</v>
      </c>
    </row>
    <row r="43" spans="4:10" x14ac:dyDescent="0.25">
      <c r="D43" s="182" t="s">
        <v>539</v>
      </c>
      <c r="E43" s="4"/>
      <c r="F43" s="4"/>
      <c r="G43" s="4"/>
      <c r="H43" s="4"/>
      <c r="I43" s="4"/>
      <c r="J43" s="210"/>
    </row>
    <row r="44" spans="4:10" x14ac:dyDescent="0.25">
      <c r="D44" s="182" t="s">
        <v>13</v>
      </c>
      <c r="E44" s="4"/>
      <c r="F44" s="4"/>
      <c r="G44" s="4"/>
      <c r="H44" s="4"/>
      <c r="I44" s="4">
        <v>750</v>
      </c>
      <c r="J44" s="210"/>
    </row>
    <row r="45" spans="4:10" x14ac:dyDescent="0.25">
      <c r="D45" s="182" t="s">
        <v>540</v>
      </c>
      <c r="E45" s="4"/>
      <c r="F45" s="4"/>
      <c r="G45" s="4"/>
      <c r="H45" s="4"/>
      <c r="I45" s="4">
        <v>6235</v>
      </c>
      <c r="J45" s="210"/>
    </row>
    <row r="46" spans="4:10" x14ac:dyDescent="0.25">
      <c r="D46" s="182" t="s">
        <v>174</v>
      </c>
      <c r="E46" s="4">
        <v>3312</v>
      </c>
      <c r="F46" s="4">
        <v>15791</v>
      </c>
      <c r="G46" s="4"/>
      <c r="H46" s="4"/>
      <c r="I46" s="4">
        <v>412</v>
      </c>
      <c r="J46" s="210">
        <v>530</v>
      </c>
    </row>
    <row r="47" spans="4:10" x14ac:dyDescent="0.25">
      <c r="D47" s="182" t="s">
        <v>175</v>
      </c>
      <c r="E47" s="4"/>
      <c r="F47" s="4"/>
      <c r="G47" s="4"/>
      <c r="H47" s="4">
        <v>99</v>
      </c>
      <c r="I47" s="4">
        <v>193</v>
      </c>
      <c r="J47" s="210">
        <v>99</v>
      </c>
    </row>
    <row r="48" spans="4:10" x14ac:dyDescent="0.25">
      <c r="D48" s="182" t="s">
        <v>541</v>
      </c>
      <c r="E48" s="4"/>
      <c r="F48" s="4"/>
      <c r="G48" s="4"/>
      <c r="H48" s="4"/>
      <c r="I48" s="4"/>
      <c r="J48" s="210"/>
    </row>
    <row r="49" spans="4:10" x14ac:dyDescent="0.25">
      <c r="D49" s="182" t="s">
        <v>542</v>
      </c>
      <c r="E49" s="4"/>
      <c r="F49" s="4"/>
      <c r="G49" s="4"/>
      <c r="H49" s="4">
        <v>19</v>
      </c>
      <c r="I49" s="4"/>
      <c r="J49" s="210">
        <v>19</v>
      </c>
    </row>
    <row r="50" spans="4:10" ht="13.8" thickBot="1" x14ac:dyDescent="0.3">
      <c r="D50" s="183" t="s">
        <v>543</v>
      </c>
      <c r="E50" s="155"/>
      <c r="F50" s="155"/>
      <c r="G50" s="155"/>
      <c r="H50" s="155"/>
      <c r="I50" s="155"/>
      <c r="J50" s="211"/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36"/>
  <sheetViews>
    <sheetView workbookViewId="0"/>
  </sheetViews>
  <sheetFormatPr defaultRowHeight="13.2" x14ac:dyDescent="0.25"/>
  <cols>
    <col min="2" max="2" width="10.44140625" bestFit="1" customWidth="1"/>
    <col min="3" max="3" width="12.88671875" customWidth="1"/>
    <col min="4" max="4" width="16.88671875" style="37" customWidth="1"/>
    <col min="5" max="12" width="12.44140625" style="37" customWidth="1"/>
    <col min="13" max="13" width="16.88671875" customWidth="1"/>
    <col min="14" max="14" width="12.5546875" bestFit="1" customWidth="1"/>
    <col min="15" max="15" width="11.5546875" bestFit="1" customWidth="1"/>
    <col min="16" max="16" width="13.5546875" customWidth="1"/>
    <col min="17" max="17" width="17" customWidth="1"/>
    <col min="18" max="18" width="11.44140625" customWidth="1"/>
    <col min="19" max="19" width="11.109375" customWidth="1"/>
    <col min="21" max="21" width="10.109375" bestFit="1" customWidth="1"/>
    <col min="23" max="23" width="11" customWidth="1"/>
    <col min="24" max="24" width="10.5546875" customWidth="1"/>
    <col min="25" max="25" width="12.109375" customWidth="1"/>
    <col min="26" max="26" width="10.44140625" customWidth="1"/>
    <col min="27" max="27" width="11.109375" customWidth="1"/>
    <col min="28" max="28" width="11.44140625" customWidth="1"/>
    <col min="29" max="29" width="12.5546875" bestFit="1" customWidth="1"/>
    <col min="30" max="30" width="9.109375" style="11"/>
    <col min="32" max="32" width="11.44140625" customWidth="1"/>
    <col min="33" max="33" width="10.44140625" customWidth="1"/>
    <col min="34" max="35" width="10.5546875" customWidth="1"/>
    <col min="36" max="36" width="10.44140625" customWidth="1"/>
    <col min="37" max="37" width="11" customWidth="1"/>
    <col min="38" max="38" width="9.109375" style="11"/>
    <col min="40" max="40" width="10.109375" customWidth="1"/>
    <col min="61" max="61" width="10.5546875" customWidth="1"/>
  </cols>
  <sheetData>
    <row r="1" spans="1:52" x14ac:dyDescent="0.25">
      <c r="A1" s="320">
        <v>2012</v>
      </c>
      <c r="C1" s="2" t="s">
        <v>81</v>
      </c>
      <c r="D1" s="35" t="s">
        <v>253</v>
      </c>
      <c r="E1" s="105" t="s">
        <v>269</v>
      </c>
      <c r="F1" s="35"/>
      <c r="G1" s="35"/>
      <c r="H1" s="35"/>
      <c r="I1" s="35"/>
      <c r="J1" s="35"/>
      <c r="K1" s="35"/>
      <c r="L1" s="35"/>
      <c r="M1" s="2" t="s">
        <v>82</v>
      </c>
      <c r="N1" s="2" t="s">
        <v>83</v>
      </c>
      <c r="P1" s="141"/>
      <c r="Q1" s="26" t="s">
        <v>375</v>
      </c>
      <c r="AD1" s="51" t="s">
        <v>367</v>
      </c>
      <c r="AL1" s="51" t="s">
        <v>374</v>
      </c>
      <c r="AT1" s="26" t="s">
        <v>368</v>
      </c>
    </row>
    <row r="2" spans="1:52" ht="13.8" thickBot="1" x14ac:dyDescent="0.3">
      <c r="C2" s="2">
        <v>2009</v>
      </c>
      <c r="D2" s="36" t="s">
        <v>18</v>
      </c>
      <c r="E2" t="s">
        <v>207</v>
      </c>
      <c r="F2"/>
      <c r="G2"/>
      <c r="H2"/>
      <c r="I2"/>
      <c r="J2"/>
      <c r="K2"/>
      <c r="L2"/>
      <c r="M2" s="3" t="s">
        <v>80</v>
      </c>
      <c r="V2" s="101" t="s">
        <v>366</v>
      </c>
      <c r="Y2" t="s">
        <v>207</v>
      </c>
      <c r="AL2" s="11" t="s">
        <v>252</v>
      </c>
      <c r="AM2">
        <v>0.25</v>
      </c>
    </row>
    <row r="3" spans="1:52" ht="13.8" thickBot="1" x14ac:dyDescent="0.3">
      <c r="B3" s="3" t="s">
        <v>22</v>
      </c>
      <c r="C3" s="243" t="s">
        <v>347</v>
      </c>
      <c r="D3" s="74"/>
      <c r="E3" s="74" t="s">
        <v>156</v>
      </c>
      <c r="F3" s="74" t="s">
        <v>224</v>
      </c>
      <c r="G3" s="74" t="s">
        <v>154</v>
      </c>
      <c r="H3" s="74" t="s">
        <v>157</v>
      </c>
      <c r="I3" s="74" t="s">
        <v>153</v>
      </c>
      <c r="J3" s="74" t="s">
        <v>155</v>
      </c>
      <c r="K3" s="26"/>
      <c r="L3"/>
      <c r="M3" s="220"/>
      <c r="N3" s="223" t="s">
        <v>553</v>
      </c>
      <c r="O3" s="223" t="s">
        <v>554</v>
      </c>
      <c r="P3" s="223" t="s">
        <v>555</v>
      </c>
      <c r="Q3" s="223" t="s">
        <v>556</v>
      </c>
      <c r="R3" s="223" t="s">
        <v>557</v>
      </c>
      <c r="S3" s="224" t="s">
        <v>558</v>
      </c>
      <c r="V3" s="85"/>
      <c r="W3" s="86" t="s">
        <v>156</v>
      </c>
      <c r="X3" s="86" t="s">
        <v>224</v>
      </c>
      <c r="Y3" s="86" t="s">
        <v>154</v>
      </c>
      <c r="Z3" s="86" t="s">
        <v>157</v>
      </c>
      <c r="AA3" s="86" t="s">
        <v>153</v>
      </c>
      <c r="AB3" s="87" t="s">
        <v>155</v>
      </c>
      <c r="AD3" s="85"/>
      <c r="AE3" s="86" t="s">
        <v>156</v>
      </c>
      <c r="AF3" s="86" t="s">
        <v>224</v>
      </c>
      <c r="AG3" s="86" t="s">
        <v>154</v>
      </c>
      <c r="AH3" s="86" t="s">
        <v>157</v>
      </c>
      <c r="AI3" s="86" t="s">
        <v>153</v>
      </c>
      <c r="AJ3" s="87" t="s">
        <v>155</v>
      </c>
      <c r="AL3" s="85"/>
      <c r="AM3" s="86" t="s">
        <v>156</v>
      </c>
      <c r="AN3" s="86" t="s">
        <v>224</v>
      </c>
      <c r="AO3" s="86" t="s">
        <v>154</v>
      </c>
      <c r="AP3" s="86" t="s">
        <v>157</v>
      </c>
      <c r="AQ3" s="86" t="s">
        <v>153</v>
      </c>
      <c r="AR3" s="87" t="s">
        <v>155</v>
      </c>
      <c r="AT3" s="85"/>
      <c r="AU3" s="86" t="s">
        <v>156</v>
      </c>
      <c r="AV3" s="86" t="s">
        <v>224</v>
      </c>
      <c r="AW3" s="86" t="s">
        <v>154</v>
      </c>
      <c r="AX3" s="86" t="s">
        <v>157</v>
      </c>
      <c r="AY3" s="86" t="s">
        <v>153</v>
      </c>
      <c r="AZ3" s="87" t="s">
        <v>155</v>
      </c>
    </row>
    <row r="4" spans="1:52" x14ac:dyDescent="0.25">
      <c r="A4">
        <v>1</v>
      </c>
      <c r="B4" s="220"/>
      <c r="C4" s="139">
        <v>0</v>
      </c>
      <c r="D4" s="71" t="s">
        <v>1</v>
      </c>
      <c r="E4" s="133">
        <v>100000</v>
      </c>
      <c r="F4" s="133">
        <v>100000</v>
      </c>
      <c r="G4" s="133">
        <v>100000</v>
      </c>
      <c r="H4" s="133">
        <v>100000</v>
      </c>
      <c r="I4" s="133">
        <v>100000</v>
      </c>
      <c r="J4" s="133">
        <v>100000</v>
      </c>
      <c r="K4"/>
      <c r="L4"/>
      <c r="M4" s="221" t="s">
        <v>1</v>
      </c>
      <c r="N4" s="4"/>
      <c r="O4" s="4"/>
      <c r="P4" s="4"/>
      <c r="Q4" s="4"/>
      <c r="R4" s="4"/>
      <c r="S4" s="210"/>
      <c r="V4" s="71" t="s">
        <v>1</v>
      </c>
      <c r="W4" s="133">
        <v>100000</v>
      </c>
      <c r="X4" s="133">
        <v>100000</v>
      </c>
      <c r="Y4" s="133">
        <v>100000</v>
      </c>
      <c r="Z4" s="133">
        <v>100000</v>
      </c>
      <c r="AA4" s="133">
        <v>100000</v>
      </c>
      <c r="AB4" s="133">
        <v>100000</v>
      </c>
      <c r="AD4" s="71" t="s">
        <v>1</v>
      </c>
      <c r="AE4" s="11">
        <v>0</v>
      </c>
      <c r="AF4" s="11">
        <v>9.6890000000000001</v>
      </c>
      <c r="AG4" s="11">
        <v>31.683000000000003</v>
      </c>
      <c r="AH4" s="11">
        <v>0</v>
      </c>
      <c r="AI4" s="11">
        <v>0</v>
      </c>
      <c r="AJ4" s="11">
        <v>0</v>
      </c>
      <c r="AK4" s="84"/>
      <c r="AL4" s="88" t="s">
        <v>1</v>
      </c>
      <c r="AM4" s="89">
        <f t="shared" ref="AM4:AM43" si="0">AE4*(1+$AM$2)</f>
        <v>0</v>
      </c>
      <c r="AN4" s="89">
        <f t="shared" ref="AN4:AN43" si="1">AF4*(1+$AM$2)</f>
        <v>12.11125</v>
      </c>
      <c r="AO4" s="89">
        <f t="shared" ref="AO4:AO43" si="2">AG4*(1+$AM$2)</f>
        <v>39.603750000000005</v>
      </c>
      <c r="AP4" s="89">
        <f t="shared" ref="AP4:AP43" si="3">AH4*(1+$AM$2)</f>
        <v>0</v>
      </c>
      <c r="AQ4" s="89">
        <f t="shared" ref="AQ4:AQ43" si="4">AI4*(1+$AM$2)</f>
        <v>0</v>
      </c>
      <c r="AR4" s="90">
        <f t="shared" ref="AR4:AR43" si="5">AJ4*(1+$AM$2)</f>
        <v>0</v>
      </c>
      <c r="AT4" s="88" t="s">
        <v>1</v>
      </c>
      <c r="AU4" s="89">
        <f t="shared" ref="AU4:AU43" si="6">IF(E4=100000,AM4,E4)</f>
        <v>0</v>
      </c>
      <c r="AV4" s="89">
        <f t="shared" ref="AV4:AV43" si="7">IF(F4=100000,AN4,F4)</f>
        <v>12.11125</v>
      </c>
      <c r="AW4" s="89">
        <f t="shared" ref="AW4:AW43" si="8">IF(G4=100000,AO4,G4)</f>
        <v>39.603750000000005</v>
      </c>
      <c r="AX4" s="89">
        <f t="shared" ref="AX4:AX43" si="9">IF(H4=100000,AP4,H4)</f>
        <v>0</v>
      </c>
      <c r="AY4" s="89">
        <f t="shared" ref="AY4:AY43" si="10">IF(I4=100000,AQ4,I4)</f>
        <v>0</v>
      </c>
      <c r="AZ4" s="90">
        <f t="shared" ref="AZ4:AZ43" si="11">IF(J4=100000,AR4,J4)</f>
        <v>0</v>
      </c>
    </row>
    <row r="5" spans="1:52" x14ac:dyDescent="0.25">
      <c r="A5">
        <v>2</v>
      </c>
      <c r="B5" s="221" t="s">
        <v>1</v>
      </c>
      <c r="C5" s="139">
        <v>0</v>
      </c>
      <c r="D5" s="111" t="s">
        <v>210</v>
      </c>
      <c r="E5" s="133">
        <v>100000</v>
      </c>
      <c r="F5" s="133">
        <v>100000</v>
      </c>
      <c r="G5" s="133">
        <v>100000</v>
      </c>
      <c r="H5" s="133">
        <v>100000</v>
      </c>
      <c r="I5" s="133">
        <v>100000</v>
      </c>
      <c r="J5" s="133">
        <v>100000</v>
      </c>
      <c r="K5"/>
      <c r="L5"/>
      <c r="M5" s="221" t="s">
        <v>210</v>
      </c>
      <c r="N5" s="4"/>
      <c r="O5" s="4"/>
      <c r="P5" s="4"/>
      <c r="Q5" s="4"/>
      <c r="R5" s="4"/>
      <c r="S5" s="210"/>
      <c r="V5" s="111" t="s">
        <v>210</v>
      </c>
      <c r="W5" s="133">
        <v>100000</v>
      </c>
      <c r="X5" s="133">
        <v>100000</v>
      </c>
      <c r="Y5" s="133">
        <v>100000</v>
      </c>
      <c r="Z5" s="133">
        <v>100000</v>
      </c>
      <c r="AA5" s="133">
        <v>100000</v>
      </c>
      <c r="AB5" s="133">
        <v>100000</v>
      </c>
      <c r="AD5" s="111" t="s">
        <v>210</v>
      </c>
      <c r="AE5" s="11">
        <v>25.302</v>
      </c>
      <c r="AF5" s="11">
        <v>170.42600000000002</v>
      </c>
      <c r="AG5" s="11">
        <v>1.0920000000000001</v>
      </c>
      <c r="AH5" s="11">
        <v>6.8259999999999996</v>
      </c>
      <c r="AI5" s="11">
        <v>76.61</v>
      </c>
      <c r="AJ5" s="11">
        <v>0</v>
      </c>
      <c r="AK5" s="84"/>
      <c r="AL5" s="88" t="s">
        <v>158</v>
      </c>
      <c r="AM5" s="89">
        <f t="shared" si="0"/>
        <v>31.627499999999998</v>
      </c>
      <c r="AN5" s="89">
        <f t="shared" si="1"/>
        <v>213.03250000000003</v>
      </c>
      <c r="AO5" s="89">
        <f t="shared" si="2"/>
        <v>1.3650000000000002</v>
      </c>
      <c r="AP5" s="89">
        <f t="shared" si="3"/>
        <v>8.5324999999999989</v>
      </c>
      <c r="AQ5" s="89">
        <f t="shared" si="4"/>
        <v>95.762500000000003</v>
      </c>
      <c r="AR5" s="90">
        <f t="shared" si="5"/>
        <v>0</v>
      </c>
      <c r="AT5" s="88" t="s">
        <v>158</v>
      </c>
      <c r="AU5" s="89">
        <f t="shared" si="6"/>
        <v>31.627499999999998</v>
      </c>
      <c r="AV5" s="89">
        <f t="shared" si="7"/>
        <v>213.03250000000003</v>
      </c>
      <c r="AW5" s="89">
        <f t="shared" si="8"/>
        <v>1.3650000000000002</v>
      </c>
      <c r="AX5" s="89">
        <f t="shared" si="9"/>
        <v>8.5324999999999989</v>
      </c>
      <c r="AY5" s="89">
        <f t="shared" si="10"/>
        <v>95.762500000000003</v>
      </c>
      <c r="AZ5" s="90">
        <f t="shared" si="11"/>
        <v>0</v>
      </c>
    </row>
    <row r="6" spans="1:52" x14ac:dyDescent="0.25">
      <c r="A6">
        <v>3</v>
      </c>
      <c r="B6" s="221" t="s">
        <v>210</v>
      </c>
      <c r="C6" s="139">
        <v>0</v>
      </c>
      <c r="D6" s="71" t="s">
        <v>2</v>
      </c>
      <c r="E6" s="133">
        <v>100000</v>
      </c>
      <c r="F6" s="133">
        <v>100000</v>
      </c>
      <c r="G6" s="133">
        <v>100000</v>
      </c>
      <c r="H6" s="133">
        <v>100000</v>
      </c>
      <c r="I6" s="133">
        <v>100000</v>
      </c>
      <c r="J6" s="133">
        <v>6</v>
      </c>
      <c r="K6"/>
      <c r="L6"/>
      <c r="M6" s="221" t="s">
        <v>546</v>
      </c>
      <c r="N6" s="4"/>
      <c r="O6" s="4"/>
      <c r="P6" s="4"/>
      <c r="Q6" s="4"/>
      <c r="R6" s="4">
        <v>11</v>
      </c>
      <c r="S6" s="210"/>
      <c r="V6" s="71" t="s">
        <v>2</v>
      </c>
      <c r="W6" s="133">
        <v>100000</v>
      </c>
      <c r="X6" s="133">
        <v>100000</v>
      </c>
      <c r="Y6" s="133">
        <v>100000</v>
      </c>
      <c r="Z6" s="133">
        <v>100000</v>
      </c>
      <c r="AA6" s="133">
        <v>100000</v>
      </c>
      <c r="AB6" s="133">
        <v>6</v>
      </c>
      <c r="AD6" s="71" t="s">
        <v>2</v>
      </c>
      <c r="AE6" s="11">
        <v>0</v>
      </c>
      <c r="AF6" s="11">
        <v>0</v>
      </c>
      <c r="AG6" s="11">
        <v>0</v>
      </c>
      <c r="AH6" s="11">
        <v>5.3550000000000004</v>
      </c>
      <c r="AI6" s="11">
        <v>0.47399999999999998</v>
      </c>
      <c r="AJ6" s="11">
        <v>0</v>
      </c>
      <c r="AK6" s="84"/>
      <c r="AL6" s="88" t="s">
        <v>2</v>
      </c>
      <c r="AM6" s="89">
        <f t="shared" si="0"/>
        <v>0</v>
      </c>
      <c r="AN6" s="89">
        <f t="shared" si="1"/>
        <v>0</v>
      </c>
      <c r="AO6" s="89">
        <f t="shared" si="2"/>
        <v>0</v>
      </c>
      <c r="AP6" s="89">
        <f t="shared" si="3"/>
        <v>6.6937500000000005</v>
      </c>
      <c r="AQ6" s="89">
        <f t="shared" si="4"/>
        <v>0.59250000000000003</v>
      </c>
      <c r="AR6" s="90">
        <f t="shared" si="5"/>
        <v>0</v>
      </c>
      <c r="AT6" s="88" t="s">
        <v>2</v>
      </c>
      <c r="AU6" s="89">
        <f t="shared" si="6"/>
        <v>0</v>
      </c>
      <c r="AV6" s="89">
        <f t="shared" si="7"/>
        <v>0</v>
      </c>
      <c r="AW6" s="89">
        <f t="shared" si="8"/>
        <v>0</v>
      </c>
      <c r="AX6" s="89">
        <f t="shared" si="9"/>
        <v>6.6937500000000005</v>
      </c>
      <c r="AY6" s="89">
        <f t="shared" si="10"/>
        <v>0.59250000000000003</v>
      </c>
      <c r="AZ6" s="90">
        <f t="shared" si="11"/>
        <v>6</v>
      </c>
    </row>
    <row r="7" spans="1:52" x14ac:dyDescent="0.25">
      <c r="A7">
        <v>4</v>
      </c>
      <c r="B7" s="221" t="s">
        <v>546</v>
      </c>
      <c r="C7" s="139">
        <v>0</v>
      </c>
      <c r="D7" s="111" t="s">
        <v>211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2797</v>
      </c>
      <c r="K7"/>
      <c r="L7"/>
      <c r="M7" s="221" t="s">
        <v>529</v>
      </c>
      <c r="N7" s="4"/>
      <c r="O7" s="4"/>
      <c r="P7" s="4"/>
      <c r="Q7" s="4"/>
      <c r="R7" s="4"/>
      <c r="S7" s="210"/>
      <c r="V7" s="111" t="s">
        <v>211</v>
      </c>
      <c r="W7" s="133">
        <v>0</v>
      </c>
      <c r="X7" s="133">
        <v>0</v>
      </c>
      <c r="Y7" s="133">
        <v>0</v>
      </c>
      <c r="Z7" s="133">
        <v>0</v>
      </c>
      <c r="AA7" s="133">
        <v>0</v>
      </c>
      <c r="AB7" s="133">
        <v>2797</v>
      </c>
      <c r="AD7" s="111" t="s">
        <v>211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84"/>
      <c r="AL7" s="88" t="s">
        <v>159</v>
      </c>
      <c r="AM7" s="89">
        <f t="shared" si="0"/>
        <v>0</v>
      </c>
      <c r="AN7" s="89">
        <f t="shared" si="1"/>
        <v>0</v>
      </c>
      <c r="AO7" s="89">
        <f t="shared" si="2"/>
        <v>0</v>
      </c>
      <c r="AP7" s="89">
        <f t="shared" si="3"/>
        <v>0</v>
      </c>
      <c r="AQ7" s="89">
        <f t="shared" si="4"/>
        <v>0</v>
      </c>
      <c r="AR7" s="90">
        <f t="shared" si="5"/>
        <v>0</v>
      </c>
      <c r="AT7" s="88" t="s">
        <v>159</v>
      </c>
      <c r="AU7" s="89">
        <f t="shared" si="6"/>
        <v>0</v>
      </c>
      <c r="AV7" s="89">
        <f t="shared" si="7"/>
        <v>0</v>
      </c>
      <c r="AW7" s="89">
        <f t="shared" si="8"/>
        <v>0</v>
      </c>
      <c r="AX7" s="89">
        <f t="shared" si="9"/>
        <v>0</v>
      </c>
      <c r="AY7" s="89">
        <f t="shared" si="10"/>
        <v>0</v>
      </c>
      <c r="AZ7" s="90">
        <f t="shared" si="11"/>
        <v>2797</v>
      </c>
    </row>
    <row r="8" spans="1:52" x14ac:dyDescent="0.25">
      <c r="A8">
        <v>5</v>
      </c>
      <c r="B8" s="221" t="s">
        <v>529</v>
      </c>
      <c r="C8" s="139">
        <v>0</v>
      </c>
      <c r="D8" s="71" t="s">
        <v>160</v>
      </c>
      <c r="E8" s="133">
        <v>0</v>
      </c>
      <c r="F8" s="133">
        <v>0</v>
      </c>
      <c r="G8" s="133">
        <v>0</v>
      </c>
      <c r="H8" s="133">
        <v>100000</v>
      </c>
      <c r="I8" s="133">
        <v>100000</v>
      </c>
      <c r="J8" s="133">
        <v>192</v>
      </c>
      <c r="K8"/>
      <c r="L8"/>
      <c r="M8" s="221" t="s">
        <v>530</v>
      </c>
      <c r="N8" s="4"/>
      <c r="O8" s="4"/>
      <c r="P8" s="4"/>
      <c r="Q8" s="4"/>
      <c r="R8" s="4">
        <v>2395</v>
      </c>
      <c r="S8" s="210"/>
      <c r="V8" s="71" t="s">
        <v>160</v>
      </c>
      <c r="W8" s="133">
        <v>0</v>
      </c>
      <c r="X8" s="133">
        <v>0</v>
      </c>
      <c r="Y8" s="133">
        <v>0</v>
      </c>
      <c r="Z8" s="133">
        <v>100000</v>
      </c>
      <c r="AA8" s="133">
        <v>100000</v>
      </c>
      <c r="AB8" s="133">
        <v>192</v>
      </c>
      <c r="AD8" s="71" t="s">
        <v>160</v>
      </c>
      <c r="AE8" s="11">
        <v>0</v>
      </c>
      <c r="AF8" s="11">
        <v>0</v>
      </c>
      <c r="AG8" s="11">
        <v>0</v>
      </c>
      <c r="AH8" s="11">
        <v>3.173</v>
      </c>
      <c r="AI8" s="11">
        <v>23.195</v>
      </c>
      <c r="AJ8" s="11">
        <v>31.492000000000001</v>
      </c>
      <c r="AK8" s="84"/>
      <c r="AL8" s="88" t="s">
        <v>160</v>
      </c>
      <c r="AM8" s="89">
        <f t="shared" si="0"/>
        <v>0</v>
      </c>
      <c r="AN8" s="89">
        <f t="shared" si="1"/>
        <v>0</v>
      </c>
      <c r="AO8" s="89">
        <f t="shared" si="2"/>
        <v>0</v>
      </c>
      <c r="AP8" s="89">
        <f t="shared" si="3"/>
        <v>3.9662500000000001</v>
      </c>
      <c r="AQ8" s="89">
        <f t="shared" si="4"/>
        <v>28.993749999999999</v>
      </c>
      <c r="AR8" s="90">
        <f t="shared" si="5"/>
        <v>39.365000000000002</v>
      </c>
      <c r="AT8" s="88" t="s">
        <v>160</v>
      </c>
      <c r="AU8" s="89">
        <f t="shared" si="6"/>
        <v>0</v>
      </c>
      <c r="AV8" s="89">
        <f t="shared" si="7"/>
        <v>0</v>
      </c>
      <c r="AW8" s="89">
        <f t="shared" si="8"/>
        <v>0</v>
      </c>
      <c r="AX8" s="89">
        <f t="shared" si="9"/>
        <v>3.9662500000000001</v>
      </c>
      <c r="AY8" s="89">
        <f t="shared" si="10"/>
        <v>28.993749999999999</v>
      </c>
      <c r="AZ8" s="90">
        <f t="shared" si="11"/>
        <v>192</v>
      </c>
    </row>
    <row r="9" spans="1:52" x14ac:dyDescent="0.25">
      <c r="A9">
        <v>6</v>
      </c>
      <c r="B9" s="221" t="s">
        <v>530</v>
      </c>
      <c r="C9" s="139">
        <v>0</v>
      </c>
      <c r="D9" s="71" t="s">
        <v>86</v>
      </c>
      <c r="E9" s="133">
        <v>100000</v>
      </c>
      <c r="F9" s="133">
        <v>100000</v>
      </c>
      <c r="G9" s="133">
        <v>100000</v>
      </c>
      <c r="H9" s="133">
        <v>100000</v>
      </c>
      <c r="I9" s="133">
        <v>100000</v>
      </c>
      <c r="J9" s="133">
        <v>100000</v>
      </c>
      <c r="K9"/>
      <c r="L9"/>
      <c r="M9" s="221" t="s">
        <v>86</v>
      </c>
      <c r="N9" s="4"/>
      <c r="O9" s="4"/>
      <c r="P9" s="4"/>
      <c r="Q9" s="4"/>
      <c r="R9" s="4"/>
      <c r="S9" s="210"/>
      <c r="V9" s="71" t="s">
        <v>86</v>
      </c>
      <c r="W9" s="133">
        <v>100000</v>
      </c>
      <c r="X9" s="133">
        <v>100000</v>
      </c>
      <c r="Y9" s="133">
        <v>100000</v>
      </c>
      <c r="Z9" s="133">
        <v>100000</v>
      </c>
      <c r="AA9" s="133">
        <v>100000</v>
      </c>
      <c r="AB9" s="133">
        <v>100000</v>
      </c>
      <c r="AD9" s="71" t="s">
        <v>86</v>
      </c>
      <c r="AE9" s="11">
        <v>0</v>
      </c>
      <c r="AF9" s="11">
        <v>8.6649999999999991</v>
      </c>
      <c r="AG9" s="11">
        <v>0</v>
      </c>
      <c r="AH9" s="11">
        <v>0</v>
      </c>
      <c r="AI9" s="11">
        <v>0</v>
      </c>
      <c r="AJ9" s="11">
        <v>0</v>
      </c>
      <c r="AK9" s="84"/>
      <c r="AL9" s="88" t="s">
        <v>86</v>
      </c>
      <c r="AM9" s="89">
        <f t="shared" si="0"/>
        <v>0</v>
      </c>
      <c r="AN9" s="89">
        <f t="shared" si="1"/>
        <v>10.831249999999999</v>
      </c>
      <c r="AO9" s="89">
        <f t="shared" si="2"/>
        <v>0</v>
      </c>
      <c r="AP9" s="89">
        <f t="shared" si="3"/>
        <v>0</v>
      </c>
      <c r="AQ9" s="89">
        <f t="shared" si="4"/>
        <v>0</v>
      </c>
      <c r="AR9" s="90">
        <f t="shared" si="5"/>
        <v>0</v>
      </c>
      <c r="AT9" s="88" t="s">
        <v>86</v>
      </c>
      <c r="AU9" s="89">
        <f t="shared" si="6"/>
        <v>0</v>
      </c>
      <c r="AV9" s="89">
        <f t="shared" si="7"/>
        <v>10.831249999999999</v>
      </c>
      <c r="AW9" s="89">
        <f t="shared" si="8"/>
        <v>0</v>
      </c>
      <c r="AX9" s="89">
        <f t="shared" si="9"/>
        <v>0</v>
      </c>
      <c r="AY9" s="89">
        <f t="shared" si="10"/>
        <v>0</v>
      </c>
      <c r="AZ9" s="90">
        <f t="shared" si="11"/>
        <v>0</v>
      </c>
    </row>
    <row r="10" spans="1:52" x14ac:dyDescent="0.25">
      <c r="A10">
        <v>7</v>
      </c>
      <c r="B10" s="221" t="s">
        <v>86</v>
      </c>
      <c r="C10" s="139">
        <v>0</v>
      </c>
      <c r="D10" s="111" t="s">
        <v>213</v>
      </c>
      <c r="E10" s="133">
        <v>100000</v>
      </c>
      <c r="F10" s="133">
        <v>100000</v>
      </c>
      <c r="G10" s="133">
        <v>100000</v>
      </c>
      <c r="H10" s="133">
        <v>100000</v>
      </c>
      <c r="I10" s="133">
        <v>100000</v>
      </c>
      <c r="J10" s="133">
        <v>100000</v>
      </c>
      <c r="K10"/>
      <c r="L10"/>
      <c r="M10" s="221" t="s">
        <v>213</v>
      </c>
      <c r="N10" s="4"/>
      <c r="O10" s="4"/>
      <c r="P10" s="4"/>
      <c r="Q10" s="4"/>
      <c r="R10" s="4"/>
      <c r="S10" s="210"/>
      <c r="V10" s="111" t="s">
        <v>213</v>
      </c>
      <c r="W10" s="133">
        <v>100000</v>
      </c>
      <c r="X10" s="133">
        <v>100000</v>
      </c>
      <c r="Y10" s="133">
        <v>100000</v>
      </c>
      <c r="Z10" s="133">
        <v>100000</v>
      </c>
      <c r="AA10" s="133">
        <v>100000</v>
      </c>
      <c r="AB10" s="133">
        <v>100000</v>
      </c>
      <c r="AD10" s="111" t="s">
        <v>213</v>
      </c>
      <c r="AE10" s="11">
        <v>0</v>
      </c>
      <c r="AF10" s="11">
        <v>0</v>
      </c>
      <c r="AG10" s="11">
        <v>0</v>
      </c>
      <c r="AH10" s="11">
        <v>10.132499999999999</v>
      </c>
      <c r="AI10" s="11">
        <v>0</v>
      </c>
      <c r="AJ10" s="11">
        <v>0</v>
      </c>
      <c r="AK10" s="84"/>
      <c r="AL10" s="88" t="s">
        <v>162</v>
      </c>
      <c r="AM10" s="89">
        <f t="shared" si="0"/>
        <v>0</v>
      </c>
      <c r="AN10" s="89">
        <f t="shared" si="1"/>
        <v>0</v>
      </c>
      <c r="AO10" s="89">
        <f t="shared" si="2"/>
        <v>0</v>
      </c>
      <c r="AP10" s="89">
        <f t="shared" si="3"/>
        <v>12.665624999999999</v>
      </c>
      <c r="AQ10" s="89">
        <f t="shared" si="4"/>
        <v>0</v>
      </c>
      <c r="AR10" s="90">
        <f t="shared" si="5"/>
        <v>0</v>
      </c>
      <c r="AT10" s="88" t="s">
        <v>162</v>
      </c>
      <c r="AU10" s="89">
        <f t="shared" si="6"/>
        <v>0</v>
      </c>
      <c r="AV10" s="89">
        <f t="shared" si="7"/>
        <v>0</v>
      </c>
      <c r="AW10" s="89">
        <f t="shared" si="8"/>
        <v>0</v>
      </c>
      <c r="AX10" s="89">
        <f t="shared" si="9"/>
        <v>12.665624999999999</v>
      </c>
      <c r="AY10" s="89">
        <f t="shared" si="10"/>
        <v>0</v>
      </c>
      <c r="AZ10" s="90">
        <f t="shared" si="11"/>
        <v>0</v>
      </c>
    </row>
    <row r="11" spans="1:52" x14ac:dyDescent="0.25">
      <c r="A11">
        <v>8</v>
      </c>
      <c r="B11" s="221" t="s">
        <v>213</v>
      </c>
      <c r="C11" s="139">
        <v>0</v>
      </c>
      <c r="D11" s="111" t="s">
        <v>212</v>
      </c>
      <c r="E11" s="133">
        <v>100000</v>
      </c>
      <c r="F11" s="133">
        <v>100000</v>
      </c>
      <c r="G11" s="133">
        <v>100000</v>
      </c>
      <c r="H11" s="133">
        <v>100000</v>
      </c>
      <c r="I11" s="133">
        <v>100000</v>
      </c>
      <c r="J11" s="133">
        <v>100000</v>
      </c>
      <c r="K11"/>
      <c r="L11"/>
      <c r="M11" s="221" t="s">
        <v>547</v>
      </c>
      <c r="N11" s="4"/>
      <c r="O11" s="4"/>
      <c r="P11" s="4"/>
      <c r="Q11" s="4"/>
      <c r="R11" s="4">
        <v>800</v>
      </c>
      <c r="S11" s="210"/>
      <c r="V11" s="111" t="s">
        <v>212</v>
      </c>
      <c r="W11" s="133">
        <v>100000</v>
      </c>
      <c r="X11" s="133">
        <v>100000</v>
      </c>
      <c r="Y11" s="133">
        <v>100000</v>
      </c>
      <c r="Z11" s="133">
        <v>100000</v>
      </c>
      <c r="AA11" s="133">
        <v>100000</v>
      </c>
      <c r="AB11" s="133">
        <v>100000</v>
      </c>
      <c r="AD11" s="111" t="s">
        <v>212</v>
      </c>
      <c r="AE11" s="11">
        <v>0</v>
      </c>
      <c r="AF11" s="11">
        <v>4.4950000000000001</v>
      </c>
      <c r="AG11" s="11">
        <v>6.4112999999999998</v>
      </c>
      <c r="AH11" s="11">
        <v>0</v>
      </c>
      <c r="AI11" s="11">
        <v>0</v>
      </c>
      <c r="AJ11" s="11">
        <v>0</v>
      </c>
      <c r="AK11" s="84"/>
      <c r="AL11" s="88" t="s">
        <v>161</v>
      </c>
      <c r="AM11" s="89">
        <f t="shared" si="0"/>
        <v>0</v>
      </c>
      <c r="AN11" s="89">
        <f t="shared" si="1"/>
        <v>5.6187500000000004</v>
      </c>
      <c r="AO11" s="89">
        <f t="shared" si="2"/>
        <v>8.0141249999999999</v>
      </c>
      <c r="AP11" s="89">
        <f t="shared" si="3"/>
        <v>0</v>
      </c>
      <c r="AQ11" s="89">
        <f t="shared" si="4"/>
        <v>0</v>
      </c>
      <c r="AR11" s="90">
        <f t="shared" si="5"/>
        <v>0</v>
      </c>
      <c r="AT11" s="88" t="s">
        <v>161</v>
      </c>
      <c r="AU11" s="89">
        <f t="shared" si="6"/>
        <v>0</v>
      </c>
      <c r="AV11" s="89">
        <f t="shared" si="7"/>
        <v>5.6187500000000004</v>
      </c>
      <c r="AW11" s="89">
        <f t="shared" si="8"/>
        <v>8.0141249999999999</v>
      </c>
      <c r="AX11" s="89">
        <f t="shared" si="9"/>
        <v>0</v>
      </c>
      <c r="AY11" s="89">
        <f t="shared" si="10"/>
        <v>0</v>
      </c>
      <c r="AZ11" s="90">
        <f t="shared" si="11"/>
        <v>0</v>
      </c>
    </row>
    <row r="12" spans="1:52" x14ac:dyDescent="0.25">
      <c r="A12">
        <v>9</v>
      </c>
      <c r="B12" s="221" t="s">
        <v>547</v>
      </c>
      <c r="C12" s="139">
        <v>0</v>
      </c>
      <c r="D12" s="111" t="s">
        <v>214</v>
      </c>
      <c r="E12" s="133">
        <v>100000</v>
      </c>
      <c r="F12" s="133">
        <v>100000</v>
      </c>
      <c r="G12" s="133">
        <v>100000</v>
      </c>
      <c r="H12" s="133">
        <v>100000</v>
      </c>
      <c r="I12" s="133">
        <v>100000</v>
      </c>
      <c r="J12" s="133">
        <v>100000</v>
      </c>
      <c r="K12"/>
      <c r="L12"/>
      <c r="M12" s="221" t="s">
        <v>212</v>
      </c>
      <c r="N12" s="4"/>
      <c r="O12" s="4"/>
      <c r="P12" s="4"/>
      <c r="Q12" s="4"/>
      <c r="R12" s="4"/>
      <c r="S12" s="210"/>
      <c r="V12" s="111" t="s">
        <v>214</v>
      </c>
      <c r="W12" s="133">
        <v>100000</v>
      </c>
      <c r="X12" s="133">
        <v>100000</v>
      </c>
      <c r="Y12" s="133">
        <v>100000</v>
      </c>
      <c r="Z12" s="133">
        <v>100000</v>
      </c>
      <c r="AA12" s="133">
        <v>100000</v>
      </c>
      <c r="AB12" s="133">
        <v>100000</v>
      </c>
      <c r="AD12" s="111" t="s">
        <v>214</v>
      </c>
      <c r="AE12" s="11">
        <v>0</v>
      </c>
      <c r="AF12" s="11">
        <v>5.5819999999999999</v>
      </c>
      <c r="AG12" s="11">
        <v>10.92</v>
      </c>
      <c r="AH12" s="11">
        <v>0</v>
      </c>
      <c r="AI12" s="11">
        <v>0</v>
      </c>
      <c r="AJ12" s="11">
        <v>0</v>
      </c>
      <c r="AK12" s="84"/>
      <c r="AL12" s="88" t="s">
        <v>163</v>
      </c>
      <c r="AM12" s="89">
        <f t="shared" si="0"/>
        <v>0</v>
      </c>
      <c r="AN12" s="89">
        <f t="shared" si="1"/>
        <v>6.9775</v>
      </c>
      <c r="AO12" s="89">
        <f t="shared" si="2"/>
        <v>13.65</v>
      </c>
      <c r="AP12" s="89">
        <f t="shared" si="3"/>
        <v>0</v>
      </c>
      <c r="AQ12" s="89">
        <f t="shared" si="4"/>
        <v>0</v>
      </c>
      <c r="AR12" s="90">
        <f t="shared" si="5"/>
        <v>0</v>
      </c>
      <c r="AT12" s="88" t="s">
        <v>163</v>
      </c>
      <c r="AU12" s="89">
        <f t="shared" si="6"/>
        <v>0</v>
      </c>
      <c r="AV12" s="89">
        <f t="shared" si="7"/>
        <v>6.9775</v>
      </c>
      <c r="AW12" s="89">
        <f t="shared" si="8"/>
        <v>13.65</v>
      </c>
      <c r="AX12" s="89">
        <f t="shared" si="9"/>
        <v>0</v>
      </c>
      <c r="AY12" s="89">
        <f t="shared" si="10"/>
        <v>0</v>
      </c>
      <c r="AZ12" s="90">
        <f t="shared" si="11"/>
        <v>0</v>
      </c>
    </row>
    <row r="13" spans="1:52" x14ac:dyDescent="0.25">
      <c r="A13">
        <v>10</v>
      </c>
      <c r="B13" s="221" t="s">
        <v>212</v>
      </c>
      <c r="C13" s="139">
        <v>0</v>
      </c>
      <c r="D13" s="111" t="s">
        <v>215</v>
      </c>
      <c r="E13" s="133">
        <v>0</v>
      </c>
      <c r="F13" s="133">
        <v>0</v>
      </c>
      <c r="G13" s="133">
        <v>0</v>
      </c>
      <c r="H13" s="133">
        <v>100000</v>
      </c>
      <c r="I13" s="133">
        <v>100000</v>
      </c>
      <c r="J13" s="133">
        <v>1598</v>
      </c>
      <c r="K13"/>
      <c r="L13"/>
      <c r="M13" s="221" t="s">
        <v>214</v>
      </c>
      <c r="N13" s="4"/>
      <c r="O13" s="4"/>
      <c r="P13" s="4"/>
      <c r="Q13" s="4"/>
      <c r="R13" s="4"/>
      <c r="S13" s="210"/>
      <c r="V13" s="111" t="s">
        <v>215</v>
      </c>
      <c r="W13" s="133">
        <v>0</v>
      </c>
      <c r="X13" s="133">
        <v>0</v>
      </c>
      <c r="Y13" s="133">
        <v>0</v>
      </c>
      <c r="Z13" s="133">
        <v>100000</v>
      </c>
      <c r="AA13" s="133">
        <v>100000</v>
      </c>
      <c r="AB13" s="133">
        <v>1598</v>
      </c>
      <c r="AD13" s="111" t="s">
        <v>215</v>
      </c>
      <c r="AE13" s="11">
        <v>0</v>
      </c>
      <c r="AF13" s="11">
        <v>0</v>
      </c>
      <c r="AG13" s="11">
        <v>0</v>
      </c>
      <c r="AH13" s="11">
        <v>2.87</v>
      </c>
      <c r="AI13" s="11">
        <v>518.09449999999993</v>
      </c>
      <c r="AJ13" s="11">
        <v>813.1600000000002</v>
      </c>
      <c r="AK13" s="84"/>
      <c r="AL13" s="88" t="s">
        <v>164</v>
      </c>
      <c r="AM13" s="89">
        <f t="shared" si="0"/>
        <v>0</v>
      </c>
      <c r="AN13" s="89">
        <f t="shared" si="1"/>
        <v>0</v>
      </c>
      <c r="AO13" s="89">
        <f t="shared" si="2"/>
        <v>0</v>
      </c>
      <c r="AP13" s="89">
        <f t="shared" si="3"/>
        <v>3.5875000000000004</v>
      </c>
      <c r="AQ13" s="89">
        <f t="shared" si="4"/>
        <v>647.61812499999996</v>
      </c>
      <c r="AR13" s="90">
        <f t="shared" si="5"/>
        <v>1016.4500000000003</v>
      </c>
      <c r="AT13" s="88" t="s">
        <v>164</v>
      </c>
      <c r="AU13" s="89">
        <f t="shared" si="6"/>
        <v>0</v>
      </c>
      <c r="AV13" s="89">
        <f t="shared" si="7"/>
        <v>0</v>
      </c>
      <c r="AW13" s="89">
        <f t="shared" si="8"/>
        <v>0</v>
      </c>
      <c r="AX13" s="89">
        <f t="shared" si="9"/>
        <v>3.5875000000000004</v>
      </c>
      <c r="AY13" s="89">
        <f t="shared" si="10"/>
        <v>647.61812499999996</v>
      </c>
      <c r="AZ13" s="90">
        <f t="shared" si="11"/>
        <v>1598</v>
      </c>
    </row>
    <row r="14" spans="1:52" x14ac:dyDescent="0.25">
      <c r="A14">
        <v>11</v>
      </c>
      <c r="B14" s="221" t="s">
        <v>214</v>
      </c>
      <c r="C14" s="139">
        <v>0</v>
      </c>
      <c r="D14" s="71" t="s">
        <v>3</v>
      </c>
      <c r="E14" s="133">
        <v>100000</v>
      </c>
      <c r="F14" s="133">
        <v>100000</v>
      </c>
      <c r="G14" s="133">
        <v>100000</v>
      </c>
      <c r="H14" s="133">
        <v>100000</v>
      </c>
      <c r="I14" s="133">
        <v>100000</v>
      </c>
      <c r="J14" s="133">
        <v>100000</v>
      </c>
      <c r="K14"/>
      <c r="L14"/>
      <c r="M14" s="221" t="s">
        <v>215</v>
      </c>
      <c r="N14" s="4"/>
      <c r="O14" s="4"/>
      <c r="P14" s="4"/>
      <c r="Q14" s="4"/>
      <c r="R14" s="4">
        <v>1328</v>
      </c>
      <c r="S14" s="210"/>
      <c r="V14" s="71" t="s">
        <v>3</v>
      </c>
      <c r="W14" s="133">
        <v>100000</v>
      </c>
      <c r="X14" s="133">
        <v>100000</v>
      </c>
      <c r="Y14" s="133">
        <v>100000</v>
      </c>
      <c r="Z14" s="133">
        <v>100000</v>
      </c>
      <c r="AA14" s="133">
        <v>100000</v>
      </c>
      <c r="AB14" s="133">
        <v>100000</v>
      </c>
      <c r="AD14" s="71" t="s">
        <v>3</v>
      </c>
      <c r="AE14" s="11">
        <v>0</v>
      </c>
      <c r="AF14" s="11">
        <v>0</v>
      </c>
      <c r="AG14" s="11">
        <v>0</v>
      </c>
      <c r="AH14" s="11">
        <v>0.52800000000000002</v>
      </c>
      <c r="AI14" s="11">
        <v>2.7515000000000001</v>
      </c>
      <c r="AJ14" s="11">
        <v>0</v>
      </c>
      <c r="AK14" s="84"/>
      <c r="AL14" s="88" t="s">
        <v>3</v>
      </c>
      <c r="AM14" s="89">
        <f t="shared" si="0"/>
        <v>0</v>
      </c>
      <c r="AN14" s="89">
        <f t="shared" si="1"/>
        <v>0</v>
      </c>
      <c r="AO14" s="89">
        <f t="shared" si="2"/>
        <v>0</v>
      </c>
      <c r="AP14" s="89">
        <f t="shared" si="3"/>
        <v>0.66</v>
      </c>
      <c r="AQ14" s="89">
        <f t="shared" si="4"/>
        <v>3.4393750000000001</v>
      </c>
      <c r="AR14" s="90">
        <f t="shared" si="5"/>
        <v>0</v>
      </c>
      <c r="AT14" s="88" t="s">
        <v>3</v>
      </c>
      <c r="AU14" s="89">
        <f t="shared" si="6"/>
        <v>0</v>
      </c>
      <c r="AV14" s="89">
        <f t="shared" si="7"/>
        <v>0</v>
      </c>
      <c r="AW14" s="89">
        <f t="shared" si="8"/>
        <v>0</v>
      </c>
      <c r="AX14" s="89">
        <f t="shared" si="9"/>
        <v>0.66</v>
      </c>
      <c r="AY14" s="89">
        <f t="shared" si="10"/>
        <v>3.4393750000000001</v>
      </c>
      <c r="AZ14" s="90">
        <f t="shared" si="11"/>
        <v>0</v>
      </c>
    </row>
    <row r="15" spans="1:52" x14ac:dyDescent="0.25">
      <c r="A15">
        <v>12</v>
      </c>
      <c r="B15" s="221" t="s">
        <v>215</v>
      </c>
      <c r="C15" s="139">
        <v>0</v>
      </c>
      <c r="D15" s="111" t="s">
        <v>348</v>
      </c>
      <c r="E15" s="133">
        <v>0</v>
      </c>
      <c r="F15" s="133">
        <v>0</v>
      </c>
      <c r="G15" s="133">
        <v>0</v>
      </c>
      <c r="H15" s="133">
        <v>1359</v>
      </c>
      <c r="I15" s="133">
        <v>1359</v>
      </c>
      <c r="J15" s="133">
        <v>0</v>
      </c>
      <c r="K15"/>
      <c r="L15"/>
      <c r="M15" s="221" t="s">
        <v>548</v>
      </c>
      <c r="N15" s="4"/>
      <c r="O15" s="4"/>
      <c r="P15" s="4"/>
      <c r="Q15" s="4">
        <v>37</v>
      </c>
      <c r="R15" s="4">
        <v>37</v>
      </c>
      <c r="S15" s="210">
        <v>37</v>
      </c>
      <c r="V15" s="111" t="s">
        <v>348</v>
      </c>
      <c r="W15" s="133">
        <v>0</v>
      </c>
      <c r="X15" s="133">
        <v>0</v>
      </c>
      <c r="Y15" s="133">
        <v>0</v>
      </c>
      <c r="Z15" s="133">
        <v>1359</v>
      </c>
      <c r="AA15" s="133">
        <v>1359</v>
      </c>
      <c r="AB15" s="133">
        <v>0</v>
      </c>
      <c r="AD15" s="111" t="s">
        <v>348</v>
      </c>
      <c r="AE15" s="11">
        <v>0</v>
      </c>
      <c r="AF15" s="11">
        <v>0</v>
      </c>
      <c r="AG15" s="11">
        <v>0</v>
      </c>
      <c r="AH15" s="11">
        <v>455.84259999999995</v>
      </c>
      <c r="AI15" s="11">
        <v>812.82749999999999</v>
      </c>
      <c r="AJ15" s="11">
        <v>0</v>
      </c>
      <c r="AK15" s="84"/>
      <c r="AL15" s="88" t="s">
        <v>314</v>
      </c>
      <c r="AM15" s="89">
        <f t="shared" si="0"/>
        <v>0</v>
      </c>
      <c r="AN15" s="89">
        <f t="shared" si="1"/>
        <v>0</v>
      </c>
      <c r="AO15" s="89">
        <f t="shared" si="2"/>
        <v>0</v>
      </c>
      <c r="AP15" s="89">
        <f t="shared" si="3"/>
        <v>569.80324999999993</v>
      </c>
      <c r="AQ15" s="89">
        <f t="shared" si="4"/>
        <v>1016.034375</v>
      </c>
      <c r="AR15" s="90">
        <f t="shared" si="5"/>
        <v>0</v>
      </c>
      <c r="AT15" s="88" t="s">
        <v>314</v>
      </c>
      <c r="AU15" s="89">
        <f t="shared" si="6"/>
        <v>0</v>
      </c>
      <c r="AV15" s="89">
        <f t="shared" si="7"/>
        <v>0</v>
      </c>
      <c r="AW15" s="89">
        <f t="shared" si="8"/>
        <v>0</v>
      </c>
      <c r="AX15" s="89">
        <f t="shared" si="9"/>
        <v>1359</v>
      </c>
      <c r="AY15" s="89">
        <f t="shared" si="10"/>
        <v>1359</v>
      </c>
      <c r="AZ15" s="90">
        <f t="shared" si="11"/>
        <v>0</v>
      </c>
    </row>
    <row r="16" spans="1:52" x14ac:dyDescent="0.25">
      <c r="A16">
        <v>13</v>
      </c>
      <c r="B16" s="221" t="s">
        <v>548</v>
      </c>
      <c r="C16" s="139">
        <v>0</v>
      </c>
      <c r="D16" s="111" t="s">
        <v>349</v>
      </c>
      <c r="E16" s="133">
        <v>4835</v>
      </c>
      <c r="F16" s="133">
        <v>56581</v>
      </c>
      <c r="G16" s="133">
        <v>14892</v>
      </c>
      <c r="H16" s="133">
        <v>17481</v>
      </c>
      <c r="I16" s="133">
        <v>17481</v>
      </c>
      <c r="J16" s="133">
        <v>16166</v>
      </c>
      <c r="K16" s="133">
        <v>48032</v>
      </c>
      <c r="L16"/>
      <c r="M16" s="221" t="s">
        <v>531</v>
      </c>
      <c r="N16" s="4"/>
      <c r="O16" s="4"/>
      <c r="P16" s="4"/>
      <c r="Q16" s="4"/>
      <c r="R16" s="4"/>
      <c r="S16" s="210"/>
      <c r="V16" s="111" t="s">
        <v>349</v>
      </c>
      <c r="W16" s="133">
        <v>4835</v>
      </c>
      <c r="X16" s="133">
        <v>48032</v>
      </c>
      <c r="Y16" s="133">
        <v>14892</v>
      </c>
      <c r="Z16" s="133">
        <v>17481</v>
      </c>
      <c r="AA16" s="133">
        <v>17481</v>
      </c>
      <c r="AB16" s="133">
        <v>16166</v>
      </c>
      <c r="AD16" s="111" t="s">
        <v>349</v>
      </c>
      <c r="AE16" s="11">
        <v>80.404809000000014</v>
      </c>
      <c r="AF16" s="11">
        <v>35016.981228999997</v>
      </c>
      <c r="AG16" s="11">
        <v>2304.634141</v>
      </c>
      <c r="AH16" s="11">
        <v>0</v>
      </c>
      <c r="AI16" s="11">
        <v>0</v>
      </c>
      <c r="AJ16" s="11">
        <v>0</v>
      </c>
      <c r="AK16" s="84"/>
      <c r="AL16" s="88" t="s">
        <v>315</v>
      </c>
      <c r="AM16" s="89">
        <f t="shared" si="0"/>
        <v>100.50601125000001</v>
      </c>
      <c r="AN16" s="89">
        <f t="shared" si="1"/>
        <v>43771.226536249997</v>
      </c>
      <c r="AO16" s="89">
        <f t="shared" si="2"/>
        <v>2880.7926762500001</v>
      </c>
      <c r="AP16" s="89">
        <f t="shared" si="3"/>
        <v>0</v>
      </c>
      <c r="AQ16" s="89">
        <f t="shared" si="4"/>
        <v>0</v>
      </c>
      <c r="AR16" s="90">
        <f t="shared" si="5"/>
        <v>0</v>
      </c>
      <c r="AT16" s="88" t="s">
        <v>315</v>
      </c>
      <c r="AU16" s="89">
        <f t="shared" si="6"/>
        <v>4835</v>
      </c>
      <c r="AV16" s="89" t="e">
        <f>IF(#REF!=100000,AN16,#REF!)</f>
        <v>#REF!</v>
      </c>
      <c r="AW16" s="89">
        <f t="shared" si="8"/>
        <v>14892</v>
      </c>
      <c r="AX16" s="89">
        <f t="shared" si="9"/>
        <v>17481</v>
      </c>
      <c r="AY16" s="89">
        <f t="shared" si="10"/>
        <v>17481</v>
      </c>
      <c r="AZ16" s="90">
        <f t="shared" si="11"/>
        <v>16166</v>
      </c>
    </row>
    <row r="17" spans="1:52" ht="13.8" x14ac:dyDescent="0.3">
      <c r="A17">
        <v>14</v>
      </c>
      <c r="B17" s="221" t="s">
        <v>531</v>
      </c>
      <c r="C17" s="139">
        <v>0</v>
      </c>
      <c r="D17" s="111" t="s">
        <v>350</v>
      </c>
      <c r="E17" s="133">
        <v>4835</v>
      </c>
      <c r="F17" s="133">
        <v>56581</v>
      </c>
      <c r="G17" s="133">
        <v>14892</v>
      </c>
      <c r="H17" s="133">
        <v>16329</v>
      </c>
      <c r="I17" s="133">
        <v>16329</v>
      </c>
      <c r="J17" s="134">
        <v>16241</v>
      </c>
      <c r="K17"/>
      <c r="M17" s="221" t="s">
        <v>532</v>
      </c>
      <c r="N17" s="4"/>
      <c r="O17" s="4"/>
      <c r="P17" s="4"/>
      <c r="Q17" s="4"/>
      <c r="R17" s="4"/>
      <c r="S17" s="210"/>
      <c r="V17" s="111" t="s">
        <v>350</v>
      </c>
      <c r="W17" s="133">
        <v>4835</v>
      </c>
      <c r="X17" s="133">
        <v>48032</v>
      </c>
      <c r="Y17" s="133">
        <v>14892</v>
      </c>
      <c r="Z17" s="133">
        <v>16329</v>
      </c>
      <c r="AA17" s="133">
        <v>16329</v>
      </c>
      <c r="AB17" s="134">
        <v>16241</v>
      </c>
      <c r="AD17" s="111" t="s">
        <v>350</v>
      </c>
      <c r="AE17" s="11">
        <v>4393.8661499999998</v>
      </c>
      <c r="AF17" s="11">
        <v>10156.511753000002</v>
      </c>
      <c r="AG17" s="11">
        <v>1448.885575</v>
      </c>
      <c r="AH17" s="11">
        <v>1738.18</v>
      </c>
      <c r="AI17" s="11">
        <v>10178.5972</v>
      </c>
      <c r="AJ17" s="11">
        <v>5299</v>
      </c>
      <c r="AK17" s="84"/>
      <c r="AL17" s="88" t="s">
        <v>316</v>
      </c>
      <c r="AM17" s="89">
        <f t="shared" si="0"/>
        <v>5492.3326875000002</v>
      </c>
      <c r="AN17" s="89">
        <f t="shared" si="1"/>
        <v>12695.639691250002</v>
      </c>
      <c r="AO17" s="89">
        <f t="shared" si="2"/>
        <v>1811.1069687500001</v>
      </c>
      <c r="AP17" s="89">
        <f t="shared" si="3"/>
        <v>2172.7249999999999</v>
      </c>
      <c r="AQ17" s="89">
        <f t="shared" si="4"/>
        <v>12723.246500000001</v>
      </c>
      <c r="AR17" s="90">
        <f t="shared" si="5"/>
        <v>6623.75</v>
      </c>
      <c r="AT17" s="88" t="s">
        <v>316</v>
      </c>
      <c r="AU17" s="89">
        <f t="shared" si="6"/>
        <v>4835</v>
      </c>
      <c r="AV17" s="89">
        <f t="shared" si="7"/>
        <v>56581</v>
      </c>
      <c r="AW17" s="89">
        <f t="shared" si="8"/>
        <v>14892</v>
      </c>
      <c r="AX17" s="89">
        <f t="shared" si="9"/>
        <v>16329</v>
      </c>
      <c r="AY17" s="89">
        <f t="shared" si="10"/>
        <v>16329</v>
      </c>
      <c r="AZ17" s="90">
        <f t="shared" si="11"/>
        <v>16241</v>
      </c>
    </row>
    <row r="18" spans="1:52" x14ac:dyDescent="0.25">
      <c r="A18">
        <v>15</v>
      </c>
      <c r="B18" s="221" t="s">
        <v>532</v>
      </c>
      <c r="C18" s="139">
        <v>0</v>
      </c>
      <c r="D18" s="71" t="s">
        <v>4</v>
      </c>
      <c r="E18" s="133">
        <v>100000</v>
      </c>
      <c r="F18" s="133">
        <v>100000</v>
      </c>
      <c r="G18" s="133">
        <v>100000</v>
      </c>
      <c r="H18" s="133">
        <v>100000</v>
      </c>
      <c r="I18" s="133">
        <v>100000</v>
      </c>
      <c r="J18" s="133">
        <v>100000</v>
      </c>
      <c r="K18"/>
      <c r="L18"/>
      <c r="M18" s="221" t="s">
        <v>348</v>
      </c>
      <c r="N18" s="4"/>
      <c r="O18" s="4"/>
      <c r="P18" s="4"/>
      <c r="Q18" s="4">
        <v>1578</v>
      </c>
      <c r="R18" s="4"/>
      <c r="S18" s="210">
        <v>1578</v>
      </c>
      <c r="V18" s="71" t="s">
        <v>4</v>
      </c>
      <c r="W18" s="133">
        <v>100000</v>
      </c>
      <c r="X18" s="133">
        <v>100000</v>
      </c>
      <c r="Y18" s="133">
        <v>100000</v>
      </c>
      <c r="Z18" s="133">
        <v>100000</v>
      </c>
      <c r="AA18" s="133">
        <v>100000</v>
      </c>
      <c r="AB18" s="133">
        <v>100000</v>
      </c>
      <c r="AD18" s="71" t="s">
        <v>4</v>
      </c>
      <c r="AE18" s="11">
        <v>0</v>
      </c>
      <c r="AF18" s="11">
        <v>0</v>
      </c>
      <c r="AG18" s="11">
        <v>0</v>
      </c>
      <c r="AH18" s="11">
        <v>4.6978</v>
      </c>
      <c r="AI18" s="11">
        <v>26.336399999999998</v>
      </c>
      <c r="AJ18" s="11">
        <v>0</v>
      </c>
      <c r="AK18" s="84"/>
      <c r="AL18" s="88" t="s">
        <v>4</v>
      </c>
      <c r="AM18" s="89">
        <f t="shared" si="0"/>
        <v>0</v>
      </c>
      <c r="AN18" s="89">
        <f t="shared" si="1"/>
        <v>0</v>
      </c>
      <c r="AO18" s="89">
        <f t="shared" si="2"/>
        <v>0</v>
      </c>
      <c r="AP18" s="89">
        <f t="shared" si="3"/>
        <v>5.8722500000000002</v>
      </c>
      <c r="AQ18" s="89">
        <f t="shared" si="4"/>
        <v>32.920499999999997</v>
      </c>
      <c r="AR18" s="90">
        <f t="shared" si="5"/>
        <v>0</v>
      </c>
      <c r="AT18" s="88" t="s">
        <v>4</v>
      </c>
      <c r="AU18" s="89">
        <f t="shared" si="6"/>
        <v>0</v>
      </c>
      <c r="AV18" s="89">
        <f t="shared" si="7"/>
        <v>0</v>
      </c>
      <c r="AW18" s="89">
        <f t="shared" si="8"/>
        <v>0</v>
      </c>
      <c r="AX18" s="89">
        <f t="shared" si="9"/>
        <v>5.8722500000000002</v>
      </c>
      <c r="AY18" s="89">
        <f t="shared" si="10"/>
        <v>32.920499999999997</v>
      </c>
      <c r="AZ18" s="90">
        <f t="shared" si="11"/>
        <v>0</v>
      </c>
    </row>
    <row r="19" spans="1:52" x14ac:dyDescent="0.25">
      <c r="A19">
        <v>16</v>
      </c>
      <c r="B19" s="221" t="s">
        <v>348</v>
      </c>
      <c r="C19" s="139">
        <v>0</v>
      </c>
      <c r="D19" s="71" t="s">
        <v>165</v>
      </c>
      <c r="E19" s="133">
        <v>0</v>
      </c>
      <c r="F19" s="133">
        <v>0</v>
      </c>
      <c r="G19" s="133">
        <v>0</v>
      </c>
      <c r="H19" s="133">
        <v>220</v>
      </c>
      <c r="I19" s="133">
        <v>220</v>
      </c>
      <c r="J19" s="133">
        <v>875</v>
      </c>
      <c r="K19"/>
      <c r="L19"/>
      <c r="M19" s="221" t="s">
        <v>4</v>
      </c>
      <c r="N19" s="4"/>
      <c r="O19" s="4"/>
      <c r="P19" s="4"/>
      <c r="Q19" s="4"/>
      <c r="R19" s="4"/>
      <c r="S19" s="210"/>
      <c r="V19" s="71" t="s">
        <v>165</v>
      </c>
      <c r="W19" s="133">
        <v>0</v>
      </c>
      <c r="X19" s="133">
        <v>0</v>
      </c>
      <c r="Y19" s="133">
        <v>0</v>
      </c>
      <c r="Z19" s="133">
        <v>220</v>
      </c>
      <c r="AA19" s="133">
        <v>220</v>
      </c>
      <c r="AB19" s="133">
        <v>875</v>
      </c>
      <c r="AD19" s="71" t="s">
        <v>165</v>
      </c>
      <c r="AE19" s="11">
        <v>0</v>
      </c>
      <c r="AF19" s="11">
        <v>0</v>
      </c>
      <c r="AG19" s="11">
        <v>0</v>
      </c>
      <c r="AH19" s="11">
        <v>16.303999999999998</v>
      </c>
      <c r="AI19" s="11">
        <v>139.93</v>
      </c>
      <c r="AJ19" s="11">
        <v>140.43800000000002</v>
      </c>
      <c r="AK19" s="84"/>
      <c r="AL19" s="88" t="s">
        <v>165</v>
      </c>
      <c r="AM19" s="89">
        <f t="shared" si="0"/>
        <v>0</v>
      </c>
      <c r="AN19" s="89">
        <f t="shared" si="1"/>
        <v>0</v>
      </c>
      <c r="AO19" s="89">
        <f t="shared" si="2"/>
        <v>0</v>
      </c>
      <c r="AP19" s="89">
        <f t="shared" si="3"/>
        <v>20.38</v>
      </c>
      <c r="AQ19" s="89">
        <f t="shared" si="4"/>
        <v>174.91250000000002</v>
      </c>
      <c r="AR19" s="90">
        <f t="shared" si="5"/>
        <v>175.54750000000001</v>
      </c>
      <c r="AT19" s="88" t="s">
        <v>165</v>
      </c>
      <c r="AU19" s="89">
        <f t="shared" si="6"/>
        <v>0</v>
      </c>
      <c r="AV19" s="89">
        <f t="shared" si="7"/>
        <v>0</v>
      </c>
      <c r="AW19" s="89">
        <f t="shared" si="8"/>
        <v>0</v>
      </c>
      <c r="AX19" s="89">
        <f t="shared" si="9"/>
        <v>220</v>
      </c>
      <c r="AY19" s="89">
        <f t="shared" si="10"/>
        <v>220</v>
      </c>
      <c r="AZ19" s="90">
        <f t="shared" si="11"/>
        <v>875</v>
      </c>
    </row>
    <row r="20" spans="1:52" x14ac:dyDescent="0.25">
      <c r="A20">
        <v>17</v>
      </c>
      <c r="B20" s="221" t="s">
        <v>4</v>
      </c>
      <c r="C20" s="139">
        <v>0</v>
      </c>
      <c r="D20" s="71" t="s">
        <v>5</v>
      </c>
      <c r="E20" s="133">
        <v>100000</v>
      </c>
      <c r="F20" s="133">
        <v>100000</v>
      </c>
      <c r="G20" s="133">
        <v>100000</v>
      </c>
      <c r="H20" s="133">
        <v>100000</v>
      </c>
      <c r="I20" s="133">
        <v>100000</v>
      </c>
      <c r="J20" s="133">
        <v>100000</v>
      </c>
      <c r="K20"/>
      <c r="L20"/>
      <c r="M20" s="221" t="s">
        <v>165</v>
      </c>
      <c r="N20" s="4"/>
      <c r="O20" s="4"/>
      <c r="P20" s="4"/>
      <c r="Q20" s="4">
        <v>229</v>
      </c>
      <c r="R20" s="4">
        <v>862</v>
      </c>
      <c r="S20" s="210">
        <v>229</v>
      </c>
      <c r="V20" s="71" t="s">
        <v>5</v>
      </c>
      <c r="W20" s="133">
        <v>100000</v>
      </c>
      <c r="X20" s="133">
        <v>100000</v>
      </c>
      <c r="Y20" s="133">
        <v>100000</v>
      </c>
      <c r="Z20" s="133">
        <v>100000</v>
      </c>
      <c r="AA20" s="133">
        <v>100000</v>
      </c>
      <c r="AB20" s="133">
        <v>100000</v>
      </c>
      <c r="AD20" s="71" t="s">
        <v>5</v>
      </c>
      <c r="AE20" s="11">
        <v>0</v>
      </c>
      <c r="AF20" s="11">
        <v>0</v>
      </c>
      <c r="AG20" s="11">
        <v>0</v>
      </c>
      <c r="AH20" s="11">
        <v>59.823799999999999</v>
      </c>
      <c r="AI20" s="11">
        <v>87.330800000000011</v>
      </c>
      <c r="AJ20" s="11">
        <v>0</v>
      </c>
      <c r="AK20" s="84"/>
      <c r="AL20" s="88" t="s">
        <v>5</v>
      </c>
      <c r="AM20" s="89">
        <f t="shared" si="0"/>
        <v>0</v>
      </c>
      <c r="AN20" s="89">
        <f t="shared" si="1"/>
        <v>0</v>
      </c>
      <c r="AO20" s="89">
        <f t="shared" si="2"/>
        <v>0</v>
      </c>
      <c r="AP20" s="89">
        <f t="shared" si="3"/>
        <v>74.779749999999993</v>
      </c>
      <c r="AQ20" s="89">
        <f t="shared" si="4"/>
        <v>109.16350000000001</v>
      </c>
      <c r="AR20" s="90">
        <f t="shared" si="5"/>
        <v>0</v>
      </c>
      <c r="AT20" s="88" t="s">
        <v>5</v>
      </c>
      <c r="AU20" s="89">
        <f t="shared" si="6"/>
        <v>0</v>
      </c>
      <c r="AV20" s="89">
        <f t="shared" si="7"/>
        <v>0</v>
      </c>
      <c r="AW20" s="89">
        <f t="shared" si="8"/>
        <v>0</v>
      </c>
      <c r="AX20" s="89">
        <f t="shared" si="9"/>
        <v>74.779749999999993</v>
      </c>
      <c r="AY20" s="89">
        <f t="shared" si="10"/>
        <v>109.16350000000001</v>
      </c>
      <c r="AZ20" s="90">
        <f t="shared" si="11"/>
        <v>0</v>
      </c>
    </row>
    <row r="21" spans="1:52" x14ac:dyDescent="0.25">
      <c r="A21">
        <v>18</v>
      </c>
      <c r="B21" s="221" t="s">
        <v>165</v>
      </c>
      <c r="C21" s="139">
        <v>0</v>
      </c>
      <c r="D21" s="71" t="s">
        <v>6</v>
      </c>
      <c r="E21" s="133">
        <v>0</v>
      </c>
      <c r="F21" s="133">
        <v>0</v>
      </c>
      <c r="G21" s="133">
        <v>0</v>
      </c>
      <c r="H21" s="133">
        <v>122</v>
      </c>
      <c r="I21" s="133">
        <v>122</v>
      </c>
      <c r="J21" s="133">
        <v>0</v>
      </c>
      <c r="K21"/>
      <c r="L21"/>
      <c r="M21" s="221" t="s">
        <v>5</v>
      </c>
      <c r="N21" s="4"/>
      <c r="O21" s="4"/>
      <c r="P21" s="4"/>
      <c r="Q21" s="4"/>
      <c r="R21" s="4"/>
      <c r="S21" s="210"/>
      <c r="V21" s="71" t="s">
        <v>6</v>
      </c>
      <c r="W21" s="133">
        <v>0</v>
      </c>
      <c r="X21" s="133">
        <v>0</v>
      </c>
      <c r="Y21" s="133">
        <v>0</v>
      </c>
      <c r="Z21" s="133">
        <v>122</v>
      </c>
      <c r="AA21" s="133">
        <v>122</v>
      </c>
      <c r="AB21" s="133">
        <v>0</v>
      </c>
      <c r="AD21" s="71" t="s">
        <v>6</v>
      </c>
      <c r="AE21" s="11">
        <v>0</v>
      </c>
      <c r="AF21" s="11">
        <v>0</v>
      </c>
      <c r="AG21" s="11">
        <v>0</v>
      </c>
      <c r="AH21" s="11">
        <v>4.6980000000000004</v>
      </c>
      <c r="AI21" s="11">
        <v>33.271999999999998</v>
      </c>
      <c r="AJ21" s="11">
        <v>27.048999999999999</v>
      </c>
      <c r="AK21" s="84"/>
      <c r="AL21" s="88" t="s">
        <v>6</v>
      </c>
      <c r="AM21" s="89">
        <f t="shared" si="0"/>
        <v>0</v>
      </c>
      <c r="AN21" s="89">
        <f t="shared" si="1"/>
        <v>0</v>
      </c>
      <c r="AO21" s="89">
        <f t="shared" si="2"/>
        <v>0</v>
      </c>
      <c r="AP21" s="89">
        <f t="shared" si="3"/>
        <v>5.8725000000000005</v>
      </c>
      <c r="AQ21" s="89">
        <f t="shared" si="4"/>
        <v>41.589999999999996</v>
      </c>
      <c r="AR21" s="90">
        <f t="shared" si="5"/>
        <v>33.811250000000001</v>
      </c>
      <c r="AT21" s="88" t="s">
        <v>6</v>
      </c>
      <c r="AU21" s="89">
        <f t="shared" si="6"/>
        <v>0</v>
      </c>
      <c r="AV21" s="89">
        <f t="shared" si="7"/>
        <v>0</v>
      </c>
      <c r="AW21" s="89">
        <f t="shared" si="8"/>
        <v>0</v>
      </c>
      <c r="AX21" s="89">
        <f t="shared" si="9"/>
        <v>122</v>
      </c>
      <c r="AY21" s="89">
        <f t="shared" si="10"/>
        <v>122</v>
      </c>
      <c r="AZ21" s="90">
        <f t="shared" si="11"/>
        <v>0</v>
      </c>
    </row>
    <row r="22" spans="1:52" x14ac:dyDescent="0.25">
      <c r="A22">
        <v>19</v>
      </c>
      <c r="B22" s="221" t="s">
        <v>5</v>
      </c>
      <c r="C22" s="139">
        <v>0</v>
      </c>
      <c r="D22" s="111" t="s">
        <v>216</v>
      </c>
      <c r="E22" s="133">
        <v>0</v>
      </c>
      <c r="F22" s="133">
        <v>0</v>
      </c>
      <c r="G22" s="133">
        <v>0</v>
      </c>
      <c r="H22" s="133">
        <v>22</v>
      </c>
      <c r="I22" s="133">
        <v>22</v>
      </c>
      <c r="J22" s="133">
        <v>100000</v>
      </c>
      <c r="K22"/>
      <c r="L22"/>
      <c r="M22" s="221" t="s">
        <v>6</v>
      </c>
      <c r="N22" s="4"/>
      <c r="O22" s="4"/>
      <c r="P22" s="4"/>
      <c r="Q22" s="4">
        <v>119</v>
      </c>
      <c r="R22" s="4"/>
      <c r="S22" s="210">
        <v>119</v>
      </c>
      <c r="V22" s="111" t="s">
        <v>216</v>
      </c>
      <c r="W22" s="133">
        <v>0</v>
      </c>
      <c r="X22" s="133">
        <v>0</v>
      </c>
      <c r="Y22" s="133">
        <v>0</v>
      </c>
      <c r="Z22" s="133">
        <v>22</v>
      </c>
      <c r="AA22" s="133">
        <v>22</v>
      </c>
      <c r="AB22" s="133">
        <v>100000</v>
      </c>
      <c r="AD22" s="111" t="s">
        <v>216</v>
      </c>
      <c r="AE22" s="11">
        <v>0</v>
      </c>
      <c r="AF22" s="11">
        <v>0</v>
      </c>
      <c r="AG22" s="11">
        <v>0</v>
      </c>
      <c r="AH22" s="11">
        <v>0</v>
      </c>
      <c r="AI22" s="11">
        <v>7.8730000000000002</v>
      </c>
      <c r="AJ22" s="11">
        <v>14.128</v>
      </c>
      <c r="AK22" s="84"/>
      <c r="AL22" s="88" t="s">
        <v>166</v>
      </c>
      <c r="AM22" s="89">
        <f t="shared" si="0"/>
        <v>0</v>
      </c>
      <c r="AN22" s="89">
        <f t="shared" si="1"/>
        <v>0</v>
      </c>
      <c r="AO22" s="89">
        <f t="shared" si="2"/>
        <v>0</v>
      </c>
      <c r="AP22" s="89">
        <f t="shared" si="3"/>
        <v>0</v>
      </c>
      <c r="AQ22" s="89">
        <f t="shared" si="4"/>
        <v>9.8412500000000005</v>
      </c>
      <c r="AR22" s="90">
        <f t="shared" si="5"/>
        <v>17.66</v>
      </c>
      <c r="AT22" s="88" t="s">
        <v>166</v>
      </c>
      <c r="AU22" s="89">
        <f t="shared" si="6"/>
        <v>0</v>
      </c>
      <c r="AV22" s="89">
        <f t="shared" si="7"/>
        <v>0</v>
      </c>
      <c r="AW22" s="89">
        <f t="shared" si="8"/>
        <v>0</v>
      </c>
      <c r="AX22" s="89">
        <f t="shared" si="9"/>
        <v>22</v>
      </c>
      <c r="AY22" s="89">
        <f t="shared" si="10"/>
        <v>22</v>
      </c>
      <c r="AZ22" s="90">
        <f t="shared" si="11"/>
        <v>17.66</v>
      </c>
    </row>
    <row r="23" spans="1:52" x14ac:dyDescent="0.25">
      <c r="A23">
        <v>20</v>
      </c>
      <c r="B23" s="221" t="s">
        <v>6</v>
      </c>
      <c r="C23" s="139">
        <v>0</v>
      </c>
      <c r="D23" s="71" t="s">
        <v>7</v>
      </c>
      <c r="E23" s="133">
        <v>86758</v>
      </c>
      <c r="F23" s="133">
        <v>86758</v>
      </c>
      <c r="G23" s="133">
        <v>86758</v>
      </c>
      <c r="H23" s="133">
        <v>0</v>
      </c>
      <c r="I23" s="133">
        <v>0</v>
      </c>
      <c r="J23" s="133">
        <v>0</v>
      </c>
      <c r="K23"/>
      <c r="L23"/>
      <c r="M23" s="221" t="s">
        <v>533</v>
      </c>
      <c r="N23" s="4"/>
      <c r="O23" s="4"/>
      <c r="P23" s="4"/>
      <c r="Q23" s="4"/>
      <c r="R23" s="4"/>
      <c r="S23" s="210"/>
      <c r="V23" s="71" t="s">
        <v>7</v>
      </c>
      <c r="W23" s="133">
        <v>86758</v>
      </c>
      <c r="X23" s="133">
        <v>86758</v>
      </c>
      <c r="Y23" s="133">
        <v>86758</v>
      </c>
      <c r="Z23" s="133">
        <v>0</v>
      </c>
      <c r="AA23" s="133">
        <v>0</v>
      </c>
      <c r="AB23" s="133">
        <v>0</v>
      </c>
      <c r="AD23" s="71" t="s">
        <v>7</v>
      </c>
      <c r="AE23" s="11">
        <v>4.8600000000000003</v>
      </c>
      <c r="AF23" s="11">
        <v>42.038499999999999</v>
      </c>
      <c r="AG23" s="11">
        <v>189.97670000000002</v>
      </c>
      <c r="AH23" s="11">
        <v>0.189</v>
      </c>
      <c r="AI23" s="11">
        <v>0</v>
      </c>
      <c r="AJ23" s="11">
        <v>0</v>
      </c>
      <c r="AK23" s="84"/>
      <c r="AL23" s="88" t="s">
        <v>7</v>
      </c>
      <c r="AM23" s="89">
        <f t="shared" si="0"/>
        <v>6.0750000000000002</v>
      </c>
      <c r="AN23" s="89">
        <f t="shared" si="1"/>
        <v>52.548124999999999</v>
      </c>
      <c r="AO23" s="89">
        <f t="shared" si="2"/>
        <v>237.47087500000004</v>
      </c>
      <c r="AP23" s="89">
        <f t="shared" si="3"/>
        <v>0.23625000000000002</v>
      </c>
      <c r="AQ23" s="89">
        <f t="shared" si="4"/>
        <v>0</v>
      </c>
      <c r="AR23" s="90">
        <f t="shared" si="5"/>
        <v>0</v>
      </c>
      <c r="AT23" s="88" t="s">
        <v>7</v>
      </c>
      <c r="AU23" s="89">
        <f t="shared" si="6"/>
        <v>86758</v>
      </c>
      <c r="AV23" s="89">
        <f t="shared" si="7"/>
        <v>86758</v>
      </c>
      <c r="AW23" s="89">
        <f t="shared" si="8"/>
        <v>86758</v>
      </c>
      <c r="AX23" s="89">
        <f t="shared" si="9"/>
        <v>0</v>
      </c>
      <c r="AY23" s="89">
        <f t="shared" si="10"/>
        <v>0</v>
      </c>
      <c r="AZ23" s="90">
        <f t="shared" si="11"/>
        <v>0</v>
      </c>
    </row>
    <row r="24" spans="1:52" x14ac:dyDescent="0.25">
      <c r="A24">
        <v>21</v>
      </c>
      <c r="B24" s="221" t="s">
        <v>533</v>
      </c>
      <c r="C24" s="139">
        <v>0</v>
      </c>
      <c r="D24" s="71" t="s">
        <v>8</v>
      </c>
      <c r="E24" s="133">
        <v>100000</v>
      </c>
      <c r="F24" s="133">
        <v>0</v>
      </c>
      <c r="G24" s="133">
        <v>0</v>
      </c>
      <c r="H24" s="133">
        <v>100000</v>
      </c>
      <c r="I24" s="133">
        <v>100000</v>
      </c>
      <c r="J24" s="133">
        <v>4932</v>
      </c>
      <c r="K24"/>
      <c r="L24"/>
      <c r="M24" s="221" t="s">
        <v>216</v>
      </c>
      <c r="N24" s="4"/>
      <c r="O24" s="4"/>
      <c r="P24" s="4"/>
      <c r="Q24" s="4">
        <v>20</v>
      </c>
      <c r="R24" s="4">
        <v>10</v>
      </c>
      <c r="S24" s="210">
        <v>20</v>
      </c>
      <c r="V24" s="71" t="s">
        <v>8</v>
      </c>
      <c r="W24" s="133">
        <v>0</v>
      </c>
      <c r="X24" s="133">
        <v>0</v>
      </c>
      <c r="Y24" s="133">
        <v>0</v>
      </c>
      <c r="Z24" s="133">
        <v>100000</v>
      </c>
      <c r="AA24" s="133">
        <v>100000</v>
      </c>
      <c r="AB24" s="133">
        <v>4932</v>
      </c>
      <c r="AD24" s="71" t="s">
        <v>8</v>
      </c>
      <c r="AE24" s="11">
        <v>0</v>
      </c>
      <c r="AF24" s="11">
        <v>0</v>
      </c>
      <c r="AG24" s="11">
        <v>0</v>
      </c>
      <c r="AH24" s="11">
        <v>2.7349999999999999</v>
      </c>
      <c r="AI24" s="11">
        <v>54.368500000000004</v>
      </c>
      <c r="AJ24" s="11">
        <v>7074.4</v>
      </c>
      <c r="AK24" s="84"/>
      <c r="AL24" s="88" t="s">
        <v>8</v>
      </c>
      <c r="AM24" s="89">
        <f t="shared" si="0"/>
        <v>0</v>
      </c>
      <c r="AN24" s="89">
        <f t="shared" si="1"/>
        <v>0</v>
      </c>
      <c r="AO24" s="89">
        <f t="shared" si="2"/>
        <v>0</v>
      </c>
      <c r="AP24" s="89">
        <f t="shared" si="3"/>
        <v>3.4187499999999997</v>
      </c>
      <c r="AQ24" s="89">
        <f t="shared" si="4"/>
        <v>67.960625000000007</v>
      </c>
      <c r="AR24" s="90">
        <f t="shared" si="5"/>
        <v>8843</v>
      </c>
      <c r="AT24" s="88" t="s">
        <v>8</v>
      </c>
      <c r="AU24" s="89">
        <f t="shared" si="6"/>
        <v>0</v>
      </c>
      <c r="AV24" s="89">
        <f t="shared" si="7"/>
        <v>0</v>
      </c>
      <c r="AW24" s="89">
        <f t="shared" si="8"/>
        <v>0</v>
      </c>
      <c r="AX24" s="89">
        <f t="shared" si="9"/>
        <v>3.4187499999999997</v>
      </c>
      <c r="AY24" s="89">
        <f t="shared" si="10"/>
        <v>67.960625000000007</v>
      </c>
      <c r="AZ24" s="90">
        <f t="shared" si="11"/>
        <v>4932</v>
      </c>
    </row>
    <row r="25" spans="1:52" x14ac:dyDescent="0.25">
      <c r="A25">
        <v>22</v>
      </c>
      <c r="B25" s="221" t="s">
        <v>216</v>
      </c>
      <c r="C25" s="139">
        <v>0</v>
      </c>
      <c r="D25" s="71" t="s">
        <v>9</v>
      </c>
      <c r="E25" s="133">
        <v>0</v>
      </c>
      <c r="F25" s="133">
        <v>0</v>
      </c>
      <c r="G25" s="133">
        <v>0</v>
      </c>
      <c r="H25" s="133">
        <v>100000</v>
      </c>
      <c r="I25" s="133">
        <v>100000</v>
      </c>
      <c r="J25" s="133">
        <v>100000</v>
      </c>
      <c r="K25"/>
      <c r="L25"/>
      <c r="M25" s="221" t="s">
        <v>7</v>
      </c>
      <c r="N25" s="4">
        <v>34327</v>
      </c>
      <c r="O25" s="4">
        <v>34327</v>
      </c>
      <c r="P25" s="4">
        <v>34327</v>
      </c>
      <c r="Q25" s="4"/>
      <c r="R25" s="4"/>
      <c r="S25" s="210"/>
      <c r="V25" s="71" t="s">
        <v>9</v>
      </c>
      <c r="W25" s="133">
        <v>0</v>
      </c>
      <c r="X25" s="133">
        <v>0</v>
      </c>
      <c r="Y25" s="133">
        <v>0</v>
      </c>
      <c r="Z25" s="133">
        <v>100000</v>
      </c>
      <c r="AA25" s="133">
        <v>100000</v>
      </c>
      <c r="AB25" s="133">
        <v>100000</v>
      </c>
      <c r="AD25" s="71" t="s">
        <v>9</v>
      </c>
      <c r="AE25" s="11">
        <v>0</v>
      </c>
      <c r="AF25" s="11">
        <v>0</v>
      </c>
      <c r="AG25" s="11">
        <v>0</v>
      </c>
      <c r="AH25" s="11">
        <v>0</v>
      </c>
      <c r="AI25" s="11">
        <v>31.355000000000004</v>
      </c>
      <c r="AJ25" s="11">
        <v>25.642999999999997</v>
      </c>
      <c r="AK25" s="84"/>
      <c r="AL25" s="88" t="s">
        <v>9</v>
      </c>
      <c r="AM25" s="89">
        <f t="shared" si="0"/>
        <v>0</v>
      </c>
      <c r="AN25" s="89">
        <f t="shared" si="1"/>
        <v>0</v>
      </c>
      <c r="AO25" s="89">
        <f t="shared" si="2"/>
        <v>0</v>
      </c>
      <c r="AP25" s="89">
        <f t="shared" si="3"/>
        <v>0</v>
      </c>
      <c r="AQ25" s="89">
        <f t="shared" si="4"/>
        <v>39.193750000000009</v>
      </c>
      <c r="AR25" s="90">
        <f t="shared" si="5"/>
        <v>32.053749999999994</v>
      </c>
      <c r="AT25" s="88" t="s">
        <v>9</v>
      </c>
      <c r="AU25" s="89">
        <f t="shared" si="6"/>
        <v>0</v>
      </c>
      <c r="AV25" s="89">
        <f t="shared" si="7"/>
        <v>0</v>
      </c>
      <c r="AW25" s="89">
        <f t="shared" si="8"/>
        <v>0</v>
      </c>
      <c r="AX25" s="89">
        <f t="shared" si="9"/>
        <v>0</v>
      </c>
      <c r="AY25" s="89">
        <f t="shared" si="10"/>
        <v>39.193750000000009</v>
      </c>
      <c r="AZ25" s="90">
        <f t="shared" si="11"/>
        <v>32.053749999999994</v>
      </c>
    </row>
    <row r="26" spans="1:52" x14ac:dyDescent="0.25">
      <c r="A26">
        <v>23</v>
      </c>
      <c r="B26" s="221" t="s">
        <v>7</v>
      </c>
      <c r="C26" s="139">
        <v>0</v>
      </c>
      <c r="D26" s="111" t="s">
        <v>217</v>
      </c>
      <c r="E26" s="133">
        <v>100000</v>
      </c>
      <c r="F26" s="133">
        <v>100000</v>
      </c>
      <c r="G26" s="133">
        <v>100000</v>
      </c>
      <c r="H26" s="133">
        <v>100000</v>
      </c>
      <c r="I26" s="133">
        <v>100000</v>
      </c>
      <c r="J26" s="133">
        <v>100000</v>
      </c>
      <c r="K26"/>
      <c r="L26"/>
      <c r="M26" s="221" t="s">
        <v>549</v>
      </c>
      <c r="N26" s="4"/>
      <c r="O26" s="4"/>
      <c r="P26" s="4"/>
      <c r="Q26" s="4"/>
      <c r="R26" s="4">
        <v>0</v>
      </c>
      <c r="S26" s="210"/>
      <c r="V26" s="111" t="s">
        <v>217</v>
      </c>
      <c r="W26" s="133">
        <v>100000</v>
      </c>
      <c r="X26" s="133">
        <v>100000</v>
      </c>
      <c r="Y26" s="133">
        <v>100000</v>
      </c>
      <c r="Z26" s="133">
        <v>100000</v>
      </c>
      <c r="AA26" s="133">
        <v>100000</v>
      </c>
      <c r="AB26" s="133">
        <v>100000</v>
      </c>
      <c r="AD26" s="111" t="s">
        <v>217</v>
      </c>
      <c r="AE26" s="11">
        <v>0.28299999999999997</v>
      </c>
      <c r="AF26" s="11">
        <v>1.8251000000000002</v>
      </c>
      <c r="AG26" s="11">
        <v>12.560400000000001</v>
      </c>
      <c r="AH26" s="11">
        <v>2.8000000000000001E-2</v>
      </c>
      <c r="AI26" s="11">
        <v>0</v>
      </c>
      <c r="AJ26" s="11">
        <v>0</v>
      </c>
      <c r="AK26" s="84"/>
      <c r="AL26" s="88" t="s">
        <v>167</v>
      </c>
      <c r="AM26" s="89">
        <f t="shared" si="0"/>
        <v>0.35374999999999995</v>
      </c>
      <c r="AN26" s="89">
        <f t="shared" si="1"/>
        <v>2.2813750000000002</v>
      </c>
      <c r="AO26" s="89">
        <f t="shared" si="2"/>
        <v>15.700500000000002</v>
      </c>
      <c r="AP26" s="89">
        <f t="shared" si="3"/>
        <v>3.5000000000000003E-2</v>
      </c>
      <c r="AQ26" s="89">
        <f t="shared" si="4"/>
        <v>0</v>
      </c>
      <c r="AR26" s="90">
        <f t="shared" si="5"/>
        <v>0</v>
      </c>
      <c r="AT26" s="88" t="s">
        <v>167</v>
      </c>
      <c r="AU26" s="89">
        <f t="shared" si="6"/>
        <v>0.35374999999999995</v>
      </c>
      <c r="AV26" s="89">
        <f t="shared" si="7"/>
        <v>2.2813750000000002</v>
      </c>
      <c r="AW26" s="89">
        <f t="shared" si="8"/>
        <v>15.700500000000002</v>
      </c>
      <c r="AX26" s="89">
        <f t="shared" si="9"/>
        <v>3.5000000000000003E-2</v>
      </c>
      <c r="AY26" s="89">
        <f t="shared" si="10"/>
        <v>0</v>
      </c>
      <c r="AZ26" s="90">
        <f t="shared" si="11"/>
        <v>0</v>
      </c>
    </row>
    <row r="27" spans="1:52" x14ac:dyDescent="0.25">
      <c r="A27">
        <v>24</v>
      </c>
      <c r="B27" s="221" t="s">
        <v>549</v>
      </c>
      <c r="C27" s="139">
        <v>0</v>
      </c>
      <c r="D27" s="71" t="s">
        <v>10</v>
      </c>
      <c r="E27" s="133">
        <v>0</v>
      </c>
      <c r="F27" s="133">
        <v>0</v>
      </c>
      <c r="G27" s="133">
        <v>0</v>
      </c>
      <c r="H27" s="133">
        <v>73</v>
      </c>
      <c r="I27" s="133">
        <v>73</v>
      </c>
      <c r="J27" s="133">
        <v>0</v>
      </c>
      <c r="K27" s="26" t="s">
        <v>385</v>
      </c>
      <c r="L27"/>
      <c r="M27" s="221" t="s">
        <v>534</v>
      </c>
      <c r="N27" s="4"/>
      <c r="O27" s="4"/>
      <c r="P27" s="4"/>
      <c r="Q27" s="4">
        <v>6</v>
      </c>
      <c r="R27" s="4">
        <v>5</v>
      </c>
      <c r="S27" s="210">
        <v>6</v>
      </c>
      <c r="V27" s="71" t="s">
        <v>10</v>
      </c>
      <c r="W27" s="133">
        <v>0</v>
      </c>
      <c r="X27" s="133">
        <v>0</v>
      </c>
      <c r="Y27" s="133">
        <v>0</v>
      </c>
      <c r="Z27" s="133">
        <v>73</v>
      </c>
      <c r="AA27" s="133">
        <v>73</v>
      </c>
      <c r="AB27" s="133">
        <v>0</v>
      </c>
      <c r="AD27" s="71" t="s">
        <v>10</v>
      </c>
      <c r="AE27" s="11">
        <v>0</v>
      </c>
      <c r="AF27" s="11">
        <v>0</v>
      </c>
      <c r="AG27" s="11">
        <v>0</v>
      </c>
      <c r="AH27" s="11">
        <v>15.571</v>
      </c>
      <c r="AI27" s="11">
        <v>27.639000000000003</v>
      </c>
      <c r="AJ27" s="11">
        <v>0</v>
      </c>
      <c r="AK27" s="84"/>
      <c r="AL27" s="88" t="s">
        <v>10</v>
      </c>
      <c r="AM27" s="89">
        <f t="shared" si="0"/>
        <v>0</v>
      </c>
      <c r="AN27" s="89">
        <f t="shared" si="1"/>
        <v>0</v>
      </c>
      <c r="AO27" s="89">
        <f t="shared" si="2"/>
        <v>0</v>
      </c>
      <c r="AP27" s="89">
        <f t="shared" si="3"/>
        <v>19.463750000000001</v>
      </c>
      <c r="AQ27" s="89">
        <f t="shared" si="4"/>
        <v>34.548750000000005</v>
      </c>
      <c r="AR27" s="90">
        <f t="shared" si="5"/>
        <v>0</v>
      </c>
      <c r="AT27" s="88" t="s">
        <v>10</v>
      </c>
      <c r="AU27" s="89">
        <f t="shared" si="6"/>
        <v>0</v>
      </c>
      <c r="AV27" s="89">
        <f t="shared" si="7"/>
        <v>0</v>
      </c>
      <c r="AW27" s="89">
        <f t="shared" si="8"/>
        <v>0</v>
      </c>
      <c r="AX27" s="89">
        <f t="shared" si="9"/>
        <v>73</v>
      </c>
      <c r="AY27" s="89">
        <f t="shared" si="10"/>
        <v>73</v>
      </c>
      <c r="AZ27" s="90">
        <f t="shared" si="11"/>
        <v>0</v>
      </c>
    </row>
    <row r="28" spans="1:52" x14ac:dyDescent="0.25">
      <c r="A28">
        <v>25</v>
      </c>
      <c r="B28" s="221" t="s">
        <v>534</v>
      </c>
      <c r="C28" s="139">
        <v>0</v>
      </c>
      <c r="D28" s="71" t="s">
        <v>11</v>
      </c>
      <c r="E28" s="133">
        <v>100000</v>
      </c>
      <c r="F28" s="133">
        <v>100000</v>
      </c>
      <c r="G28" s="133">
        <v>100000</v>
      </c>
      <c r="H28" s="133">
        <v>100000</v>
      </c>
      <c r="I28" s="133">
        <v>100000</v>
      </c>
      <c r="J28" s="133">
        <v>6</v>
      </c>
      <c r="K28"/>
      <c r="L28"/>
      <c r="M28" s="221" t="s">
        <v>535</v>
      </c>
      <c r="N28" s="4"/>
      <c r="O28" s="4"/>
      <c r="P28" s="4"/>
      <c r="Q28" s="4"/>
      <c r="R28" s="4"/>
      <c r="S28" s="210"/>
      <c r="V28" s="71" t="s">
        <v>11</v>
      </c>
      <c r="W28" s="133">
        <v>100000</v>
      </c>
      <c r="X28" s="133">
        <v>100000</v>
      </c>
      <c r="Y28" s="133">
        <v>100000</v>
      </c>
      <c r="Z28" s="133">
        <v>100000</v>
      </c>
      <c r="AA28" s="133">
        <v>100000</v>
      </c>
      <c r="AB28" s="133">
        <v>6</v>
      </c>
      <c r="AD28" s="71" t="s">
        <v>11</v>
      </c>
      <c r="AE28" s="11">
        <v>0</v>
      </c>
      <c r="AF28" s="11">
        <v>7.8418999999999999</v>
      </c>
      <c r="AG28" s="11">
        <v>0</v>
      </c>
      <c r="AH28" s="11">
        <v>10.6426</v>
      </c>
      <c r="AI28" s="11">
        <v>0.42299999999999999</v>
      </c>
      <c r="AJ28" s="11">
        <v>0</v>
      </c>
      <c r="AK28" s="84"/>
      <c r="AL28" s="88" t="s">
        <v>11</v>
      </c>
      <c r="AM28" s="89">
        <f t="shared" si="0"/>
        <v>0</v>
      </c>
      <c r="AN28" s="89">
        <f t="shared" si="1"/>
        <v>9.8023749999999996</v>
      </c>
      <c r="AO28" s="89">
        <f t="shared" si="2"/>
        <v>0</v>
      </c>
      <c r="AP28" s="89">
        <f t="shared" si="3"/>
        <v>13.30325</v>
      </c>
      <c r="AQ28" s="89">
        <f t="shared" si="4"/>
        <v>0.52874999999999994</v>
      </c>
      <c r="AR28" s="90">
        <f t="shared" si="5"/>
        <v>0</v>
      </c>
      <c r="AT28" s="88" t="s">
        <v>11</v>
      </c>
      <c r="AU28" s="89">
        <f t="shared" si="6"/>
        <v>0</v>
      </c>
      <c r="AV28" s="89">
        <f t="shared" si="7"/>
        <v>9.8023749999999996</v>
      </c>
      <c r="AW28" s="89">
        <f t="shared" si="8"/>
        <v>0</v>
      </c>
      <c r="AX28" s="89">
        <f t="shared" si="9"/>
        <v>13.30325</v>
      </c>
      <c r="AY28" s="89">
        <f t="shared" si="10"/>
        <v>0.52874999999999994</v>
      </c>
      <c r="AZ28" s="90">
        <f t="shared" si="11"/>
        <v>6</v>
      </c>
    </row>
    <row r="29" spans="1:52" x14ac:dyDescent="0.25">
      <c r="A29">
        <v>26</v>
      </c>
      <c r="B29" s="221" t="s">
        <v>535</v>
      </c>
      <c r="C29" s="139">
        <v>0</v>
      </c>
      <c r="D29" s="111" t="s">
        <v>221</v>
      </c>
      <c r="E29" s="133">
        <v>0</v>
      </c>
      <c r="F29" s="133">
        <v>0</v>
      </c>
      <c r="G29" s="133">
        <v>0</v>
      </c>
      <c r="H29" s="133">
        <v>2172</v>
      </c>
      <c r="I29" s="133">
        <v>2172</v>
      </c>
      <c r="J29" s="133">
        <v>313</v>
      </c>
      <c r="K29"/>
      <c r="L29"/>
      <c r="M29" s="221" t="s">
        <v>8</v>
      </c>
      <c r="N29" s="4"/>
      <c r="O29" s="4"/>
      <c r="P29" s="4"/>
      <c r="Q29" s="4"/>
      <c r="R29" s="4">
        <v>4243</v>
      </c>
      <c r="S29" s="210"/>
      <c r="V29" s="111" t="s">
        <v>221</v>
      </c>
      <c r="W29" s="133">
        <v>0</v>
      </c>
      <c r="X29" s="133">
        <v>0</v>
      </c>
      <c r="Y29" s="133">
        <v>0</v>
      </c>
      <c r="Z29" s="133">
        <v>2172</v>
      </c>
      <c r="AA29" s="133">
        <v>2172</v>
      </c>
      <c r="AB29" s="133">
        <v>313</v>
      </c>
      <c r="AD29" s="111" t="s">
        <v>221</v>
      </c>
      <c r="AE29" s="11">
        <v>0</v>
      </c>
      <c r="AF29" s="11">
        <v>0</v>
      </c>
      <c r="AG29" s="11">
        <v>0</v>
      </c>
      <c r="AH29" s="11">
        <v>167.47399999999999</v>
      </c>
      <c r="AI29" s="11">
        <v>1935.3240000000001</v>
      </c>
      <c r="AJ29" s="11">
        <v>169.06899999999999</v>
      </c>
      <c r="AK29" s="84"/>
      <c r="AL29" s="88" t="s">
        <v>171</v>
      </c>
      <c r="AM29" s="89">
        <f t="shared" si="0"/>
        <v>0</v>
      </c>
      <c r="AN29" s="89">
        <f t="shared" si="1"/>
        <v>0</v>
      </c>
      <c r="AO29" s="89">
        <f t="shared" si="2"/>
        <v>0</v>
      </c>
      <c r="AP29" s="89">
        <f t="shared" si="3"/>
        <v>209.34249999999997</v>
      </c>
      <c r="AQ29" s="89">
        <f t="shared" si="4"/>
        <v>2419.1550000000002</v>
      </c>
      <c r="AR29" s="90">
        <f t="shared" si="5"/>
        <v>211.33624999999998</v>
      </c>
      <c r="AT29" s="88" t="s">
        <v>171</v>
      </c>
      <c r="AU29" s="89">
        <f t="shared" si="6"/>
        <v>0</v>
      </c>
      <c r="AV29" s="89">
        <f t="shared" si="7"/>
        <v>0</v>
      </c>
      <c r="AW29" s="89">
        <f t="shared" si="8"/>
        <v>0</v>
      </c>
      <c r="AX29" s="89">
        <f t="shared" si="9"/>
        <v>2172</v>
      </c>
      <c r="AY29" s="89">
        <f t="shared" si="10"/>
        <v>2172</v>
      </c>
      <c r="AZ29" s="90">
        <f t="shared" si="11"/>
        <v>313</v>
      </c>
    </row>
    <row r="30" spans="1:52" x14ac:dyDescent="0.25">
      <c r="A30">
        <v>27</v>
      </c>
      <c r="B30" s="221" t="s">
        <v>8</v>
      </c>
      <c r="C30" s="139">
        <v>0</v>
      </c>
      <c r="D30" s="111" t="s">
        <v>218</v>
      </c>
      <c r="E30" s="133">
        <v>164</v>
      </c>
      <c r="F30" s="133">
        <v>164</v>
      </c>
      <c r="G30" s="133">
        <v>164</v>
      </c>
      <c r="H30" s="133">
        <v>234</v>
      </c>
      <c r="I30" s="133">
        <v>390</v>
      </c>
      <c r="J30" s="133">
        <v>0</v>
      </c>
      <c r="K30"/>
      <c r="L30"/>
      <c r="M30" s="221" t="s">
        <v>9</v>
      </c>
      <c r="N30" s="4"/>
      <c r="O30" s="4"/>
      <c r="P30" s="4"/>
      <c r="Q30" s="4"/>
      <c r="R30" s="4">
        <v>7</v>
      </c>
      <c r="S30" s="210"/>
      <c r="V30" s="111" t="s">
        <v>218</v>
      </c>
      <c r="W30" s="133">
        <v>164</v>
      </c>
      <c r="X30" s="133">
        <v>164</v>
      </c>
      <c r="Y30" s="133">
        <v>164</v>
      </c>
      <c r="Z30" s="133">
        <v>234</v>
      </c>
      <c r="AA30" s="133">
        <v>390</v>
      </c>
      <c r="AB30" s="133">
        <v>0</v>
      </c>
      <c r="AD30" s="111" t="s">
        <v>218</v>
      </c>
      <c r="AE30" s="11">
        <v>84.925500000000014</v>
      </c>
      <c r="AF30" s="11">
        <v>19.871500000000001</v>
      </c>
      <c r="AG30" s="11">
        <v>0</v>
      </c>
      <c r="AH30" s="11">
        <v>70.603300000000004</v>
      </c>
      <c r="AI30" s="11">
        <v>86.993300000000005</v>
      </c>
      <c r="AJ30" s="11">
        <v>0</v>
      </c>
      <c r="AK30" s="84"/>
      <c r="AL30" s="88" t="s">
        <v>168</v>
      </c>
      <c r="AM30" s="89">
        <f t="shared" si="0"/>
        <v>106.15687500000001</v>
      </c>
      <c r="AN30" s="89">
        <f t="shared" si="1"/>
        <v>24.839375</v>
      </c>
      <c r="AO30" s="89">
        <f t="shared" si="2"/>
        <v>0</v>
      </c>
      <c r="AP30" s="89">
        <f t="shared" si="3"/>
        <v>88.254125000000002</v>
      </c>
      <c r="AQ30" s="89">
        <f t="shared" si="4"/>
        <v>108.741625</v>
      </c>
      <c r="AR30" s="90">
        <f t="shared" si="5"/>
        <v>0</v>
      </c>
      <c r="AT30" s="88" t="s">
        <v>168</v>
      </c>
      <c r="AU30" s="89">
        <f t="shared" si="6"/>
        <v>164</v>
      </c>
      <c r="AV30" s="89">
        <f t="shared" si="7"/>
        <v>164</v>
      </c>
      <c r="AW30" s="89">
        <f t="shared" si="8"/>
        <v>164</v>
      </c>
      <c r="AX30" s="89">
        <f t="shared" si="9"/>
        <v>234</v>
      </c>
      <c r="AY30" s="89">
        <f t="shared" si="10"/>
        <v>390</v>
      </c>
      <c r="AZ30" s="90">
        <f t="shared" si="11"/>
        <v>0</v>
      </c>
    </row>
    <row r="31" spans="1:52" x14ac:dyDescent="0.25">
      <c r="A31">
        <v>28</v>
      </c>
      <c r="B31" s="221" t="s">
        <v>9</v>
      </c>
      <c r="C31" s="139">
        <v>0</v>
      </c>
      <c r="D31" s="111" t="s">
        <v>219</v>
      </c>
      <c r="E31" s="133">
        <v>100000</v>
      </c>
      <c r="F31" s="133">
        <v>100000</v>
      </c>
      <c r="G31" s="133">
        <v>100000</v>
      </c>
      <c r="H31" s="133">
        <v>100000</v>
      </c>
      <c r="I31" s="133">
        <v>100000</v>
      </c>
      <c r="J31" s="133">
        <v>6</v>
      </c>
      <c r="K31"/>
      <c r="L31"/>
      <c r="M31" s="221" t="s">
        <v>536</v>
      </c>
      <c r="N31" s="4"/>
      <c r="O31" s="4"/>
      <c r="P31" s="4"/>
      <c r="Q31" s="4">
        <v>1323</v>
      </c>
      <c r="R31" s="4">
        <v>214</v>
      </c>
      <c r="S31" s="210">
        <v>1323</v>
      </c>
      <c r="V31" s="111" t="s">
        <v>219</v>
      </c>
      <c r="W31" s="133">
        <v>100000</v>
      </c>
      <c r="X31" s="133">
        <v>100000</v>
      </c>
      <c r="Y31" s="133">
        <v>100000</v>
      </c>
      <c r="Z31" s="133">
        <v>100000</v>
      </c>
      <c r="AA31" s="133">
        <v>100000</v>
      </c>
      <c r="AB31" s="133">
        <v>6</v>
      </c>
      <c r="AD31" s="111" t="s">
        <v>219</v>
      </c>
      <c r="AE31" s="11">
        <v>0</v>
      </c>
      <c r="AF31" s="11">
        <v>0</v>
      </c>
      <c r="AG31" s="11">
        <v>0</v>
      </c>
      <c r="AH31" s="11">
        <v>0.29399999999999998</v>
      </c>
      <c r="AI31" s="11">
        <v>146.96099999999998</v>
      </c>
      <c r="AJ31" s="11">
        <v>0</v>
      </c>
      <c r="AK31" s="84"/>
      <c r="AL31" s="88" t="s">
        <v>169</v>
      </c>
      <c r="AM31" s="89">
        <f t="shared" si="0"/>
        <v>0</v>
      </c>
      <c r="AN31" s="89">
        <f t="shared" si="1"/>
        <v>0</v>
      </c>
      <c r="AO31" s="89">
        <f t="shared" si="2"/>
        <v>0</v>
      </c>
      <c r="AP31" s="89">
        <f t="shared" si="3"/>
        <v>0.36749999999999999</v>
      </c>
      <c r="AQ31" s="89">
        <f t="shared" si="4"/>
        <v>183.70124999999999</v>
      </c>
      <c r="AR31" s="90">
        <f t="shared" si="5"/>
        <v>0</v>
      </c>
      <c r="AT31" s="88" t="s">
        <v>169</v>
      </c>
      <c r="AU31" s="89">
        <f t="shared" si="6"/>
        <v>0</v>
      </c>
      <c r="AV31" s="89">
        <f t="shared" si="7"/>
        <v>0</v>
      </c>
      <c r="AW31" s="89">
        <f t="shared" si="8"/>
        <v>0</v>
      </c>
      <c r="AX31" s="89">
        <f t="shared" si="9"/>
        <v>0.36749999999999999</v>
      </c>
      <c r="AY31" s="89">
        <f t="shared" si="10"/>
        <v>183.70124999999999</v>
      </c>
      <c r="AZ31" s="90">
        <f t="shared" si="11"/>
        <v>6</v>
      </c>
    </row>
    <row r="32" spans="1:52" x14ac:dyDescent="0.25">
      <c r="A32">
        <v>29</v>
      </c>
      <c r="B32" s="221" t="s">
        <v>536</v>
      </c>
      <c r="C32" s="139">
        <v>0</v>
      </c>
      <c r="D32" s="111" t="s">
        <v>220</v>
      </c>
      <c r="E32" s="133">
        <v>100000</v>
      </c>
      <c r="F32" s="133">
        <v>100000</v>
      </c>
      <c r="G32" s="133">
        <v>100000</v>
      </c>
      <c r="H32" s="133">
        <v>100000</v>
      </c>
      <c r="I32" s="133">
        <v>100000</v>
      </c>
      <c r="J32" s="133">
        <v>6</v>
      </c>
      <c r="K32"/>
      <c r="L32"/>
      <c r="M32" s="221" t="s">
        <v>10</v>
      </c>
      <c r="N32" s="4"/>
      <c r="O32" s="4"/>
      <c r="P32" s="4"/>
      <c r="Q32" s="4">
        <v>0</v>
      </c>
      <c r="R32" s="4">
        <v>0</v>
      </c>
      <c r="S32" s="210">
        <v>0</v>
      </c>
      <c r="V32" s="111" t="s">
        <v>220</v>
      </c>
      <c r="W32" s="133">
        <v>100000</v>
      </c>
      <c r="X32" s="133">
        <v>100000</v>
      </c>
      <c r="Y32" s="133">
        <v>100000</v>
      </c>
      <c r="Z32" s="133">
        <v>100000</v>
      </c>
      <c r="AA32" s="133">
        <v>100000</v>
      </c>
      <c r="AB32" s="133">
        <v>6</v>
      </c>
      <c r="AD32" s="111" t="s">
        <v>220</v>
      </c>
      <c r="AE32" s="11">
        <v>0</v>
      </c>
      <c r="AF32" s="11">
        <v>0</v>
      </c>
      <c r="AG32" s="11">
        <v>0</v>
      </c>
      <c r="AH32" s="11">
        <v>7.8750000000000009</v>
      </c>
      <c r="AI32" s="11">
        <v>0</v>
      </c>
      <c r="AJ32" s="11">
        <v>0</v>
      </c>
      <c r="AK32" s="84"/>
      <c r="AL32" s="88" t="s">
        <v>170</v>
      </c>
      <c r="AM32" s="89">
        <f t="shared" si="0"/>
        <v>0</v>
      </c>
      <c r="AN32" s="89">
        <f t="shared" si="1"/>
        <v>0</v>
      </c>
      <c r="AO32" s="89">
        <f t="shared" si="2"/>
        <v>0</v>
      </c>
      <c r="AP32" s="89">
        <f t="shared" si="3"/>
        <v>9.8437500000000018</v>
      </c>
      <c r="AQ32" s="89">
        <f t="shared" si="4"/>
        <v>0</v>
      </c>
      <c r="AR32" s="90">
        <f t="shared" si="5"/>
        <v>0</v>
      </c>
      <c r="AT32" s="88" t="s">
        <v>170</v>
      </c>
      <c r="AU32" s="89">
        <f t="shared" si="6"/>
        <v>0</v>
      </c>
      <c r="AV32" s="89">
        <f t="shared" si="7"/>
        <v>0</v>
      </c>
      <c r="AW32" s="89">
        <f t="shared" si="8"/>
        <v>0</v>
      </c>
      <c r="AX32" s="89">
        <f t="shared" si="9"/>
        <v>9.8437500000000018</v>
      </c>
      <c r="AY32" s="89">
        <f t="shared" si="10"/>
        <v>0</v>
      </c>
      <c r="AZ32" s="90">
        <f t="shared" si="11"/>
        <v>6</v>
      </c>
    </row>
    <row r="33" spans="1:52" x14ac:dyDescent="0.25">
      <c r="A33">
        <v>30</v>
      </c>
      <c r="B33" s="221" t="s">
        <v>10</v>
      </c>
      <c r="C33" s="139">
        <v>0</v>
      </c>
      <c r="D33" s="71" t="s">
        <v>87</v>
      </c>
      <c r="E33" s="133">
        <v>100000</v>
      </c>
      <c r="F33" s="133">
        <v>100000</v>
      </c>
      <c r="G33" s="133">
        <v>100000</v>
      </c>
      <c r="H33" s="133">
        <v>100000</v>
      </c>
      <c r="I33" s="133">
        <v>100000</v>
      </c>
      <c r="J33" s="133">
        <v>100000</v>
      </c>
      <c r="K33"/>
      <c r="L33"/>
      <c r="M33" s="221" t="s">
        <v>550</v>
      </c>
      <c r="N33" s="4"/>
      <c r="O33" s="4"/>
      <c r="P33" s="4"/>
      <c r="Q33" s="4"/>
      <c r="R33" s="4">
        <v>5</v>
      </c>
      <c r="S33" s="210"/>
      <c r="V33" s="71" t="s">
        <v>87</v>
      </c>
      <c r="W33" s="133">
        <v>100000</v>
      </c>
      <c r="X33" s="133">
        <v>100000</v>
      </c>
      <c r="Y33" s="133">
        <v>100000</v>
      </c>
      <c r="Z33" s="133">
        <v>100000</v>
      </c>
      <c r="AA33" s="133">
        <v>100000</v>
      </c>
      <c r="AB33" s="133">
        <v>100000</v>
      </c>
      <c r="AD33" s="71" t="s">
        <v>87</v>
      </c>
      <c r="AE33" s="11">
        <v>0</v>
      </c>
      <c r="AF33" s="11">
        <v>9.3790000000000013</v>
      </c>
      <c r="AG33" s="11">
        <v>61.505200000000002</v>
      </c>
      <c r="AH33" s="11">
        <v>0</v>
      </c>
      <c r="AI33" s="11">
        <v>0</v>
      </c>
      <c r="AJ33" s="11">
        <v>0</v>
      </c>
      <c r="AK33" s="84"/>
      <c r="AL33" s="88" t="s">
        <v>87</v>
      </c>
      <c r="AM33" s="89">
        <f t="shared" si="0"/>
        <v>0</v>
      </c>
      <c r="AN33" s="89">
        <f t="shared" si="1"/>
        <v>11.723750000000003</v>
      </c>
      <c r="AO33" s="89">
        <f t="shared" si="2"/>
        <v>76.881500000000003</v>
      </c>
      <c r="AP33" s="89">
        <f t="shared" si="3"/>
        <v>0</v>
      </c>
      <c r="AQ33" s="89">
        <f t="shared" si="4"/>
        <v>0</v>
      </c>
      <c r="AR33" s="90">
        <f t="shared" si="5"/>
        <v>0</v>
      </c>
      <c r="AT33" s="88" t="s">
        <v>87</v>
      </c>
      <c r="AU33" s="89">
        <f t="shared" si="6"/>
        <v>0</v>
      </c>
      <c r="AV33" s="89">
        <f t="shared" si="7"/>
        <v>11.723750000000003</v>
      </c>
      <c r="AW33" s="89">
        <f t="shared" si="8"/>
        <v>76.881500000000003</v>
      </c>
      <c r="AX33" s="89">
        <f t="shared" si="9"/>
        <v>0</v>
      </c>
      <c r="AY33" s="89">
        <f t="shared" si="10"/>
        <v>0</v>
      </c>
      <c r="AZ33" s="90">
        <f t="shared" si="11"/>
        <v>0</v>
      </c>
    </row>
    <row r="34" spans="1:52" x14ac:dyDescent="0.25">
      <c r="A34">
        <v>31</v>
      </c>
      <c r="B34" s="221" t="s">
        <v>550</v>
      </c>
      <c r="C34" s="139">
        <v>0</v>
      </c>
      <c r="D34" s="111" t="s">
        <v>222</v>
      </c>
      <c r="E34" s="133">
        <v>100000</v>
      </c>
      <c r="F34" s="133">
        <v>100000</v>
      </c>
      <c r="G34" s="133">
        <v>100000</v>
      </c>
      <c r="H34" s="133">
        <v>100000</v>
      </c>
      <c r="I34" s="133">
        <v>100000</v>
      </c>
      <c r="J34" s="133">
        <v>100000</v>
      </c>
      <c r="K34"/>
      <c r="L34"/>
      <c r="M34" s="221" t="s">
        <v>537</v>
      </c>
      <c r="N34" s="4"/>
      <c r="O34" s="4"/>
      <c r="P34" s="4"/>
      <c r="Q34" s="4">
        <v>11</v>
      </c>
      <c r="R34" s="4"/>
      <c r="S34" s="210">
        <v>11</v>
      </c>
      <c r="U34" s="37"/>
      <c r="V34" s="111" t="s">
        <v>222</v>
      </c>
      <c r="W34" s="133">
        <v>100000</v>
      </c>
      <c r="X34" s="133">
        <v>100000</v>
      </c>
      <c r="Y34" s="133">
        <v>100000</v>
      </c>
      <c r="Z34" s="133">
        <v>100000</v>
      </c>
      <c r="AA34" s="133">
        <v>100000</v>
      </c>
      <c r="AB34" s="133">
        <v>100000</v>
      </c>
      <c r="AD34" s="111" t="s">
        <v>222</v>
      </c>
      <c r="AE34" s="11">
        <v>0</v>
      </c>
      <c r="AF34" s="11">
        <v>0</v>
      </c>
      <c r="AG34" s="11">
        <v>955.27099999999996</v>
      </c>
      <c r="AH34" s="11">
        <v>0</v>
      </c>
      <c r="AI34" s="11">
        <v>0</v>
      </c>
      <c r="AJ34" s="11">
        <v>0</v>
      </c>
      <c r="AK34" s="84"/>
      <c r="AL34" s="88" t="s">
        <v>172</v>
      </c>
      <c r="AM34" s="89">
        <f t="shared" si="0"/>
        <v>0</v>
      </c>
      <c r="AN34" s="89">
        <f t="shared" si="1"/>
        <v>0</v>
      </c>
      <c r="AO34" s="89">
        <f t="shared" si="2"/>
        <v>1194.0887499999999</v>
      </c>
      <c r="AP34" s="89">
        <f t="shared" si="3"/>
        <v>0</v>
      </c>
      <c r="AQ34" s="89">
        <f t="shared" si="4"/>
        <v>0</v>
      </c>
      <c r="AR34" s="90">
        <f t="shared" si="5"/>
        <v>0</v>
      </c>
      <c r="AT34" s="88" t="s">
        <v>172</v>
      </c>
      <c r="AU34" s="89">
        <f t="shared" si="6"/>
        <v>0</v>
      </c>
      <c r="AV34" s="89">
        <f t="shared" si="7"/>
        <v>0</v>
      </c>
      <c r="AW34" s="89">
        <f t="shared" si="8"/>
        <v>1194.0887499999999</v>
      </c>
      <c r="AX34" s="89">
        <f t="shared" si="9"/>
        <v>0</v>
      </c>
      <c r="AY34" s="89">
        <f t="shared" si="10"/>
        <v>0</v>
      </c>
      <c r="AZ34" s="90">
        <f t="shared" si="11"/>
        <v>0</v>
      </c>
    </row>
    <row r="35" spans="1:52" x14ac:dyDescent="0.25">
      <c r="A35">
        <v>32</v>
      </c>
      <c r="B35" s="221" t="s">
        <v>537</v>
      </c>
      <c r="C35" s="139">
        <v>0</v>
      </c>
      <c r="D35" s="71" t="s">
        <v>12</v>
      </c>
      <c r="E35" s="133">
        <v>100000</v>
      </c>
      <c r="F35" s="133">
        <v>100000</v>
      </c>
      <c r="G35" s="133">
        <v>100000</v>
      </c>
      <c r="H35" s="133">
        <v>100000</v>
      </c>
      <c r="I35" s="133">
        <v>100000</v>
      </c>
      <c r="J35" s="133">
        <v>100000</v>
      </c>
      <c r="K35"/>
      <c r="L35"/>
      <c r="M35" s="221" t="s">
        <v>218</v>
      </c>
      <c r="N35" s="4">
        <v>156</v>
      </c>
      <c r="O35" s="4">
        <v>156</v>
      </c>
      <c r="P35" s="4">
        <v>156</v>
      </c>
      <c r="Q35" s="4">
        <v>199</v>
      </c>
      <c r="R35" s="4"/>
      <c r="S35" s="210">
        <v>332</v>
      </c>
      <c r="V35" s="71" t="s">
        <v>12</v>
      </c>
      <c r="W35" s="133">
        <v>100000</v>
      </c>
      <c r="X35" s="133">
        <v>100000</v>
      </c>
      <c r="Y35" s="133">
        <v>100000</v>
      </c>
      <c r="Z35" s="133">
        <v>100000</v>
      </c>
      <c r="AA35" s="133">
        <v>100000</v>
      </c>
      <c r="AB35" s="133">
        <v>100000</v>
      </c>
      <c r="AD35" s="71" t="s">
        <v>12</v>
      </c>
      <c r="AE35" s="11">
        <v>41.9925</v>
      </c>
      <c r="AF35" s="11">
        <v>0</v>
      </c>
      <c r="AG35" s="11">
        <v>0</v>
      </c>
      <c r="AH35" s="11">
        <v>15.365</v>
      </c>
      <c r="AI35" s="11">
        <v>1.7189999999999999</v>
      </c>
      <c r="AJ35" s="11">
        <v>0</v>
      </c>
      <c r="AK35" s="84"/>
      <c r="AL35" s="88" t="s">
        <v>12</v>
      </c>
      <c r="AM35" s="89">
        <f t="shared" si="0"/>
        <v>52.490625000000001</v>
      </c>
      <c r="AN35" s="89">
        <f t="shared" si="1"/>
        <v>0</v>
      </c>
      <c r="AO35" s="89">
        <f t="shared" si="2"/>
        <v>0</v>
      </c>
      <c r="AP35" s="89">
        <f t="shared" si="3"/>
        <v>19.206250000000001</v>
      </c>
      <c r="AQ35" s="89">
        <f t="shared" si="4"/>
        <v>2.1487499999999997</v>
      </c>
      <c r="AR35" s="90">
        <f t="shared" si="5"/>
        <v>0</v>
      </c>
      <c r="AT35" s="88" t="s">
        <v>12</v>
      </c>
      <c r="AU35" s="89">
        <f t="shared" si="6"/>
        <v>52.490625000000001</v>
      </c>
      <c r="AV35" s="89">
        <f t="shared" si="7"/>
        <v>0</v>
      </c>
      <c r="AW35" s="89">
        <f t="shared" si="8"/>
        <v>0</v>
      </c>
      <c r="AX35" s="89">
        <f t="shared" si="9"/>
        <v>19.206250000000001</v>
      </c>
      <c r="AY35" s="89">
        <f t="shared" si="10"/>
        <v>2.1487499999999997</v>
      </c>
      <c r="AZ35" s="90">
        <f t="shared" si="11"/>
        <v>0</v>
      </c>
    </row>
    <row r="36" spans="1:52" x14ac:dyDescent="0.25">
      <c r="A36">
        <v>33</v>
      </c>
      <c r="B36" s="221" t="s">
        <v>218</v>
      </c>
      <c r="C36" s="139">
        <v>0</v>
      </c>
      <c r="D36" s="111" t="s">
        <v>351</v>
      </c>
      <c r="E36" s="133">
        <v>100000</v>
      </c>
      <c r="F36" s="133">
        <v>100000</v>
      </c>
      <c r="G36" s="133">
        <v>100000</v>
      </c>
      <c r="H36" s="133">
        <v>100000</v>
      </c>
      <c r="I36" s="133">
        <v>100000</v>
      </c>
      <c r="J36" s="133">
        <v>6</v>
      </c>
      <c r="K36"/>
      <c r="L36"/>
      <c r="M36" s="221" t="s">
        <v>551</v>
      </c>
      <c r="N36" s="4"/>
      <c r="O36" s="4"/>
      <c r="P36" s="4"/>
      <c r="Q36" s="4"/>
      <c r="R36" s="4">
        <v>6</v>
      </c>
      <c r="S36" s="210"/>
      <c r="U36" s="37"/>
      <c r="V36" s="111" t="s">
        <v>351</v>
      </c>
      <c r="W36" s="133">
        <v>100000</v>
      </c>
      <c r="X36" s="133">
        <v>100000</v>
      </c>
      <c r="Y36" s="133">
        <v>100000</v>
      </c>
      <c r="Z36" s="133">
        <v>100000</v>
      </c>
      <c r="AA36" s="133">
        <v>100000</v>
      </c>
      <c r="AB36" s="133">
        <v>6</v>
      </c>
      <c r="AD36" s="111" t="s">
        <v>351</v>
      </c>
      <c r="AE36" s="11">
        <v>60.114500000000007</v>
      </c>
      <c r="AF36" s="11">
        <v>69.045799999999986</v>
      </c>
      <c r="AG36" s="11">
        <v>0</v>
      </c>
      <c r="AH36" s="11">
        <v>28.581899999999997</v>
      </c>
      <c r="AI36" s="11">
        <v>0.99099999999999999</v>
      </c>
      <c r="AJ36" s="11">
        <v>0</v>
      </c>
      <c r="AK36" s="84"/>
      <c r="AL36" s="88" t="s">
        <v>317</v>
      </c>
      <c r="AM36" s="89">
        <f t="shared" si="0"/>
        <v>75.143125000000012</v>
      </c>
      <c r="AN36" s="89">
        <f t="shared" si="1"/>
        <v>86.307249999999982</v>
      </c>
      <c r="AO36" s="89">
        <f t="shared" si="2"/>
        <v>0</v>
      </c>
      <c r="AP36" s="89">
        <f t="shared" si="3"/>
        <v>35.727374999999995</v>
      </c>
      <c r="AQ36" s="89">
        <f t="shared" si="4"/>
        <v>1.23875</v>
      </c>
      <c r="AR36" s="90">
        <f t="shared" si="5"/>
        <v>0</v>
      </c>
      <c r="AT36" s="88" t="s">
        <v>317</v>
      </c>
      <c r="AU36" s="89">
        <f t="shared" si="6"/>
        <v>75.143125000000012</v>
      </c>
      <c r="AV36" s="89">
        <f t="shared" si="7"/>
        <v>86.307249999999982</v>
      </c>
      <c r="AW36" s="89">
        <f t="shared" si="8"/>
        <v>0</v>
      </c>
      <c r="AX36" s="89">
        <f t="shared" si="9"/>
        <v>35.727374999999995</v>
      </c>
      <c r="AY36" s="89">
        <f t="shared" si="10"/>
        <v>1.23875</v>
      </c>
      <c r="AZ36" s="90">
        <f t="shared" si="11"/>
        <v>6</v>
      </c>
    </row>
    <row r="37" spans="1:52" x14ac:dyDescent="0.25">
      <c r="A37">
        <v>34</v>
      </c>
      <c r="B37" s="221" t="s">
        <v>551</v>
      </c>
      <c r="C37" s="139">
        <v>0</v>
      </c>
      <c r="D37" s="111" t="s">
        <v>223</v>
      </c>
      <c r="E37" s="133">
        <v>100000</v>
      </c>
      <c r="F37" s="133">
        <v>100000</v>
      </c>
      <c r="G37" s="133">
        <v>100000</v>
      </c>
      <c r="H37" s="133">
        <v>100000</v>
      </c>
      <c r="I37" s="133">
        <v>100000</v>
      </c>
      <c r="J37" s="133">
        <v>6</v>
      </c>
      <c r="L37"/>
      <c r="M37" s="221" t="s">
        <v>538</v>
      </c>
      <c r="N37" s="4"/>
      <c r="O37" s="4"/>
      <c r="P37" s="4"/>
      <c r="Q37" s="4"/>
      <c r="R37" s="4"/>
      <c r="S37" s="210"/>
      <c r="V37" s="111" t="s">
        <v>223</v>
      </c>
      <c r="W37" s="133">
        <v>100000</v>
      </c>
      <c r="X37" s="133">
        <v>100000</v>
      </c>
      <c r="Y37" s="133">
        <v>100000</v>
      </c>
      <c r="Z37" s="133">
        <v>100000</v>
      </c>
      <c r="AA37" s="133">
        <v>100000</v>
      </c>
      <c r="AB37" s="133">
        <v>6</v>
      </c>
      <c r="AD37" s="111" t="s">
        <v>223</v>
      </c>
      <c r="AE37" s="11">
        <v>0</v>
      </c>
      <c r="AF37" s="11">
        <v>0</v>
      </c>
      <c r="AG37" s="11">
        <v>0</v>
      </c>
      <c r="AH37" s="11">
        <v>17.447999999999997</v>
      </c>
      <c r="AI37" s="11">
        <v>3.5564</v>
      </c>
      <c r="AJ37" s="11">
        <v>0</v>
      </c>
      <c r="AK37" s="84"/>
      <c r="AL37" s="88" t="s">
        <v>173</v>
      </c>
      <c r="AM37" s="89">
        <f t="shared" si="0"/>
        <v>0</v>
      </c>
      <c r="AN37" s="89">
        <f t="shared" si="1"/>
        <v>0</v>
      </c>
      <c r="AO37" s="89">
        <f t="shared" si="2"/>
        <v>0</v>
      </c>
      <c r="AP37" s="89">
        <f t="shared" si="3"/>
        <v>21.809999999999995</v>
      </c>
      <c r="AQ37" s="89">
        <f t="shared" si="4"/>
        <v>4.4455</v>
      </c>
      <c r="AR37" s="90">
        <f t="shared" si="5"/>
        <v>0</v>
      </c>
      <c r="AT37" s="88" t="s">
        <v>173</v>
      </c>
      <c r="AU37" s="89">
        <f t="shared" si="6"/>
        <v>0</v>
      </c>
      <c r="AV37" s="89">
        <f t="shared" si="7"/>
        <v>0</v>
      </c>
      <c r="AW37" s="89">
        <f t="shared" si="8"/>
        <v>0</v>
      </c>
      <c r="AX37" s="89">
        <f t="shared" si="9"/>
        <v>21.809999999999995</v>
      </c>
      <c r="AY37" s="89">
        <f t="shared" si="10"/>
        <v>4.4455</v>
      </c>
      <c r="AZ37" s="90">
        <f t="shared" si="11"/>
        <v>6</v>
      </c>
    </row>
    <row r="38" spans="1:52" x14ac:dyDescent="0.25">
      <c r="A38">
        <v>35</v>
      </c>
      <c r="B38" s="221" t="s">
        <v>538</v>
      </c>
      <c r="C38" s="139">
        <v>0</v>
      </c>
      <c r="D38" s="111" t="s">
        <v>352</v>
      </c>
      <c r="E38" s="133">
        <v>3964</v>
      </c>
      <c r="F38" s="133">
        <v>3964</v>
      </c>
      <c r="G38" s="133">
        <v>3964</v>
      </c>
      <c r="H38" s="133">
        <v>13184</v>
      </c>
      <c r="I38" s="133">
        <v>13184</v>
      </c>
      <c r="J38" s="133">
        <v>1330</v>
      </c>
      <c r="K38" s="133">
        <v>76270</v>
      </c>
      <c r="L38"/>
      <c r="M38" s="221" t="s">
        <v>222</v>
      </c>
      <c r="N38" s="4"/>
      <c r="O38" s="4"/>
      <c r="P38" s="4"/>
      <c r="Q38" s="4"/>
      <c r="R38" s="4"/>
      <c r="S38" s="210"/>
      <c r="V38" s="111" t="s">
        <v>352</v>
      </c>
      <c r="W38" s="133">
        <v>76270</v>
      </c>
      <c r="X38" s="133">
        <v>76270</v>
      </c>
      <c r="Y38" s="133">
        <v>76270</v>
      </c>
      <c r="Z38" s="133">
        <v>13184</v>
      </c>
      <c r="AA38" s="133">
        <v>13184</v>
      </c>
      <c r="AB38" s="133">
        <v>1330</v>
      </c>
      <c r="AD38" s="111" t="s">
        <v>352</v>
      </c>
      <c r="AE38" s="11">
        <v>0</v>
      </c>
      <c r="AF38" s="11">
        <v>63090.986677000001</v>
      </c>
      <c r="AG38" s="11">
        <v>0</v>
      </c>
      <c r="AH38" s="11">
        <v>0</v>
      </c>
      <c r="AI38" s="11">
        <v>0</v>
      </c>
      <c r="AJ38" s="11">
        <v>0</v>
      </c>
      <c r="AK38" s="84"/>
      <c r="AL38" s="88" t="s">
        <v>318</v>
      </c>
      <c r="AM38" s="89">
        <f t="shared" si="0"/>
        <v>0</v>
      </c>
      <c r="AN38" s="89">
        <f t="shared" si="1"/>
        <v>78863.733346249996</v>
      </c>
      <c r="AO38" s="89">
        <f t="shared" si="2"/>
        <v>0</v>
      </c>
      <c r="AP38" s="89">
        <f t="shared" si="3"/>
        <v>0</v>
      </c>
      <c r="AQ38" s="89">
        <f t="shared" si="4"/>
        <v>0</v>
      </c>
      <c r="AR38" s="90">
        <f t="shared" si="5"/>
        <v>0</v>
      </c>
      <c r="AT38" s="88" t="s">
        <v>318</v>
      </c>
      <c r="AU38" s="89" t="e">
        <f>IF(#REF!=100000,AM38,#REF!)</f>
        <v>#REF!</v>
      </c>
      <c r="AV38" s="89">
        <f t="shared" si="7"/>
        <v>3964</v>
      </c>
      <c r="AW38" s="89">
        <f t="shared" si="8"/>
        <v>3964</v>
      </c>
      <c r="AX38" s="89">
        <f t="shared" si="9"/>
        <v>13184</v>
      </c>
      <c r="AY38" s="89">
        <f t="shared" si="10"/>
        <v>13184</v>
      </c>
      <c r="AZ38" s="90">
        <f t="shared" si="11"/>
        <v>1330</v>
      </c>
    </row>
    <row r="39" spans="1:52" x14ac:dyDescent="0.25">
      <c r="A39">
        <v>36</v>
      </c>
      <c r="B39" s="221" t="s">
        <v>222</v>
      </c>
      <c r="C39" s="139">
        <v>0</v>
      </c>
      <c r="D39" s="111" t="s">
        <v>353</v>
      </c>
      <c r="E39" s="133">
        <v>3964</v>
      </c>
      <c r="F39" s="133">
        <v>3964</v>
      </c>
      <c r="G39" s="133">
        <v>3964</v>
      </c>
      <c r="H39" s="133">
        <v>13184</v>
      </c>
      <c r="I39" s="133">
        <v>13184</v>
      </c>
      <c r="J39" s="133">
        <v>1330</v>
      </c>
      <c r="K39" s="133"/>
      <c r="L39"/>
      <c r="M39" s="221" t="s">
        <v>387</v>
      </c>
      <c r="N39" s="4">
        <v>3718</v>
      </c>
      <c r="O39" s="4">
        <v>26228</v>
      </c>
      <c r="P39" s="4">
        <v>19095</v>
      </c>
      <c r="Q39" s="4">
        <v>19783</v>
      </c>
      <c r="R39" s="4">
        <v>11927</v>
      </c>
      <c r="S39" s="210">
        <v>19783</v>
      </c>
      <c r="U39" s="84"/>
      <c r="V39" s="111" t="s">
        <v>353</v>
      </c>
      <c r="W39" s="133">
        <v>76270</v>
      </c>
      <c r="X39" s="133">
        <v>76270</v>
      </c>
      <c r="Y39" s="133">
        <v>76270</v>
      </c>
      <c r="Z39" s="133">
        <v>13184</v>
      </c>
      <c r="AA39" s="133">
        <v>13184</v>
      </c>
      <c r="AB39" s="133">
        <v>1330</v>
      </c>
      <c r="AD39" s="111" t="s">
        <v>353</v>
      </c>
      <c r="AE39" s="11">
        <v>2107.8352</v>
      </c>
      <c r="AF39" s="11">
        <v>14258.988440000001</v>
      </c>
      <c r="AG39" s="11">
        <v>0</v>
      </c>
      <c r="AH39" s="11">
        <v>40</v>
      </c>
      <c r="AI39" s="11">
        <v>73</v>
      </c>
      <c r="AJ39" s="11">
        <v>870</v>
      </c>
      <c r="AK39" s="84"/>
      <c r="AL39" s="88" t="s">
        <v>319</v>
      </c>
      <c r="AM39" s="89">
        <f t="shared" si="0"/>
        <v>2634.7939999999999</v>
      </c>
      <c r="AN39" s="89">
        <f t="shared" si="1"/>
        <v>17823.735550000001</v>
      </c>
      <c r="AO39" s="89">
        <f t="shared" si="2"/>
        <v>0</v>
      </c>
      <c r="AP39" s="89">
        <f t="shared" si="3"/>
        <v>50</v>
      </c>
      <c r="AQ39" s="89">
        <f t="shared" si="4"/>
        <v>91.25</v>
      </c>
      <c r="AR39" s="90">
        <f t="shared" si="5"/>
        <v>1087.5</v>
      </c>
      <c r="AT39" s="88" t="s">
        <v>319</v>
      </c>
      <c r="AU39" s="89">
        <f t="shared" si="6"/>
        <v>3964</v>
      </c>
      <c r="AV39" s="89">
        <f t="shared" si="7"/>
        <v>3964</v>
      </c>
      <c r="AW39" s="89">
        <f t="shared" si="8"/>
        <v>3964</v>
      </c>
      <c r="AX39" s="89">
        <f t="shared" si="9"/>
        <v>13184</v>
      </c>
      <c r="AY39" s="89">
        <f t="shared" si="10"/>
        <v>13184</v>
      </c>
      <c r="AZ39" s="90">
        <f t="shared" si="11"/>
        <v>1330</v>
      </c>
    </row>
    <row r="40" spans="1:52" x14ac:dyDescent="0.25">
      <c r="A40">
        <v>37</v>
      </c>
      <c r="B40" s="221" t="s">
        <v>387</v>
      </c>
      <c r="C40" s="139">
        <v>0</v>
      </c>
      <c r="D40" s="71" t="s">
        <v>13</v>
      </c>
      <c r="E40" s="133">
        <v>0</v>
      </c>
      <c r="F40" s="133">
        <v>0</v>
      </c>
      <c r="G40" s="133">
        <v>0</v>
      </c>
      <c r="H40" s="133">
        <v>0</v>
      </c>
      <c r="I40" s="133">
        <v>0</v>
      </c>
      <c r="J40" s="133">
        <v>750</v>
      </c>
      <c r="L40"/>
      <c r="M40" s="221" t="s">
        <v>552</v>
      </c>
      <c r="N40" s="4"/>
      <c r="O40" s="4"/>
      <c r="P40" s="4"/>
      <c r="Q40" s="4">
        <v>916</v>
      </c>
      <c r="R40" s="4">
        <v>84</v>
      </c>
      <c r="S40" s="210">
        <v>916</v>
      </c>
      <c r="V40" s="71" t="s">
        <v>13</v>
      </c>
      <c r="W40" s="133">
        <v>0</v>
      </c>
      <c r="X40" s="133">
        <v>0</v>
      </c>
      <c r="Y40" s="133">
        <v>0</v>
      </c>
      <c r="Z40" s="133">
        <v>0</v>
      </c>
      <c r="AA40" s="133">
        <v>0</v>
      </c>
      <c r="AB40" s="133">
        <v>750</v>
      </c>
      <c r="AD40" s="71" t="s">
        <v>13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660</v>
      </c>
      <c r="AK40" s="84"/>
      <c r="AL40" s="88" t="s">
        <v>13</v>
      </c>
      <c r="AM40" s="89">
        <f t="shared" si="0"/>
        <v>0</v>
      </c>
      <c r="AN40" s="89">
        <f t="shared" si="1"/>
        <v>0</v>
      </c>
      <c r="AO40" s="89">
        <f t="shared" si="2"/>
        <v>0</v>
      </c>
      <c r="AP40" s="89">
        <f t="shared" si="3"/>
        <v>0</v>
      </c>
      <c r="AQ40" s="89">
        <f t="shared" si="4"/>
        <v>0</v>
      </c>
      <c r="AR40" s="90">
        <f t="shared" si="5"/>
        <v>825</v>
      </c>
      <c r="AT40" s="88" t="s">
        <v>13</v>
      </c>
      <c r="AU40" s="89">
        <f t="shared" si="6"/>
        <v>0</v>
      </c>
      <c r="AV40" s="89">
        <f t="shared" si="7"/>
        <v>0</v>
      </c>
      <c r="AW40" s="89">
        <f t="shared" si="8"/>
        <v>0</v>
      </c>
      <c r="AX40" s="89">
        <f t="shared" si="9"/>
        <v>0</v>
      </c>
      <c r="AY40" s="89">
        <f t="shared" si="10"/>
        <v>0</v>
      </c>
      <c r="AZ40" s="90">
        <f t="shared" si="11"/>
        <v>750</v>
      </c>
    </row>
    <row r="41" spans="1:52" x14ac:dyDescent="0.25">
      <c r="A41">
        <v>38</v>
      </c>
      <c r="B41" s="221" t="s">
        <v>552</v>
      </c>
      <c r="C41" s="139">
        <v>0</v>
      </c>
      <c r="D41" s="71" t="s">
        <v>88</v>
      </c>
      <c r="E41" s="133">
        <v>0</v>
      </c>
      <c r="F41" s="133">
        <v>0</v>
      </c>
      <c r="G41" s="133">
        <v>0</v>
      </c>
      <c r="H41" s="133">
        <v>0</v>
      </c>
      <c r="I41" s="133">
        <v>0</v>
      </c>
      <c r="J41" s="133">
        <v>6148</v>
      </c>
      <c r="K41"/>
      <c r="L41"/>
      <c r="M41" s="221" t="s">
        <v>12</v>
      </c>
      <c r="N41" s="4"/>
      <c r="O41" s="4"/>
      <c r="P41" s="4"/>
      <c r="Q41" s="4"/>
      <c r="R41" s="4"/>
      <c r="S41" s="210"/>
      <c r="V41" s="71" t="s">
        <v>88</v>
      </c>
      <c r="W41" s="133">
        <v>0</v>
      </c>
      <c r="X41" s="133">
        <v>0</v>
      </c>
      <c r="Y41" s="133">
        <v>0</v>
      </c>
      <c r="Z41" s="133">
        <v>0</v>
      </c>
      <c r="AA41" s="133">
        <v>0</v>
      </c>
      <c r="AB41" s="133">
        <v>6148</v>
      </c>
      <c r="AD41" s="71" t="s">
        <v>88</v>
      </c>
      <c r="AE41" s="11">
        <v>0</v>
      </c>
      <c r="AF41" s="11">
        <v>0</v>
      </c>
      <c r="AG41" s="11">
        <v>0</v>
      </c>
      <c r="AH41" s="11">
        <v>0</v>
      </c>
      <c r="AI41" s="11">
        <v>382</v>
      </c>
      <c r="AJ41" s="11">
        <v>12124</v>
      </c>
      <c r="AK41" s="84"/>
      <c r="AL41" s="88" t="s">
        <v>88</v>
      </c>
      <c r="AM41" s="89">
        <f t="shared" si="0"/>
        <v>0</v>
      </c>
      <c r="AN41" s="89">
        <f t="shared" si="1"/>
        <v>0</v>
      </c>
      <c r="AO41" s="89">
        <f t="shared" si="2"/>
        <v>0</v>
      </c>
      <c r="AP41" s="89">
        <f t="shared" si="3"/>
        <v>0</v>
      </c>
      <c r="AQ41" s="89">
        <f t="shared" si="4"/>
        <v>477.5</v>
      </c>
      <c r="AR41" s="90">
        <f t="shared" si="5"/>
        <v>15155</v>
      </c>
      <c r="AT41" s="88" t="s">
        <v>88</v>
      </c>
      <c r="AU41" s="89">
        <f t="shared" si="6"/>
        <v>0</v>
      </c>
      <c r="AV41" s="89">
        <f t="shared" si="7"/>
        <v>0</v>
      </c>
      <c r="AW41" s="89">
        <f t="shared" si="8"/>
        <v>0</v>
      </c>
      <c r="AX41" s="89">
        <f t="shared" si="9"/>
        <v>0</v>
      </c>
      <c r="AY41" s="89">
        <f t="shared" si="10"/>
        <v>0</v>
      </c>
      <c r="AZ41" s="90">
        <f t="shared" si="11"/>
        <v>6148</v>
      </c>
    </row>
    <row r="42" spans="1:52" x14ac:dyDescent="0.25">
      <c r="A42">
        <v>39</v>
      </c>
      <c r="B42" s="221" t="s">
        <v>12</v>
      </c>
      <c r="C42" s="139">
        <v>0</v>
      </c>
      <c r="D42" s="71" t="s">
        <v>174</v>
      </c>
      <c r="E42" s="133">
        <v>2541</v>
      </c>
      <c r="F42" s="133">
        <v>34719</v>
      </c>
      <c r="G42" s="133">
        <v>34719</v>
      </c>
      <c r="H42" s="133">
        <v>187</v>
      </c>
      <c r="I42" s="133">
        <v>576</v>
      </c>
      <c r="J42" s="133">
        <v>415</v>
      </c>
      <c r="K42" s="133">
        <v>10375</v>
      </c>
      <c r="L42"/>
      <c r="M42" s="221" t="s">
        <v>388</v>
      </c>
      <c r="N42" s="4">
        <v>42952</v>
      </c>
      <c r="O42" s="4">
        <v>42952</v>
      </c>
      <c r="P42" s="4">
        <v>42952</v>
      </c>
      <c r="Q42" s="4">
        <v>13184</v>
      </c>
      <c r="R42" s="4">
        <v>1330</v>
      </c>
      <c r="S42" s="210">
        <v>13184</v>
      </c>
      <c r="V42" s="71" t="s">
        <v>174</v>
      </c>
      <c r="W42" s="133">
        <v>2541</v>
      </c>
      <c r="X42" s="133">
        <v>10375</v>
      </c>
      <c r="Y42" s="133">
        <v>10375</v>
      </c>
      <c r="Z42" s="133">
        <v>187</v>
      </c>
      <c r="AA42" s="133">
        <v>576</v>
      </c>
      <c r="AB42" s="133">
        <v>415</v>
      </c>
      <c r="AD42" s="71" t="s">
        <v>174</v>
      </c>
      <c r="AE42" s="11">
        <v>2017.759</v>
      </c>
      <c r="AF42" s="11">
        <v>9968.0496000000003</v>
      </c>
      <c r="AG42" s="11">
        <v>1.577</v>
      </c>
      <c r="AH42" s="11">
        <v>46.486499999999999</v>
      </c>
      <c r="AI42" s="11">
        <v>403.25050000000005</v>
      </c>
      <c r="AJ42" s="11">
        <v>376.04</v>
      </c>
      <c r="AK42" s="84"/>
      <c r="AL42" s="88" t="s">
        <v>174</v>
      </c>
      <c r="AM42" s="89">
        <f t="shared" si="0"/>
        <v>2522.19875</v>
      </c>
      <c r="AN42" s="89">
        <f t="shared" si="1"/>
        <v>12460.062</v>
      </c>
      <c r="AO42" s="89">
        <f t="shared" si="2"/>
        <v>1.9712499999999999</v>
      </c>
      <c r="AP42" s="89">
        <f t="shared" si="3"/>
        <v>58.108125000000001</v>
      </c>
      <c r="AQ42" s="89">
        <f t="shared" si="4"/>
        <v>504.06312500000007</v>
      </c>
      <c r="AR42" s="90">
        <f t="shared" si="5"/>
        <v>470.05</v>
      </c>
      <c r="AT42" s="88" t="s">
        <v>174</v>
      </c>
      <c r="AU42" s="89">
        <f t="shared" si="6"/>
        <v>2541</v>
      </c>
      <c r="AV42" s="89" t="e">
        <f>IF(#REF!=100000,AN42,#REF!)</f>
        <v>#REF!</v>
      </c>
      <c r="AW42" s="89">
        <f t="shared" si="8"/>
        <v>34719</v>
      </c>
      <c r="AX42" s="89">
        <f t="shared" si="9"/>
        <v>187</v>
      </c>
      <c r="AY42" s="89">
        <f t="shared" si="10"/>
        <v>576</v>
      </c>
      <c r="AZ42" s="90">
        <f t="shared" si="11"/>
        <v>415</v>
      </c>
    </row>
    <row r="43" spans="1:52" x14ac:dyDescent="0.25">
      <c r="A43">
        <v>40</v>
      </c>
      <c r="B43" s="221" t="s">
        <v>388</v>
      </c>
      <c r="C43" s="139">
        <v>0</v>
      </c>
      <c r="D43" s="71" t="s">
        <v>89</v>
      </c>
      <c r="E43" s="133">
        <v>0</v>
      </c>
      <c r="F43" s="133">
        <v>0</v>
      </c>
      <c r="G43" s="133">
        <v>0</v>
      </c>
      <c r="H43" s="133">
        <v>25</v>
      </c>
      <c r="I43" s="133">
        <v>25</v>
      </c>
      <c r="J43" s="133">
        <v>0</v>
      </c>
      <c r="K43"/>
      <c r="L43"/>
      <c r="M43" s="221" t="s">
        <v>539</v>
      </c>
      <c r="N43" s="4"/>
      <c r="O43" s="4"/>
      <c r="P43" s="4"/>
      <c r="Q43" s="4"/>
      <c r="R43" s="4"/>
      <c r="S43" s="210"/>
      <c r="V43" s="71" t="s">
        <v>89</v>
      </c>
      <c r="W43" s="133">
        <v>0</v>
      </c>
      <c r="X43" s="133">
        <v>0</v>
      </c>
      <c r="Y43" s="133">
        <v>0</v>
      </c>
      <c r="Z43" s="133">
        <v>25</v>
      </c>
      <c r="AA43" s="133">
        <v>25</v>
      </c>
      <c r="AB43" s="133">
        <v>0</v>
      </c>
      <c r="AD43" s="71" t="s">
        <v>89</v>
      </c>
      <c r="AE43" s="11">
        <v>0</v>
      </c>
      <c r="AF43" s="11">
        <v>0</v>
      </c>
      <c r="AG43" s="11">
        <v>0</v>
      </c>
      <c r="AH43" s="11">
        <v>29.743499999999997</v>
      </c>
      <c r="AI43" s="11">
        <v>0.35599999999999998</v>
      </c>
      <c r="AJ43" s="11">
        <v>0</v>
      </c>
      <c r="AK43" s="84"/>
      <c r="AL43" s="88" t="s">
        <v>89</v>
      </c>
      <c r="AM43" s="89">
        <f t="shared" si="0"/>
        <v>0</v>
      </c>
      <c r="AN43" s="89">
        <f t="shared" si="1"/>
        <v>0</v>
      </c>
      <c r="AO43" s="89">
        <f t="shared" si="2"/>
        <v>0</v>
      </c>
      <c r="AP43" s="89">
        <f t="shared" si="3"/>
        <v>37.179374999999993</v>
      </c>
      <c r="AQ43" s="89">
        <f t="shared" si="4"/>
        <v>0.44499999999999995</v>
      </c>
      <c r="AR43" s="90">
        <f t="shared" si="5"/>
        <v>0</v>
      </c>
      <c r="AT43" s="88" t="s">
        <v>89</v>
      </c>
      <c r="AU43" s="89">
        <f t="shared" si="6"/>
        <v>0</v>
      </c>
      <c r="AV43" s="89">
        <f t="shared" si="7"/>
        <v>0</v>
      </c>
      <c r="AW43" s="89">
        <f t="shared" si="8"/>
        <v>0</v>
      </c>
      <c r="AX43" s="89">
        <f t="shared" si="9"/>
        <v>25</v>
      </c>
      <c r="AY43" s="89">
        <f t="shared" si="10"/>
        <v>25</v>
      </c>
      <c r="AZ43" s="90">
        <f t="shared" si="11"/>
        <v>0</v>
      </c>
    </row>
    <row r="44" spans="1:52" x14ac:dyDescent="0.25">
      <c r="A44" s="11"/>
      <c r="B44" s="221" t="s">
        <v>539</v>
      </c>
      <c r="C44" s="139">
        <v>0</v>
      </c>
      <c r="D44" s="107" t="s">
        <v>175</v>
      </c>
      <c r="E44" s="133">
        <v>100000</v>
      </c>
      <c r="F44" s="133">
        <v>0</v>
      </c>
      <c r="G44" s="133">
        <v>0</v>
      </c>
      <c r="H44" s="133">
        <v>25</v>
      </c>
      <c r="I44" s="133">
        <v>25</v>
      </c>
      <c r="J44" s="133">
        <v>2</v>
      </c>
      <c r="K44" s="38"/>
      <c r="L44" s="38"/>
      <c r="M44" s="221" t="s">
        <v>13</v>
      </c>
      <c r="N44" s="4"/>
      <c r="O44" s="4"/>
      <c r="P44" s="4"/>
      <c r="Q44" s="4"/>
      <c r="R44" s="4">
        <v>750</v>
      </c>
      <c r="S44" s="210"/>
      <c r="V44" s="107" t="s">
        <v>175</v>
      </c>
      <c r="W44" s="133">
        <v>100000</v>
      </c>
      <c r="X44" s="133">
        <v>0</v>
      </c>
      <c r="Y44" s="133">
        <v>0</v>
      </c>
      <c r="Z44" s="133">
        <v>25</v>
      </c>
      <c r="AA44" s="133">
        <v>25</v>
      </c>
      <c r="AB44" s="133">
        <v>2</v>
      </c>
      <c r="AD44" s="107" t="s">
        <v>175</v>
      </c>
      <c r="AE44" s="11">
        <v>27.755899999999997</v>
      </c>
      <c r="AF44" s="11">
        <v>0</v>
      </c>
      <c r="AG44" s="11">
        <v>0</v>
      </c>
      <c r="AH44" s="11">
        <v>11.749499999999998</v>
      </c>
      <c r="AI44" s="11">
        <v>10.893000000000001</v>
      </c>
      <c r="AJ44" s="11">
        <v>2.8490000000000002</v>
      </c>
      <c r="AL44" s="110" t="s">
        <v>175</v>
      </c>
      <c r="AM44" s="89">
        <f t="shared" ref="AM44:AR44" si="12">AE44*(1+$AM$2)</f>
        <v>34.694874999999996</v>
      </c>
      <c r="AN44" s="89">
        <f t="shared" si="12"/>
        <v>0</v>
      </c>
      <c r="AO44" s="89">
        <f t="shared" si="12"/>
        <v>0</v>
      </c>
      <c r="AP44" s="89">
        <f t="shared" si="12"/>
        <v>14.686874999999997</v>
      </c>
      <c r="AQ44" s="89">
        <f t="shared" si="12"/>
        <v>13.616250000000001</v>
      </c>
      <c r="AR44" s="90">
        <f t="shared" si="12"/>
        <v>3.5612500000000002</v>
      </c>
      <c r="AT44" s="110" t="s">
        <v>175</v>
      </c>
      <c r="AU44" s="89">
        <f t="shared" ref="AU44:AZ44" si="13">IF(E44=100000,AM44,E44)</f>
        <v>34.694874999999996</v>
      </c>
      <c r="AV44" s="89">
        <f t="shared" si="13"/>
        <v>0</v>
      </c>
      <c r="AW44" s="89">
        <f t="shared" si="13"/>
        <v>0</v>
      </c>
      <c r="AX44" s="89">
        <f t="shared" si="13"/>
        <v>25</v>
      </c>
      <c r="AY44" s="89">
        <f t="shared" si="13"/>
        <v>25</v>
      </c>
      <c r="AZ44" s="90">
        <f t="shared" si="13"/>
        <v>2</v>
      </c>
    </row>
    <row r="45" spans="1:52" x14ac:dyDescent="0.25">
      <c r="A45" s="11"/>
      <c r="B45" s="221" t="s">
        <v>13</v>
      </c>
      <c r="C45" s="139">
        <v>0</v>
      </c>
      <c r="D45" s="38"/>
      <c r="E45" s="38"/>
      <c r="F45" s="103"/>
      <c r="G45" s="103"/>
      <c r="H45" s="38"/>
      <c r="I45" s="38"/>
      <c r="J45" s="38"/>
      <c r="K45" s="38"/>
      <c r="L45" s="38"/>
      <c r="M45" s="221" t="s">
        <v>540</v>
      </c>
      <c r="N45" s="4"/>
      <c r="O45" s="4"/>
      <c r="P45" s="4"/>
      <c r="Q45" s="4"/>
      <c r="R45" s="4">
        <v>6235</v>
      </c>
      <c r="S45" s="210"/>
    </row>
    <row r="46" spans="1:52" x14ac:dyDescent="0.25">
      <c r="A46" s="11"/>
      <c r="B46" s="221" t="s">
        <v>540</v>
      </c>
      <c r="C46" s="139">
        <v>0</v>
      </c>
      <c r="D46" s="38"/>
      <c r="E46" s="38"/>
      <c r="F46" s="103"/>
      <c r="G46" s="103"/>
      <c r="H46" s="38"/>
      <c r="I46" s="38"/>
      <c r="J46" s="38"/>
      <c r="K46" s="38"/>
      <c r="L46" s="38"/>
      <c r="M46" s="221" t="s">
        <v>174</v>
      </c>
      <c r="N46" s="4">
        <v>3312</v>
      </c>
      <c r="O46" s="4">
        <v>15791</v>
      </c>
      <c r="P46" s="4"/>
      <c r="Q46" s="4"/>
      <c r="R46" s="4">
        <v>412</v>
      </c>
      <c r="S46" s="210">
        <v>530</v>
      </c>
    </row>
    <row r="47" spans="1:52" x14ac:dyDescent="0.25">
      <c r="A47" s="11"/>
      <c r="B47" s="221" t="s">
        <v>174</v>
      </c>
      <c r="C47" s="139">
        <v>0</v>
      </c>
      <c r="D47" s="38"/>
      <c r="E47" s="38"/>
      <c r="F47" s="103"/>
      <c r="G47" s="103"/>
      <c r="H47" s="38"/>
      <c r="I47" s="38"/>
      <c r="J47" s="38"/>
      <c r="K47" s="38"/>
      <c r="L47" s="38"/>
      <c r="M47" s="221" t="s">
        <v>175</v>
      </c>
      <c r="N47" s="4"/>
      <c r="O47" s="4"/>
      <c r="P47" s="4"/>
      <c r="Q47" s="4">
        <v>99</v>
      </c>
      <c r="R47" s="4">
        <v>193</v>
      </c>
      <c r="S47" s="210">
        <v>99</v>
      </c>
    </row>
    <row r="48" spans="1:52" x14ac:dyDescent="0.25">
      <c r="A48" s="11"/>
      <c r="B48" s="221" t="s">
        <v>175</v>
      </c>
      <c r="C48" s="139">
        <v>0</v>
      </c>
      <c r="D48" s="38"/>
      <c r="E48" s="38"/>
      <c r="F48" s="103"/>
      <c r="G48" s="103"/>
      <c r="H48" s="38"/>
      <c r="I48" s="38"/>
      <c r="J48" s="38"/>
      <c r="K48" s="38"/>
      <c r="L48" s="38"/>
      <c r="M48" s="221" t="s">
        <v>541</v>
      </c>
      <c r="N48" s="4"/>
      <c r="O48" s="4"/>
      <c r="P48" s="4"/>
      <c r="Q48" s="4"/>
      <c r="R48" s="4"/>
      <c r="S48" s="210"/>
    </row>
    <row r="49" spans="1:34" x14ac:dyDescent="0.25">
      <c r="A49" s="11"/>
      <c r="B49" s="221" t="s">
        <v>541</v>
      </c>
      <c r="C49" s="139">
        <v>0</v>
      </c>
      <c r="D49" s="38"/>
      <c r="E49" s="38"/>
      <c r="F49" s="103"/>
      <c r="G49" s="103"/>
      <c r="H49" s="38"/>
      <c r="I49" s="38"/>
      <c r="J49" s="38"/>
      <c r="K49" s="38"/>
      <c r="L49" s="38"/>
      <c r="M49" s="221" t="s">
        <v>542</v>
      </c>
      <c r="N49" s="4"/>
      <c r="O49" s="4"/>
      <c r="P49" s="4"/>
      <c r="Q49" s="4">
        <v>19</v>
      </c>
      <c r="R49" s="4"/>
      <c r="S49" s="210">
        <v>19</v>
      </c>
    </row>
    <row r="50" spans="1:34" ht="13.8" thickBot="1" x14ac:dyDescent="0.3">
      <c r="A50" s="11"/>
      <c r="B50" s="221" t="s">
        <v>542</v>
      </c>
      <c r="C50" s="139">
        <v>0</v>
      </c>
      <c r="D50" s="38"/>
      <c r="E50" s="38"/>
      <c r="F50" s="103"/>
      <c r="G50" s="103"/>
      <c r="H50" s="38"/>
      <c r="I50" s="38"/>
      <c r="J50" s="38"/>
      <c r="K50" s="38"/>
      <c r="L50" s="38"/>
      <c r="M50" s="222" t="s">
        <v>543</v>
      </c>
      <c r="N50" s="155"/>
      <c r="O50" s="155"/>
      <c r="P50" s="155"/>
      <c r="Q50" s="155"/>
      <c r="R50" s="155"/>
      <c r="S50" s="211"/>
    </row>
    <row r="51" spans="1:34" ht="13.8" thickBot="1" x14ac:dyDescent="0.3">
      <c r="A51" s="11"/>
      <c r="B51" s="222" t="s">
        <v>543</v>
      </c>
      <c r="C51" s="139">
        <v>0</v>
      </c>
      <c r="D51" s="38"/>
      <c r="E51" s="38"/>
      <c r="F51" s="103"/>
      <c r="G51" s="103"/>
      <c r="H51" s="38"/>
      <c r="I51" s="38"/>
      <c r="J51" s="38"/>
      <c r="K51" s="38"/>
      <c r="L51" s="38"/>
      <c r="M51" s="19"/>
      <c r="O51" s="89"/>
      <c r="P51" s="89"/>
    </row>
    <row r="52" spans="1:34" x14ac:dyDescent="0.25">
      <c r="A52" s="11"/>
      <c r="B52" s="19"/>
      <c r="C52" s="13"/>
      <c r="D52" s="38"/>
      <c r="E52" s="133"/>
      <c r="F52" s="103"/>
      <c r="G52" s="103"/>
      <c r="H52" s="38"/>
      <c r="I52" s="38"/>
      <c r="J52" s="38"/>
      <c r="K52" s="38"/>
      <c r="L52" s="38"/>
      <c r="M52" s="19"/>
      <c r="O52" s="89"/>
      <c r="P52" s="89"/>
    </row>
    <row r="53" spans="1:34" s="62" customFormat="1" x14ac:dyDescent="0.25">
      <c r="B53" s="146"/>
      <c r="C53" s="147"/>
      <c r="D53" s="148"/>
      <c r="E53" s="148"/>
      <c r="F53" s="148"/>
      <c r="G53" s="148"/>
      <c r="H53" s="148"/>
      <c r="I53" s="148"/>
      <c r="J53" s="148"/>
      <c r="K53" s="148"/>
      <c r="L53" s="148"/>
    </row>
    <row r="54" spans="1:34" x14ac:dyDescent="0.25">
      <c r="A54" s="26" t="s">
        <v>380</v>
      </c>
      <c r="B54" s="72"/>
      <c r="C54" s="73"/>
      <c r="D54" s="97" t="s">
        <v>258</v>
      </c>
      <c r="E54" s="38"/>
      <c r="F54" s="38"/>
      <c r="G54" s="38"/>
      <c r="H54" s="38"/>
      <c r="I54" s="38"/>
      <c r="J54" s="38"/>
      <c r="K54" s="38"/>
      <c r="M54" s="37" t="s">
        <v>263</v>
      </c>
      <c r="V54" s="51" t="s">
        <v>261</v>
      </c>
    </row>
    <row r="55" spans="1:34" ht="16.2" thickBot="1" x14ac:dyDescent="0.35">
      <c r="A55" s="11"/>
      <c r="C55" s="73"/>
      <c r="D55" s="38"/>
      <c r="K55" s="38"/>
      <c r="M55" s="37"/>
      <c r="U55" s="38"/>
      <c r="V55" s="104" t="s">
        <v>266</v>
      </c>
      <c r="W55" s="84"/>
      <c r="X55" s="84"/>
      <c r="Y55" s="84"/>
      <c r="Z55" s="84"/>
      <c r="AA55" s="84"/>
    </row>
    <row r="56" spans="1:34" x14ac:dyDescent="0.25">
      <c r="A56" s="11"/>
      <c r="B56" s="72"/>
      <c r="C56" s="73"/>
      <c r="D56" s="38"/>
      <c r="E56" s="38" t="s">
        <v>156</v>
      </c>
      <c r="F56" s="97" t="s">
        <v>224</v>
      </c>
      <c r="G56" s="38" t="s">
        <v>154</v>
      </c>
      <c r="H56" s="38" t="s">
        <v>157</v>
      </c>
      <c r="I56" s="38" t="s">
        <v>153</v>
      </c>
      <c r="J56" s="38" t="s">
        <v>155</v>
      </c>
      <c r="K56" s="38"/>
      <c r="L56" s="37" t="s">
        <v>259</v>
      </c>
      <c r="M56" s="37" t="s">
        <v>262</v>
      </c>
      <c r="N56" s="38" t="s">
        <v>156</v>
      </c>
      <c r="O56" s="97" t="s">
        <v>224</v>
      </c>
      <c r="P56" s="38" t="s">
        <v>154</v>
      </c>
      <c r="Q56" s="38" t="s">
        <v>157</v>
      </c>
      <c r="R56" s="38" t="s">
        <v>153</v>
      </c>
      <c r="S56" s="38" t="s">
        <v>155</v>
      </c>
      <c r="V56" s="98"/>
      <c r="W56" s="99" t="s">
        <v>156</v>
      </c>
      <c r="X56" s="102" t="s">
        <v>224</v>
      </c>
      <c r="Y56" s="99" t="s">
        <v>154</v>
      </c>
      <c r="Z56" s="99" t="s">
        <v>157</v>
      </c>
      <c r="AA56" s="99" t="s">
        <v>153</v>
      </c>
      <c r="AB56" s="100" t="s">
        <v>155</v>
      </c>
    </row>
    <row r="57" spans="1:34" x14ac:dyDescent="0.25">
      <c r="A57" s="11"/>
      <c r="D57" s="71" t="s">
        <v>1</v>
      </c>
      <c r="E57" s="38">
        <f>SUMIF(landings!$C$9:$C$219,"22-24",landings!$E$9:$E$219)</f>
        <v>0</v>
      </c>
      <c r="F57" s="38">
        <f>SUMIF(landings!$C$9:$C$219,"25-29+32",landings!$E$9:$E$219)</f>
        <v>0</v>
      </c>
      <c r="G57" s="38">
        <f>SUMIF(landings!$C$9:$C$219,"30-31",landings!$E$9:$E$219)</f>
        <v>0</v>
      </c>
      <c r="H57" s="38">
        <f>SUMIF(landings!$C$9:$C$219,"K",landings!$E$9:$E$219)</f>
        <v>0</v>
      </c>
      <c r="I57" s="38">
        <f>SUMIF(landings!$C$9:$C$219,"S",landings!$E$9:$E$219)</f>
        <v>0</v>
      </c>
      <c r="J57" s="38">
        <f>SUMIF(landings!$C$9:$C$219,"N",landings!$E$9:$E$219)</f>
        <v>0</v>
      </c>
      <c r="K57" s="73"/>
      <c r="L57" s="16">
        <v>1</v>
      </c>
      <c r="M57" t="e">
        <f>ABS(1-#REF!)</f>
        <v>#REF!</v>
      </c>
      <c r="N57">
        <f>IF(landings!$C9="22-24",$M57,0)</f>
        <v>0</v>
      </c>
      <c r="O57">
        <f>IF(landings!$C9="25-29,32",$M57,0)</f>
        <v>0</v>
      </c>
      <c r="P57">
        <f>IF(landings!$C9="30-31",$M57,0)</f>
        <v>0</v>
      </c>
      <c r="Q57" t="e">
        <f>IF(landings!$C9="k",$M57,0)</f>
        <v>#REF!</v>
      </c>
      <c r="R57">
        <f>IF(landings!$C9="s",$M57,0)</f>
        <v>0</v>
      </c>
      <c r="S57">
        <f>IF(landings!$C9="n",$M57,0)</f>
        <v>0</v>
      </c>
      <c r="V57" s="71" t="s">
        <v>1</v>
      </c>
      <c r="W57" s="89">
        <f t="shared" ref="W57:AB66" si="14">W4-W115</f>
        <v>100000</v>
      </c>
      <c r="X57" s="89">
        <f t="shared" si="14"/>
        <v>100000</v>
      </c>
      <c r="Y57" s="89">
        <f t="shared" si="14"/>
        <v>100000</v>
      </c>
      <c r="Z57" s="89">
        <f t="shared" si="14"/>
        <v>100000</v>
      </c>
      <c r="AA57" s="89">
        <f t="shared" si="14"/>
        <v>100000</v>
      </c>
      <c r="AB57" s="136">
        <f t="shared" si="14"/>
        <v>100000</v>
      </c>
    </row>
    <row r="58" spans="1:34" x14ac:dyDescent="0.25">
      <c r="A58" s="11"/>
      <c r="B58" s="72"/>
      <c r="D58" s="111" t="s">
        <v>210</v>
      </c>
      <c r="E58" s="38">
        <f>SUMIF(landings!$C$9:$C$219,"22-24",landings!$F$9:$F$219)</f>
        <v>0</v>
      </c>
      <c r="F58" s="38">
        <f>SUMIF(landings!$C$9:$C$219,"25-29+32",landings!$F$9:$F$219)</f>
        <v>0</v>
      </c>
      <c r="G58" s="38">
        <f>SUMIF(landings!$C$9:$C$219,"30-31",landings!$F$9:$F$219)</f>
        <v>0</v>
      </c>
      <c r="H58" s="38">
        <f>SUMIF(landings!$C$9:$C$219,"K",landings!$F$9:$F$219)</f>
        <v>0</v>
      </c>
      <c r="I58" s="38">
        <f>SUMIF(landings!$C$9:$C$219,"S",landings!$F$9:$F$219)</f>
        <v>0</v>
      </c>
      <c r="J58" s="38">
        <f>SUMIF(landings!$C$9:$C$219,"N",landings!$F$9:$F$219)</f>
        <v>0</v>
      </c>
      <c r="K58" s="73"/>
      <c r="L58" s="16">
        <v>2</v>
      </c>
      <c r="M58" t="e">
        <f>ABS(1-#REF!)</f>
        <v>#REF!</v>
      </c>
      <c r="N58">
        <f>IF(landings!$C10="22-24",$M58,0)</f>
        <v>0</v>
      </c>
      <c r="O58">
        <f>IF(landings!$C10="25-29,32",$M58,0)</f>
        <v>0</v>
      </c>
      <c r="P58">
        <f>IF(landings!$C10="30-31",$M58,0)</f>
        <v>0</v>
      </c>
      <c r="Q58" t="e">
        <f>IF(landings!$C10="k",$M58,0)</f>
        <v>#REF!</v>
      </c>
      <c r="R58">
        <f>IF(landings!$C10="s",$M58,0)</f>
        <v>0</v>
      </c>
      <c r="S58">
        <f>IF(landings!$C10="n",$M58,0)</f>
        <v>0</v>
      </c>
      <c r="V58" s="111" t="s">
        <v>210</v>
      </c>
      <c r="W58" s="89">
        <f t="shared" si="14"/>
        <v>100000</v>
      </c>
      <c r="X58" s="89">
        <f t="shared" si="14"/>
        <v>100000</v>
      </c>
      <c r="Y58" s="89">
        <f t="shared" si="14"/>
        <v>100000</v>
      </c>
      <c r="Z58" s="89">
        <f t="shared" si="14"/>
        <v>100000</v>
      </c>
      <c r="AA58" s="89">
        <f t="shared" si="14"/>
        <v>100000</v>
      </c>
      <c r="AB58" s="136">
        <f t="shared" si="14"/>
        <v>100000</v>
      </c>
      <c r="AE58" s="11"/>
      <c r="AF58" s="11"/>
      <c r="AG58" s="11"/>
      <c r="AH58" s="11"/>
    </row>
    <row r="59" spans="1:34" x14ac:dyDescent="0.25">
      <c r="A59" s="11"/>
      <c r="B59" s="72"/>
      <c r="D59" s="71" t="s">
        <v>2</v>
      </c>
      <c r="E59" s="38">
        <f>SUMIF(landings!$C$9:$C$219,"22-24",landings!$G$9:$G$219)</f>
        <v>0</v>
      </c>
      <c r="F59" s="38">
        <f>SUMIF(landings!$C$9:$C$219,"25-29+32",landings!$G$9:$G$219)</f>
        <v>0</v>
      </c>
      <c r="G59" s="38">
        <f>SUMIF(landings!$C$9:$C$219,"30-31",landings!$G$9:$G$219)</f>
        <v>0</v>
      </c>
      <c r="H59" s="38">
        <f>SUMIF(landings!$C$9:$C$219,"K",landings!$G$9:$G$219)</f>
        <v>1E-3</v>
      </c>
      <c r="I59" s="38">
        <f>SUMIF(landings!$C$9:$C$219,"S",landings!$G$9:$G$219)</f>
        <v>8.9285000000000014</v>
      </c>
      <c r="J59" s="38">
        <f>SUMIF(landings!$C$9:$C$219,"N",landings!$G$9:$G$219)</f>
        <v>0</v>
      </c>
      <c r="K59" s="73"/>
      <c r="L59" s="16">
        <v>3</v>
      </c>
      <c r="M59" t="e">
        <f>ABS(1-#REF!)</f>
        <v>#REF!</v>
      </c>
      <c r="N59">
        <f>IF(landings!$C11="22-24",$M59,0)</f>
        <v>0</v>
      </c>
      <c r="O59">
        <f>IF(landings!$C11="25-29,32",$M59,0)</f>
        <v>0</v>
      </c>
      <c r="P59">
        <f>IF(landings!$C11="30-31",$M59,0)</f>
        <v>0</v>
      </c>
      <c r="Q59" t="e">
        <f>IF(landings!$C11="k",$M59,0)</f>
        <v>#REF!</v>
      </c>
      <c r="R59">
        <f>IF(landings!$C11="s",$M59,0)</f>
        <v>0</v>
      </c>
      <c r="S59">
        <f>IF(landings!$C11="n",$M59,0)</f>
        <v>0</v>
      </c>
      <c r="V59" s="71" t="s">
        <v>2</v>
      </c>
      <c r="W59" s="89">
        <f t="shared" si="14"/>
        <v>100000</v>
      </c>
      <c r="X59" s="89">
        <f t="shared" si="14"/>
        <v>100000</v>
      </c>
      <c r="Y59" s="89">
        <f t="shared" si="14"/>
        <v>100000</v>
      </c>
      <c r="Z59" s="89">
        <f t="shared" si="14"/>
        <v>100000</v>
      </c>
      <c r="AA59" s="89">
        <f t="shared" si="14"/>
        <v>100000</v>
      </c>
      <c r="AB59" s="136">
        <f t="shared" si="14"/>
        <v>6</v>
      </c>
    </row>
    <row r="60" spans="1:34" x14ac:dyDescent="0.25">
      <c r="A60" s="11"/>
      <c r="B60" s="72"/>
      <c r="D60" s="111" t="s">
        <v>211</v>
      </c>
      <c r="E60" s="38">
        <f>SUMIF(landings!$C$9:$C$219,"22-24",landings!$H$9:$H$219)</f>
        <v>0</v>
      </c>
      <c r="F60" s="38">
        <f>SUMIF(landings!$C$9:$C$219,"25-29+32",landings!$H$9:$H$219)</f>
        <v>0</v>
      </c>
      <c r="G60" s="38">
        <f>SUMIF(landings!$C$9:$C$219,"30-31",landings!$H$9:$H$219)</f>
        <v>0</v>
      </c>
      <c r="H60" s="38">
        <f>SUMIF(landings!$C$9:$C$219,"K",landings!$H$9:$H$219)</f>
        <v>1.0407</v>
      </c>
      <c r="I60" s="38">
        <f>SUMIF(landings!$C$9:$C$219,"S",landings!$H$9:$H$219)</f>
        <v>3.0377000000000001</v>
      </c>
      <c r="J60" s="38">
        <f>SUMIF(landings!$C$9:$C$219,"N",landings!$H$9:$H$219)</f>
        <v>3.1471999999999998</v>
      </c>
      <c r="K60" s="73"/>
      <c r="L60" s="16">
        <v>4</v>
      </c>
      <c r="M60" t="e">
        <f>ABS(1-#REF!)</f>
        <v>#REF!</v>
      </c>
      <c r="N60">
        <f>IF(landings!$C12="22-24",$M60,0)</f>
        <v>0</v>
      </c>
      <c r="O60">
        <f>IF(landings!$C12="25-29,32",$M60,0)</f>
        <v>0</v>
      </c>
      <c r="P60">
        <f>IF(landings!$C12="30-31",$M60,0)</f>
        <v>0</v>
      </c>
      <c r="Q60">
        <f>IF(landings!$C12="k",$M60,0)</f>
        <v>0</v>
      </c>
      <c r="R60" t="e">
        <f>IF(landings!$C12="s",$M60,0)</f>
        <v>#REF!</v>
      </c>
      <c r="S60">
        <f>IF(landings!$C12="n",$M60,0)</f>
        <v>0</v>
      </c>
      <c r="V60" s="111" t="s">
        <v>211</v>
      </c>
      <c r="W60" s="89">
        <f t="shared" si="14"/>
        <v>0</v>
      </c>
      <c r="X60" s="89">
        <f t="shared" si="14"/>
        <v>0</v>
      </c>
      <c r="Y60" s="89">
        <f t="shared" si="14"/>
        <v>0</v>
      </c>
      <c r="Z60" s="89">
        <f t="shared" si="14"/>
        <v>0</v>
      </c>
      <c r="AA60" s="89">
        <f t="shared" si="14"/>
        <v>0</v>
      </c>
      <c r="AB60" s="136">
        <f t="shared" si="14"/>
        <v>2797</v>
      </c>
    </row>
    <row r="61" spans="1:34" x14ac:dyDescent="0.25">
      <c r="A61" s="11"/>
      <c r="B61" s="72"/>
      <c r="D61" s="71" t="s">
        <v>160</v>
      </c>
      <c r="E61" s="38">
        <f>SUMIF(landings!$C$9:$C$219,"22-24",landings!$I$9:$I$219)</f>
        <v>0</v>
      </c>
      <c r="F61" s="38">
        <f>SUMIF(landings!$C$9:$C$219,"25-29+32",landings!$I$9:$I$219)</f>
        <v>0</v>
      </c>
      <c r="G61" s="38">
        <f>SUMIF(landings!$C$9:$C$219,"30-31",landings!$I$9:$I$219)</f>
        <v>0</v>
      </c>
      <c r="H61" s="38">
        <f>SUMIF(landings!$C$9:$C$219,"K",landings!$I$9:$I$219)</f>
        <v>9.06E-2</v>
      </c>
      <c r="I61" s="38">
        <f>SUMIF(landings!$C$9:$C$219,"S",landings!$I$9:$I$219)</f>
        <v>5.9637000000000002</v>
      </c>
      <c r="J61" s="38">
        <f>SUMIF(landings!$C$9:$C$219,"N",landings!$I$9:$I$219)</f>
        <v>1.9157000000000002</v>
      </c>
      <c r="K61" s="73"/>
      <c r="L61" s="16">
        <v>5</v>
      </c>
      <c r="M61" t="e">
        <f>ABS(1-#REF!)</f>
        <v>#REF!</v>
      </c>
      <c r="N61">
        <f>IF(landings!$C13="22-24",$M61,0)</f>
        <v>0</v>
      </c>
      <c r="O61">
        <f>IF(landings!$C13="25-29,32",$M61,0)</f>
        <v>0</v>
      </c>
      <c r="P61">
        <f>IF(landings!$C13="30-31",$M61,0)</f>
        <v>0</v>
      </c>
      <c r="Q61">
        <f>IF(landings!$C13="k",$M61,0)</f>
        <v>0</v>
      </c>
      <c r="R61" t="e">
        <f>IF(landings!$C13="s",$M61,0)</f>
        <v>#REF!</v>
      </c>
      <c r="S61">
        <f>IF(landings!$C13="n",$M61,0)</f>
        <v>0</v>
      </c>
      <c r="V61" s="71" t="s">
        <v>160</v>
      </c>
      <c r="W61" s="89">
        <f t="shared" si="14"/>
        <v>0</v>
      </c>
      <c r="X61" s="89">
        <f t="shared" si="14"/>
        <v>0</v>
      </c>
      <c r="Y61" s="89">
        <f t="shared" si="14"/>
        <v>0</v>
      </c>
      <c r="Z61" s="89">
        <f t="shared" si="14"/>
        <v>100000</v>
      </c>
      <c r="AA61" s="89">
        <f t="shared" si="14"/>
        <v>100000</v>
      </c>
      <c r="AB61" s="136">
        <f t="shared" si="14"/>
        <v>192</v>
      </c>
    </row>
    <row r="62" spans="1:34" x14ac:dyDescent="0.25">
      <c r="A62" s="11"/>
      <c r="B62" s="72"/>
      <c r="D62" s="71" t="s">
        <v>86</v>
      </c>
      <c r="E62" s="38">
        <f>SUMIF(landings!$C$9:$C$219,"22-24",landings!$J$9:$J$219)</f>
        <v>0</v>
      </c>
      <c r="F62" s="38">
        <f>SUMIF(landings!$C$9:$C$219,"25-29+32",landings!$J$9:$J$219)</f>
        <v>0</v>
      </c>
      <c r="G62" s="38">
        <f>SUMIF(landings!$C$9:$C$219,"30-31",landings!$J$9:$J$219)</f>
        <v>0</v>
      </c>
      <c r="H62" s="38">
        <f>SUMIF(landings!$C$9:$C$219,"K",landings!$J$9:$J$219)</f>
        <v>0</v>
      </c>
      <c r="I62" s="38">
        <f>SUMIF(landings!$C$9:$C$219,"S",landings!$J$9:$J$219)</f>
        <v>43.381400000000006</v>
      </c>
      <c r="J62" s="38">
        <f>SUMIF(landings!$C$9:$C$219,"N",landings!$J$9:$J$219)</f>
        <v>0</v>
      </c>
      <c r="K62" s="73"/>
      <c r="L62" s="16">
        <v>6</v>
      </c>
      <c r="M62" t="e">
        <f>ABS(1-#REF!)</f>
        <v>#REF!</v>
      </c>
      <c r="N62">
        <f>IF(landings!$C14="22-24",$M62,0)</f>
        <v>0</v>
      </c>
      <c r="O62">
        <f>IF(landings!$C14="25-29,32",$M62,0)</f>
        <v>0</v>
      </c>
      <c r="P62">
        <f>IF(landings!$C14="30-31",$M62,0)</f>
        <v>0</v>
      </c>
      <c r="Q62">
        <f>IF(landings!$C14="k",$M62,0)</f>
        <v>0</v>
      </c>
      <c r="R62" t="e">
        <f>IF(landings!$C14="s",$M62,0)</f>
        <v>#REF!</v>
      </c>
      <c r="S62">
        <f>IF(landings!$C14="n",$M62,0)</f>
        <v>0</v>
      </c>
      <c r="V62" s="71" t="s">
        <v>86</v>
      </c>
      <c r="W62" s="89">
        <f t="shared" si="14"/>
        <v>100000</v>
      </c>
      <c r="X62" s="89">
        <f t="shared" si="14"/>
        <v>100000</v>
      </c>
      <c r="Y62" s="89">
        <f t="shared" si="14"/>
        <v>100000</v>
      </c>
      <c r="Z62" s="89">
        <f t="shared" si="14"/>
        <v>100000</v>
      </c>
      <c r="AA62" s="89">
        <f t="shared" si="14"/>
        <v>100000</v>
      </c>
      <c r="AB62" s="136">
        <f t="shared" si="14"/>
        <v>100000</v>
      </c>
    </row>
    <row r="63" spans="1:34" x14ac:dyDescent="0.25">
      <c r="A63" s="11"/>
      <c r="B63" s="72"/>
      <c r="D63" s="111" t="s">
        <v>213</v>
      </c>
      <c r="E63" s="38">
        <f>SUMIF(landings!$C$9:$C$219,"22-24",landings!$K$9:$K$219)</f>
        <v>0</v>
      </c>
      <c r="F63" s="38">
        <f>SUMIF(landings!$C$9:$C$219,"25-29+32",landings!$K$9:$K$219)</f>
        <v>0</v>
      </c>
      <c r="G63" s="38">
        <f>SUMIF(landings!$C$9:$C$219,"30-31",landings!$K$9:$K$219)</f>
        <v>0</v>
      </c>
      <c r="H63" s="38">
        <f>SUMIF(landings!$C$9:$C$219,"K",landings!$K$9:$K$219)</f>
        <v>0</v>
      </c>
      <c r="I63" s="38">
        <f>SUMIF(landings!$C$9:$C$219,"S",landings!$K$9:$K$219)</f>
        <v>0</v>
      </c>
      <c r="J63" s="38">
        <f>SUMIF(landings!$C$9:$C$219,"N",landings!$K$9:$K$219)</f>
        <v>0</v>
      </c>
      <c r="K63" s="73"/>
      <c r="L63" s="16">
        <v>7</v>
      </c>
      <c r="M63" t="e">
        <f>ABS(1-#REF!)</f>
        <v>#REF!</v>
      </c>
      <c r="N63">
        <f>IF(landings!$C15="22-24",$M63,0)</f>
        <v>0</v>
      </c>
      <c r="O63">
        <f>IF(landings!$C15="25-29,32",$M63,0)</f>
        <v>0</v>
      </c>
      <c r="P63">
        <f>IF(landings!$C15="30-31",$M63,0)</f>
        <v>0</v>
      </c>
      <c r="Q63">
        <f>IF(landings!$C15="k",$M63,0)</f>
        <v>0</v>
      </c>
      <c r="R63">
        <f>IF(landings!$C15="s",$M63,0)</f>
        <v>0</v>
      </c>
      <c r="S63">
        <f>IF(landings!$C15="n",$M63,0)</f>
        <v>0</v>
      </c>
      <c r="V63" s="111" t="s">
        <v>213</v>
      </c>
      <c r="W63" s="89">
        <f t="shared" si="14"/>
        <v>100000</v>
      </c>
      <c r="X63" s="89">
        <f t="shared" si="14"/>
        <v>100000</v>
      </c>
      <c r="Y63" s="89">
        <f t="shared" si="14"/>
        <v>100000</v>
      </c>
      <c r="Z63" s="89">
        <f t="shared" si="14"/>
        <v>100000</v>
      </c>
      <c r="AA63" s="89">
        <f t="shared" si="14"/>
        <v>100000</v>
      </c>
      <c r="AB63" s="136">
        <f t="shared" si="14"/>
        <v>100000</v>
      </c>
    </row>
    <row r="64" spans="1:34" x14ac:dyDescent="0.25">
      <c r="A64" s="11"/>
      <c r="B64" s="72"/>
      <c r="D64" s="111" t="s">
        <v>212</v>
      </c>
      <c r="E64" s="38">
        <f>SUMIF(landings!$C$9:$C$219,"22-24",landings!$L$9:$L$219)</f>
        <v>0</v>
      </c>
      <c r="F64" s="38">
        <f>SUMIF(landings!$C$9:$C$219,"25-29+32",landings!$L$9:$L$219)</f>
        <v>0</v>
      </c>
      <c r="G64" s="38">
        <f>SUMIF(landings!$C$9:$C$219,"30-31",landings!$L$9:$L$219)</f>
        <v>0</v>
      </c>
      <c r="H64" s="38">
        <f>SUMIF(landings!$C$9:$C$219,"K",landings!$L$9:$L$219)</f>
        <v>274.02799999999991</v>
      </c>
      <c r="I64" s="38">
        <f>SUMIF(landings!$C$9:$C$219,"S",landings!$L$9:$L$219)</f>
        <v>0.219</v>
      </c>
      <c r="J64" s="38">
        <f>SUMIF(landings!$C$9:$C$219,"N",landings!$L$9:$L$219)</f>
        <v>0</v>
      </c>
      <c r="K64" s="73"/>
      <c r="L64" s="16">
        <v>8</v>
      </c>
      <c r="M64" t="e">
        <f>ABS(1-#REF!)</f>
        <v>#REF!</v>
      </c>
      <c r="N64">
        <f>IF(landings!$C16="22-24",$M64,0)</f>
        <v>0</v>
      </c>
      <c r="O64">
        <f>IF(landings!$C16="25-29,32",$M64,0)</f>
        <v>0</v>
      </c>
      <c r="P64">
        <f>IF(landings!$C16="30-31",$M64,0)</f>
        <v>0</v>
      </c>
      <c r="Q64">
        <f>IF(landings!$C16="k",$M64,0)</f>
        <v>0</v>
      </c>
      <c r="R64">
        <f>IF(landings!$C16="s",$M64,0)</f>
        <v>0</v>
      </c>
      <c r="S64">
        <f>IF(landings!$C16="n",$M64,0)</f>
        <v>0</v>
      </c>
      <c r="V64" s="111" t="s">
        <v>212</v>
      </c>
      <c r="W64" s="89">
        <f t="shared" si="14"/>
        <v>100000</v>
      </c>
      <c r="X64" s="89">
        <f t="shared" si="14"/>
        <v>100000</v>
      </c>
      <c r="Y64" s="89">
        <f t="shared" si="14"/>
        <v>100000</v>
      </c>
      <c r="Z64" s="89">
        <f t="shared" si="14"/>
        <v>100000</v>
      </c>
      <c r="AA64" s="89">
        <f t="shared" si="14"/>
        <v>100000</v>
      </c>
      <c r="AB64" s="136">
        <f t="shared" si="14"/>
        <v>100000</v>
      </c>
    </row>
    <row r="65" spans="1:28" x14ac:dyDescent="0.25">
      <c r="A65" s="11"/>
      <c r="B65" s="72"/>
      <c r="D65" s="111" t="s">
        <v>214</v>
      </c>
      <c r="E65" s="38">
        <f>SUMIF(landings!$C$9:$C$219,"22-24",landings!$M$9:$M$219)</f>
        <v>0</v>
      </c>
      <c r="F65" s="38">
        <f>SUMIF(landings!$C$9:$C$219,"25-29+32",landings!$M$9:$M$219)</f>
        <v>0</v>
      </c>
      <c r="G65" s="38">
        <f>SUMIF(landings!$C$9:$C$219,"30-31",landings!$M$9:$M$219)</f>
        <v>0</v>
      </c>
      <c r="H65" s="38">
        <f>SUMIF(landings!$C$9:$C$219,"K",landings!$M$9:$M$219)</f>
        <v>0</v>
      </c>
      <c r="I65" s="38">
        <f>SUMIF(landings!$C$9:$C$219,"S",landings!$M$9:$M$219)</f>
        <v>0</v>
      </c>
      <c r="J65" s="38">
        <f>SUMIF(landings!$C$9:$C$219,"N",landings!$M$9:$M$219)</f>
        <v>0</v>
      </c>
      <c r="K65" s="73"/>
      <c r="L65" s="16">
        <v>9</v>
      </c>
      <c r="M65" t="e">
        <f>ABS(1-#REF!)</f>
        <v>#REF!</v>
      </c>
      <c r="N65">
        <f>IF(landings!$C17="22-24",$M65,0)</f>
        <v>0</v>
      </c>
      <c r="O65">
        <f>IF(landings!$C17="25-29,32",$M65,0)</f>
        <v>0</v>
      </c>
      <c r="P65">
        <f>IF(landings!$C17="30-31",$M65,0)</f>
        <v>0</v>
      </c>
      <c r="Q65">
        <f>IF(landings!$C17="k",$M65,0)</f>
        <v>0</v>
      </c>
      <c r="R65">
        <f>IF(landings!$C17="s",$M65,0)</f>
        <v>0</v>
      </c>
      <c r="S65">
        <f>IF(landings!$C17="n",$M65,0)</f>
        <v>0</v>
      </c>
      <c r="V65" s="111" t="s">
        <v>214</v>
      </c>
      <c r="W65" s="89">
        <f t="shared" si="14"/>
        <v>100000</v>
      </c>
      <c r="X65" s="89">
        <f t="shared" si="14"/>
        <v>100000</v>
      </c>
      <c r="Y65" s="89">
        <f t="shared" si="14"/>
        <v>100000</v>
      </c>
      <c r="Z65" s="89">
        <f t="shared" si="14"/>
        <v>100000</v>
      </c>
      <c r="AA65" s="89">
        <f t="shared" si="14"/>
        <v>100000</v>
      </c>
      <c r="AB65" s="136">
        <f t="shared" si="14"/>
        <v>100000</v>
      </c>
    </row>
    <row r="66" spans="1:28" x14ac:dyDescent="0.25">
      <c r="A66" s="11"/>
      <c r="B66" s="72"/>
      <c r="D66" s="111" t="s">
        <v>215</v>
      </c>
      <c r="E66" s="38">
        <f>SUMIF(landings!$C$9:$C$219,"22-24",landings!$N$9:$N$219)</f>
        <v>0</v>
      </c>
      <c r="F66" s="38">
        <f>SUMIF(landings!$C$9:$C$219,"25-29+32",landings!$N$9:$N$219)</f>
        <v>0</v>
      </c>
      <c r="G66" s="38">
        <f>SUMIF(landings!$C$9:$C$219,"30-31",landings!$N$9:$N$219)</f>
        <v>0</v>
      </c>
      <c r="H66" s="38">
        <f>SUMIF(landings!$C$9:$C$219,"K",landings!$N$9:$N$219)</f>
        <v>0</v>
      </c>
      <c r="I66" s="38">
        <f>SUMIF(landings!$C$9:$C$219,"S",landings!$N$9:$N$219)</f>
        <v>0</v>
      </c>
      <c r="J66" s="38">
        <f>SUMIF(landings!$C$9:$C$219,"N",landings!$N$9:$N$219)</f>
        <v>0</v>
      </c>
      <c r="K66" s="73"/>
      <c r="L66" s="16">
        <v>10</v>
      </c>
      <c r="M66" t="e">
        <f>ABS(1-#REF!)</f>
        <v>#REF!</v>
      </c>
      <c r="N66">
        <f>IF(landings!$C18="22-24",$M66,0)</f>
        <v>0</v>
      </c>
      <c r="O66">
        <f>IF(landings!$C18="25-29,32",$M66,0)</f>
        <v>0</v>
      </c>
      <c r="P66">
        <f>IF(landings!$C18="30-31",$M66,0)</f>
        <v>0</v>
      </c>
      <c r="Q66">
        <f>IF(landings!$C18="k",$M66,0)</f>
        <v>0</v>
      </c>
      <c r="R66">
        <f>IF(landings!$C18="s",$M66,0)</f>
        <v>0</v>
      </c>
      <c r="S66">
        <f>IF(landings!$C18="n",$M66,0)</f>
        <v>0</v>
      </c>
      <c r="V66" s="111" t="s">
        <v>215</v>
      </c>
      <c r="W66" s="89">
        <f t="shared" si="14"/>
        <v>0</v>
      </c>
      <c r="X66" s="89">
        <f t="shared" si="14"/>
        <v>0</v>
      </c>
      <c r="Y66" s="89">
        <f t="shared" si="14"/>
        <v>0</v>
      </c>
      <c r="Z66" s="89">
        <f t="shared" si="14"/>
        <v>100000</v>
      </c>
      <c r="AA66" s="89">
        <f t="shared" si="14"/>
        <v>100000</v>
      </c>
      <c r="AB66" s="136">
        <f t="shared" si="14"/>
        <v>1598</v>
      </c>
    </row>
    <row r="67" spans="1:28" x14ac:dyDescent="0.25">
      <c r="A67" s="11"/>
      <c r="B67" s="72"/>
      <c r="D67" s="71" t="s">
        <v>3</v>
      </c>
      <c r="E67" s="38">
        <f>SUMIF(landings!$C$9:$C$219,"22-24",landings!$O$9:$O$219)</f>
        <v>0</v>
      </c>
      <c r="F67" s="38">
        <f>SUMIF(landings!$C$9:$C$219,"25-29+32",landings!$O$9:$O$219)</f>
        <v>0</v>
      </c>
      <c r="G67" s="38">
        <f>SUMIF(landings!$C$9:$C$219,"30-31",landings!$O$9:$O$219)</f>
        <v>0</v>
      </c>
      <c r="H67" s="38">
        <f>SUMIF(landings!$C$9:$C$219,"K",landings!$O$9:$O$219)</f>
        <v>3.9899999999999998E-2</v>
      </c>
      <c r="I67" s="38">
        <f>SUMIF(landings!$C$9:$C$219,"S",landings!$O$9:$O$219)</f>
        <v>455.34819999999996</v>
      </c>
      <c r="J67" s="38">
        <f>SUMIF(landings!$C$9:$C$219,"N",landings!$O$9:$O$219)</f>
        <v>797.73810000000003</v>
      </c>
      <c r="K67" s="73"/>
      <c r="L67" s="16">
        <v>11</v>
      </c>
      <c r="M67" t="e">
        <f>ABS(1-#REF!)</f>
        <v>#REF!</v>
      </c>
      <c r="N67">
        <f>IF(landings!$C19="22-24",$M67,0)</f>
        <v>0</v>
      </c>
      <c r="O67">
        <f>IF(landings!$C19="25-29,32",$M67,0)</f>
        <v>0</v>
      </c>
      <c r="P67">
        <f>IF(landings!$C19="30-31",$M67,0)</f>
        <v>0</v>
      </c>
      <c r="Q67">
        <f>IF(landings!$C19="k",$M67,0)</f>
        <v>0</v>
      </c>
      <c r="R67">
        <f>IF(landings!$C19="s",$M67,0)</f>
        <v>0</v>
      </c>
      <c r="S67">
        <f>IF(landings!$C19="n",$M67,0)</f>
        <v>0</v>
      </c>
      <c r="V67" s="71" t="s">
        <v>3</v>
      </c>
      <c r="W67" s="89">
        <f t="shared" ref="W67:AB76" si="15">W14-W125</f>
        <v>100000</v>
      </c>
      <c r="X67" s="89">
        <f t="shared" si="15"/>
        <v>100000</v>
      </c>
      <c r="Y67" s="89">
        <f t="shared" si="15"/>
        <v>100000</v>
      </c>
      <c r="Z67" s="89">
        <f t="shared" si="15"/>
        <v>100000</v>
      </c>
      <c r="AA67" s="89">
        <f t="shared" si="15"/>
        <v>100000</v>
      </c>
      <c r="AB67" s="136">
        <f t="shared" si="15"/>
        <v>100000</v>
      </c>
    </row>
    <row r="68" spans="1:28" x14ac:dyDescent="0.25">
      <c r="D68" s="111" t="s">
        <v>348</v>
      </c>
      <c r="E68" s="38">
        <f>SUMIF(landings!$C$9:$C$219,"22-24",landings!$P$9:$P$219)</f>
        <v>0</v>
      </c>
      <c r="F68" s="38">
        <f>SUMIF(landings!$C$9:$C$219,"25-29+32",landings!$P$9:$P$219)</f>
        <v>0</v>
      </c>
      <c r="G68" s="38">
        <f>SUMIF(landings!$C$9:$C$219,"30-31",landings!$P$9:$P$219)</f>
        <v>0</v>
      </c>
      <c r="H68" s="38">
        <f>SUMIF(landings!$C$9:$C$219,"K",landings!$P$9:$P$219)</f>
        <v>6.0000000000000001E-3</v>
      </c>
      <c r="I68" s="38">
        <f>SUMIF(landings!$C$9:$C$219,"S",landings!$P$9:$P$219)</f>
        <v>2.5010999999999997</v>
      </c>
      <c r="J68" s="38">
        <f>SUMIF(landings!$C$9:$C$219,"N",landings!$P$9:$P$219)</f>
        <v>5.5036999999999994</v>
      </c>
      <c r="K68" s="73"/>
      <c r="L68" s="16">
        <v>12</v>
      </c>
      <c r="M68" t="e">
        <f>ABS(1-#REF!)</f>
        <v>#REF!</v>
      </c>
      <c r="N68">
        <f>IF(landings!$C20="22-24",$M68,0)</f>
        <v>0</v>
      </c>
      <c r="O68">
        <f>IF(landings!$C20="25-29,32",$M68,0)</f>
        <v>0</v>
      </c>
      <c r="P68">
        <f>IF(landings!$C20="30-31",$M68,0)</f>
        <v>0</v>
      </c>
      <c r="Q68">
        <f>IF(landings!$C20="k",$M68,0)</f>
        <v>0</v>
      </c>
      <c r="R68" t="e">
        <f>IF(landings!$C20="s",$M68,0)</f>
        <v>#REF!</v>
      </c>
      <c r="S68">
        <f>IF(landings!$C20="n",$M68,0)</f>
        <v>0</v>
      </c>
      <c r="V68" s="111" t="s">
        <v>348</v>
      </c>
      <c r="W68" s="89">
        <f t="shared" si="15"/>
        <v>0</v>
      </c>
      <c r="X68" s="89">
        <f t="shared" si="15"/>
        <v>0</v>
      </c>
      <c r="Y68" s="89">
        <f t="shared" si="15"/>
        <v>0</v>
      </c>
      <c r="Z68" s="89">
        <f t="shared" si="15"/>
        <v>1359</v>
      </c>
      <c r="AA68" s="89">
        <f t="shared" si="15"/>
        <v>1359</v>
      </c>
      <c r="AB68" s="136">
        <f t="shared" si="15"/>
        <v>0</v>
      </c>
    </row>
    <row r="69" spans="1:28" x14ac:dyDescent="0.25">
      <c r="D69" s="111" t="s">
        <v>349</v>
      </c>
      <c r="E69" s="38">
        <f>SUMIF(landings!$C$9:$C$219,"22-24",landings!$Q$9:$Q$219)</f>
        <v>0</v>
      </c>
      <c r="F69" s="38">
        <f>SUMIF(landings!$C$9:$C$219,"25-29+32",landings!$Q$9:$Q$219)</f>
        <v>0</v>
      </c>
      <c r="G69" s="38">
        <f>SUMIF(landings!$C$9:$C$219,"30-31",landings!$Q$9:$Q$219)</f>
        <v>0</v>
      </c>
      <c r="H69" s="38">
        <f>SUMIF(landings!$C$9:$C$219,"K",landings!$Q$9:$Q$219)</f>
        <v>0.47300000000000003</v>
      </c>
      <c r="I69" s="38">
        <f>SUMIF(landings!$C$9:$C$219,"S",landings!$Q$9:$Q$219)</f>
        <v>3.8387000000000011</v>
      </c>
      <c r="J69" s="38">
        <f>SUMIF(landings!$C$9:$C$219,"N",landings!$Q$9:$Q$219)</f>
        <v>16.643000000000001</v>
      </c>
      <c r="K69" s="73"/>
      <c r="L69" s="16">
        <v>13</v>
      </c>
      <c r="M69" t="e">
        <f>ABS(1-#REF!)</f>
        <v>#REF!</v>
      </c>
      <c r="N69">
        <f>IF(landings!$C21="22-24",$M69,0)</f>
        <v>0</v>
      </c>
      <c r="O69">
        <f>IF(landings!$C21="25-29,32",$M69,0)</f>
        <v>0</v>
      </c>
      <c r="P69">
        <f>IF(landings!$C21="30-31",$M69,0)</f>
        <v>0</v>
      </c>
      <c r="Q69">
        <f>IF(landings!$C21="k",$M69,0)</f>
        <v>0</v>
      </c>
      <c r="R69" t="e">
        <f>IF(landings!$C21="s",$M69,0)</f>
        <v>#REF!</v>
      </c>
      <c r="S69">
        <f>IF(landings!$C21="n",$M69,0)</f>
        <v>0</v>
      </c>
      <c r="V69" s="111" t="s">
        <v>349</v>
      </c>
      <c r="W69" s="89">
        <f t="shared" si="15"/>
        <v>4835</v>
      </c>
      <c r="X69" s="89">
        <f t="shared" si="15"/>
        <v>48032</v>
      </c>
      <c r="Y69" s="89">
        <f t="shared" si="15"/>
        <v>14892</v>
      </c>
      <c r="Z69" s="89">
        <f t="shared" si="15"/>
        <v>17481</v>
      </c>
      <c r="AA69" s="89">
        <f t="shared" si="15"/>
        <v>17481</v>
      </c>
      <c r="AB69" s="136">
        <f t="shared" si="15"/>
        <v>16166</v>
      </c>
    </row>
    <row r="70" spans="1:28" x14ac:dyDescent="0.25">
      <c r="D70" s="111" t="s">
        <v>350</v>
      </c>
      <c r="E70" s="38">
        <f>SUMIF(landings!$C$9:$C$219,"22-24",landings!$R$9:$R$219)</f>
        <v>0</v>
      </c>
      <c r="F70" s="38">
        <f>SUMIF(landings!$C$9:$C$219,"25-29+32",landings!$R$9:$R$219)</f>
        <v>0</v>
      </c>
      <c r="G70" s="38">
        <f>SUMIF(landings!$C$9:$C$219,"30-31",landings!$R$9:$R$219)</f>
        <v>0</v>
      </c>
      <c r="H70" s="38">
        <f>SUMIF(landings!$C$9:$C$219,"K",landings!$R$9:$R$219)</f>
        <v>669.01019999999994</v>
      </c>
      <c r="I70" s="38">
        <f>SUMIF(landings!$C$9:$C$219,"S",landings!$R$9:$R$219)</f>
        <v>1239.6734000000004</v>
      </c>
      <c r="J70" s="38">
        <f>SUMIF(landings!$C$9:$C$219,"N",landings!$R$9:$R$219)</f>
        <v>0.39710000000000001</v>
      </c>
      <c r="K70" s="73"/>
      <c r="L70" s="16">
        <v>14</v>
      </c>
      <c r="M70" t="e">
        <f>ABS(1-#REF!)</f>
        <v>#REF!</v>
      </c>
      <c r="N70">
        <f>IF(landings!$C22="22-24",$M70,0)</f>
        <v>0</v>
      </c>
      <c r="O70">
        <f>IF(landings!$C22="25-29,32",$M70,0)</f>
        <v>0</v>
      </c>
      <c r="P70">
        <f>IF(landings!$C22="30-31",$M70,0)</f>
        <v>0</v>
      </c>
      <c r="Q70">
        <f>IF(landings!$C22="k",$M70,0)</f>
        <v>0</v>
      </c>
      <c r="R70" t="e">
        <f>IF(landings!$C22="s",$M70,0)</f>
        <v>#REF!</v>
      </c>
      <c r="S70">
        <f>IF(landings!$C22="n",$M70,0)</f>
        <v>0</v>
      </c>
      <c r="V70" s="111" t="s">
        <v>350</v>
      </c>
      <c r="W70" s="89">
        <f t="shared" si="15"/>
        <v>4835</v>
      </c>
      <c r="X70" s="89">
        <f t="shared" si="15"/>
        <v>48032</v>
      </c>
      <c r="Y70" s="89">
        <f t="shared" si="15"/>
        <v>14892</v>
      </c>
      <c r="Z70" s="89">
        <f t="shared" si="15"/>
        <v>16329</v>
      </c>
      <c r="AA70" s="89">
        <f t="shared" si="15"/>
        <v>16329</v>
      </c>
      <c r="AB70" s="136">
        <f t="shared" si="15"/>
        <v>16241</v>
      </c>
    </row>
    <row r="71" spans="1:28" x14ac:dyDescent="0.25">
      <c r="D71" s="71" t="s">
        <v>4</v>
      </c>
      <c r="E71" s="38">
        <f>SUMIF(landings!$C$9:$C$219,"22-24",landings!$S$9:$S$219)</f>
        <v>0</v>
      </c>
      <c r="F71" s="38">
        <f>SUMIF(landings!$C$9:$C$219,"25-29+32",landings!$S$9:$S$219)</f>
        <v>0</v>
      </c>
      <c r="G71" s="38">
        <f>SUMIF(landings!$C$9:$C$219,"30-31",landings!$S$9:$S$219)</f>
        <v>0</v>
      </c>
      <c r="H71" s="38">
        <f>SUMIF(landings!$C$9:$C$219,"K",landings!$S$9:$S$219)</f>
        <v>0</v>
      </c>
      <c r="I71" s="38">
        <f>SUMIF(landings!$C$9:$C$219,"S",landings!$S$9:$S$219)</f>
        <v>5.6000000000000001E-2</v>
      </c>
      <c r="J71" s="38">
        <f>SUMIF(landings!$C$9:$C$219,"N",landings!$S$9:$S$219)</f>
        <v>0</v>
      </c>
      <c r="K71" s="73"/>
      <c r="L71" s="16">
        <v>15</v>
      </c>
      <c r="M71" t="e">
        <f>ABS(1-#REF!)</f>
        <v>#REF!</v>
      </c>
      <c r="N71">
        <f>IF(landings!$C23="22-24",$M71,0)</f>
        <v>0</v>
      </c>
      <c r="O71">
        <f>IF(landings!$C23="25-29,32",$M71,0)</f>
        <v>0</v>
      </c>
      <c r="P71">
        <f>IF(landings!$C23="30-31",$M71,0)</f>
        <v>0</v>
      </c>
      <c r="Q71">
        <f>IF(landings!$C23="k",$M71,0)</f>
        <v>0</v>
      </c>
      <c r="R71" t="e">
        <f>IF(landings!$C23="s",$M71,0)</f>
        <v>#REF!</v>
      </c>
      <c r="S71">
        <f>IF(landings!$C23="n",$M71,0)</f>
        <v>0</v>
      </c>
      <c r="V71" s="71" t="s">
        <v>4</v>
      </c>
      <c r="W71" s="89">
        <f t="shared" si="15"/>
        <v>100000</v>
      </c>
      <c r="X71" s="89">
        <f t="shared" si="15"/>
        <v>100000</v>
      </c>
      <c r="Y71" s="89">
        <f t="shared" si="15"/>
        <v>100000</v>
      </c>
      <c r="Z71" s="89">
        <f t="shared" si="15"/>
        <v>100000</v>
      </c>
      <c r="AA71" s="89">
        <f t="shared" si="15"/>
        <v>100000</v>
      </c>
      <c r="AB71" s="136">
        <f t="shared" si="15"/>
        <v>100000</v>
      </c>
    </row>
    <row r="72" spans="1:28" x14ac:dyDescent="0.25">
      <c r="D72" s="71" t="s">
        <v>165</v>
      </c>
      <c r="E72" s="38">
        <f>SUMIF(landings!$C$9:$C$219,"22-24",landings!$T$9:$T$219)</f>
        <v>0</v>
      </c>
      <c r="F72" s="38">
        <f>SUMIF(landings!$C$9:$C$219,"25-29+32",landings!$T$9:$T$219)</f>
        <v>0</v>
      </c>
      <c r="G72" s="38">
        <f>SUMIF(landings!$C$9:$C$219,"30-31",landings!$T$9:$T$219)</f>
        <v>0</v>
      </c>
      <c r="H72" s="38">
        <f>SUMIF(landings!$C$9:$C$219,"K",landings!$T$9:$T$219)</f>
        <v>8.8679000000000006</v>
      </c>
      <c r="I72" s="38">
        <f>SUMIF(landings!$C$9:$C$219,"S",landings!$T$9:$T$219)</f>
        <v>28.521000000000001</v>
      </c>
      <c r="J72" s="38">
        <f>SUMIF(landings!$C$9:$C$219,"N",landings!$T$9:$T$219)</f>
        <v>0</v>
      </c>
      <c r="K72" s="73"/>
      <c r="L72" s="16">
        <v>16</v>
      </c>
      <c r="M72" t="e">
        <f>ABS(1-#REF!)</f>
        <v>#REF!</v>
      </c>
      <c r="N72">
        <f>IF(landings!$C24="22-24",$M72,0)</f>
        <v>0</v>
      </c>
      <c r="O72">
        <f>IF(landings!$C24="25-29,32",$M72,0)</f>
        <v>0</v>
      </c>
      <c r="P72">
        <f>IF(landings!$C24="30-31",$M72,0)</f>
        <v>0</v>
      </c>
      <c r="Q72">
        <f>IF(landings!$C24="k",$M72,0)</f>
        <v>0</v>
      </c>
      <c r="R72" t="e">
        <f>IF(landings!$C24="s",$M72,0)</f>
        <v>#REF!</v>
      </c>
      <c r="S72">
        <f>IF(landings!$C24="n",$M72,0)</f>
        <v>0</v>
      </c>
      <c r="V72" s="71" t="s">
        <v>165</v>
      </c>
      <c r="W72" s="89">
        <f t="shared" si="15"/>
        <v>0</v>
      </c>
      <c r="X72" s="89">
        <f t="shared" si="15"/>
        <v>0</v>
      </c>
      <c r="Y72" s="89">
        <f t="shared" si="15"/>
        <v>0</v>
      </c>
      <c r="Z72" s="89">
        <f t="shared" si="15"/>
        <v>220</v>
      </c>
      <c r="AA72" s="89">
        <f t="shared" si="15"/>
        <v>220</v>
      </c>
      <c r="AB72" s="136">
        <f t="shared" si="15"/>
        <v>875</v>
      </c>
    </row>
    <row r="73" spans="1:28" x14ac:dyDescent="0.25">
      <c r="D73" s="71" t="s">
        <v>5</v>
      </c>
      <c r="E73" s="38">
        <f>SUMIF(landings!$C$9:$C$219,"22-24",landings!$U$9:$U$219)</f>
        <v>0</v>
      </c>
      <c r="F73" s="38">
        <f>SUMIF(landings!$C$9:$C$219,"25-29+32",landings!$U$9:$U$219)</f>
        <v>0</v>
      </c>
      <c r="G73" s="38">
        <f>SUMIF(landings!$C$9:$C$219,"30-31",landings!$U$9:$U$219)</f>
        <v>0</v>
      </c>
      <c r="H73" s="38">
        <f>SUMIF(landings!$C$9:$C$219,"K",landings!$U$9:$U$219)</f>
        <v>0</v>
      </c>
      <c r="I73" s="38">
        <f>SUMIF(landings!$C$9:$C$219,"S",landings!$U$9:$U$219)</f>
        <v>0</v>
      </c>
      <c r="J73" s="38">
        <f>SUMIF(landings!$C$9:$C$219,"N",landings!$U$9:$U$219)</f>
        <v>0</v>
      </c>
      <c r="K73" s="73"/>
      <c r="L73" s="16">
        <v>17</v>
      </c>
      <c r="M73" t="e">
        <f>ABS(1-#REF!)</f>
        <v>#REF!</v>
      </c>
      <c r="N73">
        <f>IF(landings!$C25="22-24",$M73,0)</f>
        <v>0</v>
      </c>
      <c r="O73">
        <f>IF(landings!$C25="25-29,32",$M73,0)</f>
        <v>0</v>
      </c>
      <c r="P73">
        <f>IF(landings!$C25="30-31",$M73,0)</f>
        <v>0</v>
      </c>
      <c r="Q73">
        <f>IF(landings!$C25="k",$M73,0)</f>
        <v>0</v>
      </c>
      <c r="R73">
        <f>IF(landings!$C25="s",$M73,0)</f>
        <v>0</v>
      </c>
      <c r="S73">
        <f>IF(landings!$C25="n",$M73,0)</f>
        <v>0</v>
      </c>
      <c r="V73" s="71" t="s">
        <v>5</v>
      </c>
      <c r="W73" s="89">
        <f t="shared" si="15"/>
        <v>100000</v>
      </c>
      <c r="X73" s="89">
        <f t="shared" si="15"/>
        <v>100000</v>
      </c>
      <c r="Y73" s="89">
        <f t="shared" si="15"/>
        <v>100000</v>
      </c>
      <c r="Z73" s="89">
        <f t="shared" si="15"/>
        <v>100000</v>
      </c>
      <c r="AA73" s="89">
        <f t="shared" si="15"/>
        <v>100000</v>
      </c>
      <c r="AB73" s="136">
        <f t="shared" si="15"/>
        <v>100000</v>
      </c>
    </row>
    <row r="74" spans="1:28" x14ac:dyDescent="0.25">
      <c r="D74" s="71" t="s">
        <v>6</v>
      </c>
      <c r="E74" s="38">
        <f>SUMIF(landings!$C$9:$C$219,"22-24",landings!$V$9:$V$219)</f>
        <v>0</v>
      </c>
      <c r="F74" s="38">
        <f>SUMIF(landings!$C$9:$C$219,"25-29+32",landings!$V$9:$V$219)</f>
        <v>0</v>
      </c>
      <c r="G74" s="38">
        <f>SUMIF(landings!$C$9:$C$219,"30-31",landings!$V$9:$V$219)</f>
        <v>0</v>
      </c>
      <c r="H74" s="38">
        <f>SUMIF(landings!$C$9:$C$219,"K",landings!$V$9:$V$219)</f>
        <v>1.4E-2</v>
      </c>
      <c r="I74" s="38">
        <f>SUMIF(landings!$C$9:$C$219,"S",landings!$V$9:$V$219)</f>
        <v>1.1753</v>
      </c>
      <c r="J74" s="38">
        <f>SUMIF(landings!$C$9:$C$219,"N",landings!$V$9:$V$219)</f>
        <v>1.0999999999999999E-2</v>
      </c>
      <c r="K74" s="73"/>
      <c r="L74" s="16">
        <v>18</v>
      </c>
      <c r="M74" t="e">
        <f>ABS(1-#REF!)</f>
        <v>#REF!</v>
      </c>
      <c r="N74">
        <f>IF(landings!$C26="22-24",$M74,0)</f>
        <v>0</v>
      </c>
      <c r="O74">
        <f>IF(landings!$C26="25-29,32",$M74,0)</f>
        <v>0</v>
      </c>
      <c r="P74">
        <f>IF(landings!$C26="30-31",$M74,0)</f>
        <v>0</v>
      </c>
      <c r="Q74">
        <f>IF(landings!$C26="k",$M74,0)</f>
        <v>0</v>
      </c>
      <c r="R74">
        <f>IF(landings!$C26="s",$M74,0)</f>
        <v>0</v>
      </c>
      <c r="S74">
        <f>IF(landings!$C26="n",$M74,0)</f>
        <v>0</v>
      </c>
      <c r="V74" s="71" t="s">
        <v>6</v>
      </c>
      <c r="W74" s="89">
        <f t="shared" si="15"/>
        <v>0</v>
      </c>
      <c r="X74" s="89">
        <f t="shared" si="15"/>
        <v>0</v>
      </c>
      <c r="Y74" s="89">
        <f t="shared" si="15"/>
        <v>0</v>
      </c>
      <c r="Z74" s="89">
        <f t="shared" si="15"/>
        <v>122</v>
      </c>
      <c r="AA74" s="89">
        <f t="shared" si="15"/>
        <v>122</v>
      </c>
      <c r="AB74" s="136">
        <f t="shared" si="15"/>
        <v>0</v>
      </c>
    </row>
    <row r="75" spans="1:28" x14ac:dyDescent="0.25">
      <c r="D75" s="111" t="s">
        <v>216</v>
      </c>
      <c r="E75" s="38">
        <f>SUMIF(landings!$C$9:$C$219,"22-24",landings!$W$9:$W$219)</f>
        <v>0</v>
      </c>
      <c r="F75" s="38">
        <f>SUMIF(landings!$C$9:$C$219,"25-29+32",landings!$W$9:$W$219)</f>
        <v>0</v>
      </c>
      <c r="G75" s="38">
        <f>SUMIF(landings!$C$9:$C$219,"30-31",landings!$W$9:$W$219)</f>
        <v>0</v>
      </c>
      <c r="H75" s="38">
        <f>SUMIF(landings!$C$9:$C$219,"K",landings!$W$9:$W$219)</f>
        <v>0.53400000000000003</v>
      </c>
      <c r="I75" s="38">
        <f>SUMIF(landings!$C$9:$C$219,"S",landings!$W$9:$W$219)</f>
        <v>76.320600000000013</v>
      </c>
      <c r="J75" s="38">
        <f>SUMIF(landings!$C$9:$C$219,"N",landings!$W$9:$W$219)</f>
        <v>94.627899999999983</v>
      </c>
      <c r="K75" s="73"/>
      <c r="L75" s="16">
        <v>19</v>
      </c>
      <c r="M75" t="e">
        <f>ABS(1-#REF!)</f>
        <v>#REF!</v>
      </c>
      <c r="N75">
        <f>IF(landings!$C27="22-24",$M75,0)</f>
        <v>0</v>
      </c>
      <c r="O75">
        <f>IF(landings!$C27="25-29,32",$M75,0)</f>
        <v>0</v>
      </c>
      <c r="P75">
        <f>IF(landings!$C27="30-31",$M75,0)</f>
        <v>0</v>
      </c>
      <c r="Q75" t="e">
        <f>IF(landings!$C27="k",$M75,0)</f>
        <v>#REF!</v>
      </c>
      <c r="R75">
        <f>IF(landings!$C27="s",$M75,0)</f>
        <v>0</v>
      </c>
      <c r="S75">
        <f>IF(landings!$C27="n",$M75,0)</f>
        <v>0</v>
      </c>
      <c r="V75" s="111" t="s">
        <v>216</v>
      </c>
      <c r="W75" s="89">
        <f t="shared" si="15"/>
        <v>0</v>
      </c>
      <c r="X75" s="89">
        <f t="shared" si="15"/>
        <v>0</v>
      </c>
      <c r="Y75" s="89">
        <f t="shared" si="15"/>
        <v>0</v>
      </c>
      <c r="Z75" s="89">
        <f t="shared" si="15"/>
        <v>22</v>
      </c>
      <c r="AA75" s="89">
        <f t="shared" si="15"/>
        <v>22</v>
      </c>
      <c r="AB75" s="136">
        <f t="shared" si="15"/>
        <v>100000</v>
      </c>
    </row>
    <row r="76" spans="1:28" x14ac:dyDescent="0.25">
      <c r="D76" s="71" t="s">
        <v>7</v>
      </c>
      <c r="E76" s="38">
        <f>SUMIF(landings!$C$9:$C$219,"22-24",landings!$X$9:$X$219)</f>
        <v>0</v>
      </c>
      <c r="F76" s="38">
        <f>SUMIF(landings!$C$9:$C$219,"25-29+32",landings!$X$9:$X$219)</f>
        <v>0</v>
      </c>
      <c r="G76" s="38">
        <f>SUMIF(landings!$C$9:$C$219,"30-31",landings!$X$9:$X$219)</f>
        <v>0</v>
      </c>
      <c r="H76" s="38">
        <f>SUMIF(landings!$C$9:$C$219,"K",landings!$X$9:$X$219)</f>
        <v>164.5694</v>
      </c>
      <c r="I76" s="38">
        <f>SUMIF(landings!$C$9:$C$219,"S",landings!$X$9:$X$219)</f>
        <v>118.02719999999999</v>
      </c>
      <c r="J76" s="38">
        <f>SUMIF(landings!$C$9:$C$219,"N",landings!$X$9:$X$219)</f>
        <v>0</v>
      </c>
      <c r="K76" s="73"/>
      <c r="L76" s="16">
        <v>20</v>
      </c>
      <c r="M76" t="e">
        <f>ABS(1-#REF!)</f>
        <v>#REF!</v>
      </c>
      <c r="N76">
        <f>IF(landings!$C28="22-24",$M76,0)</f>
        <v>0</v>
      </c>
      <c r="O76">
        <f>IF(landings!$C28="25-29,32",$M76,0)</f>
        <v>0</v>
      </c>
      <c r="P76">
        <f>IF(landings!$C28="30-31",$M76,0)</f>
        <v>0</v>
      </c>
      <c r="Q76" t="e">
        <f>IF(landings!$C28="k",$M76,0)</f>
        <v>#REF!</v>
      </c>
      <c r="R76">
        <f>IF(landings!$C28="s",$M76,0)</f>
        <v>0</v>
      </c>
      <c r="S76">
        <f>IF(landings!$C28="n",$M76,0)</f>
        <v>0</v>
      </c>
      <c r="V76" s="71" t="s">
        <v>7</v>
      </c>
      <c r="W76" s="89">
        <f t="shared" si="15"/>
        <v>86758</v>
      </c>
      <c r="X76" s="89">
        <f t="shared" si="15"/>
        <v>86758</v>
      </c>
      <c r="Y76" s="89">
        <f t="shared" si="15"/>
        <v>86758</v>
      </c>
      <c r="Z76" s="89">
        <f t="shared" si="15"/>
        <v>0</v>
      </c>
      <c r="AA76" s="89">
        <f t="shared" si="15"/>
        <v>0</v>
      </c>
      <c r="AB76" s="136">
        <f t="shared" si="15"/>
        <v>0</v>
      </c>
    </row>
    <row r="77" spans="1:28" x14ac:dyDescent="0.25">
      <c r="D77" s="71" t="s">
        <v>8</v>
      </c>
      <c r="E77" s="38">
        <f>SUMIF(landings!$C$9:$C$219,"22-24",landings!$Y$9:$Y$219)</f>
        <v>0</v>
      </c>
      <c r="F77" s="38">
        <f>SUMIF(landings!$C$9:$C$219,"25-29+32",landings!$Y$9:$Y$219)</f>
        <v>0</v>
      </c>
      <c r="G77" s="38">
        <f>SUMIF(landings!$C$9:$C$219,"30-31",landings!$Y$9:$Y$219)</f>
        <v>0</v>
      </c>
      <c r="H77" s="38">
        <f>SUMIF(landings!$C$9:$C$219,"K",landings!$Y$9:$Y$219)</f>
        <v>1.1169000000000002</v>
      </c>
      <c r="I77" s="38">
        <f>SUMIF(landings!$C$9:$C$219,"S",landings!$Y$9:$Y$219)</f>
        <v>43.830799999999996</v>
      </c>
      <c r="J77" s="38">
        <f>SUMIF(landings!$C$9:$C$219,"N",landings!$Y$9:$Y$219)</f>
        <v>12.039099999999999</v>
      </c>
      <c r="K77" s="73"/>
      <c r="L77" s="16">
        <v>21</v>
      </c>
      <c r="M77" t="e">
        <f>ABS(1-#REF!)</f>
        <v>#REF!</v>
      </c>
      <c r="N77">
        <f>IF(landings!$C29="22-24",$M77,0)</f>
        <v>0</v>
      </c>
      <c r="O77">
        <f>IF(landings!$C29="25-29,32",$M77,0)</f>
        <v>0</v>
      </c>
      <c r="P77">
        <f>IF(landings!$C29="30-31",$M77,0)</f>
        <v>0</v>
      </c>
      <c r="Q77">
        <f>IF(landings!$C29="k",$M77,0)</f>
        <v>0</v>
      </c>
      <c r="R77" t="e">
        <f>IF(landings!$C29="s",$M77,0)</f>
        <v>#REF!</v>
      </c>
      <c r="S77">
        <f>IF(landings!$C29="n",$M77,0)</f>
        <v>0</v>
      </c>
      <c r="V77" s="71" t="s">
        <v>8</v>
      </c>
      <c r="W77" s="89">
        <f t="shared" ref="W77:AB86" si="16">W24-W135</f>
        <v>0</v>
      </c>
      <c r="X77" s="89">
        <f t="shared" si="16"/>
        <v>0</v>
      </c>
      <c r="Y77" s="89">
        <f t="shared" si="16"/>
        <v>0</v>
      </c>
      <c r="Z77" s="89">
        <f t="shared" si="16"/>
        <v>100000</v>
      </c>
      <c r="AA77" s="89">
        <f t="shared" si="16"/>
        <v>100000</v>
      </c>
      <c r="AB77" s="136">
        <f t="shared" si="16"/>
        <v>4932</v>
      </c>
    </row>
    <row r="78" spans="1:28" x14ac:dyDescent="0.25">
      <c r="D78" s="71" t="s">
        <v>9</v>
      </c>
      <c r="E78" s="38">
        <f>SUMIF(landings!$C$9:$C$219,"22-24",landings!$Z$9:$Z$219)</f>
        <v>0</v>
      </c>
      <c r="F78" s="38">
        <f>SUMIF(landings!$C$9:$C$219,"25-29+32",landings!$Z$9:$Z$219)</f>
        <v>0</v>
      </c>
      <c r="G78" s="38">
        <f>SUMIF(landings!$C$9:$C$219,"30-31",landings!$Z$9:$Z$219)</f>
        <v>0</v>
      </c>
      <c r="H78" s="38">
        <f>SUMIF(landings!$C$9:$C$219,"K",landings!$Z$9:$Z$219)</f>
        <v>0.38</v>
      </c>
      <c r="I78" s="38">
        <f>SUMIF(landings!$C$9:$C$219,"S",landings!$Z$9:$Z$219)</f>
        <v>26.224499999999999</v>
      </c>
      <c r="J78" s="38">
        <f>SUMIF(landings!$C$9:$C$219,"N",landings!$Z$9:$Z$219)</f>
        <v>23.524300000000004</v>
      </c>
      <c r="K78" s="73"/>
      <c r="L78" s="16">
        <v>22</v>
      </c>
      <c r="M78" t="e">
        <f>ABS(1-#REF!)</f>
        <v>#REF!</v>
      </c>
      <c r="N78">
        <f>IF(landings!$C30="22-24",$M78,0)</f>
        <v>0</v>
      </c>
      <c r="O78">
        <f>IF(landings!$C30="25-29,32",$M78,0)</f>
        <v>0</v>
      </c>
      <c r="P78">
        <f>IF(landings!$C30="30-31",$M78,0)</f>
        <v>0</v>
      </c>
      <c r="Q78">
        <f>IF(landings!$C30="k",$M78,0)</f>
        <v>0</v>
      </c>
      <c r="R78" t="e">
        <f>IF(landings!$C30="s",$M78,0)</f>
        <v>#REF!</v>
      </c>
      <c r="S78">
        <f>IF(landings!$C30="n",$M78,0)</f>
        <v>0</v>
      </c>
      <c r="V78" s="71" t="s">
        <v>9</v>
      </c>
      <c r="W78" s="89">
        <f t="shared" si="16"/>
        <v>0</v>
      </c>
      <c r="X78" s="89">
        <f t="shared" si="16"/>
        <v>0</v>
      </c>
      <c r="Y78" s="89">
        <f t="shared" si="16"/>
        <v>0</v>
      </c>
      <c r="Z78" s="89">
        <f t="shared" si="16"/>
        <v>100000</v>
      </c>
      <c r="AA78" s="89">
        <f t="shared" si="16"/>
        <v>100000</v>
      </c>
      <c r="AB78" s="136">
        <f t="shared" si="16"/>
        <v>100000</v>
      </c>
    </row>
    <row r="79" spans="1:28" x14ac:dyDescent="0.25">
      <c r="D79" s="111" t="s">
        <v>217</v>
      </c>
      <c r="E79" s="38">
        <f>SUMIF(landings!$C$9:$C$219,"22-24",landings!$AA$9:$AA$219)</f>
        <v>0</v>
      </c>
      <c r="F79" s="38">
        <f>SUMIF(landings!$C$9:$C$219,"25-29+32",landings!$AA$9:$AA$219)</f>
        <v>0</v>
      </c>
      <c r="G79" s="38">
        <f>SUMIF(landings!$C$9:$C$219,"30-31",landings!$AA$9:$AA$219)</f>
        <v>0</v>
      </c>
      <c r="H79" s="38">
        <f>SUMIF(landings!$C$9:$C$219,"K",landings!$AA$9:$AA$219)</f>
        <v>0</v>
      </c>
      <c r="I79" s="38">
        <f>SUMIF(landings!$C$9:$C$219,"S",landings!$AA$9:$AA$219)</f>
        <v>0</v>
      </c>
      <c r="J79" s="38">
        <f>SUMIF(landings!$C$9:$C$219,"N",landings!$AA$9:$AA$219)</f>
        <v>0</v>
      </c>
      <c r="K79" s="73"/>
      <c r="L79" s="16">
        <v>23</v>
      </c>
      <c r="M79" t="e">
        <f>ABS(1-#REF!)</f>
        <v>#REF!</v>
      </c>
      <c r="N79">
        <f>IF(landings!$C31="22-24",$M79,0)</f>
        <v>0</v>
      </c>
      <c r="O79">
        <f>IF(landings!$C31="25-29,32",$M79,0)</f>
        <v>0</v>
      </c>
      <c r="P79">
        <f>IF(landings!$C31="30-31",$M79,0)</f>
        <v>0</v>
      </c>
      <c r="Q79">
        <f>IF(landings!$C31="k",$M79,0)</f>
        <v>0</v>
      </c>
      <c r="R79" t="e">
        <f>IF(landings!$C31="s",$M79,0)</f>
        <v>#REF!</v>
      </c>
      <c r="S79">
        <f>IF(landings!$C31="n",$M79,0)</f>
        <v>0</v>
      </c>
      <c r="V79" s="111" t="s">
        <v>217</v>
      </c>
      <c r="W79" s="89">
        <f t="shared" si="16"/>
        <v>100000</v>
      </c>
      <c r="X79" s="89">
        <f t="shared" si="16"/>
        <v>100000</v>
      </c>
      <c r="Y79" s="89">
        <f t="shared" si="16"/>
        <v>100000</v>
      </c>
      <c r="Z79" s="89">
        <f t="shared" si="16"/>
        <v>100000</v>
      </c>
      <c r="AA79" s="89">
        <f t="shared" si="16"/>
        <v>100000</v>
      </c>
      <c r="AB79" s="136">
        <f t="shared" si="16"/>
        <v>100000</v>
      </c>
    </row>
    <row r="80" spans="1:28" x14ac:dyDescent="0.25">
      <c r="D80" s="71" t="s">
        <v>10</v>
      </c>
      <c r="E80" s="38">
        <f>SUMIF(landings!$C$9:$C$219,"22-24",landings!$AB$9:$AB$219)</f>
        <v>0</v>
      </c>
      <c r="F80" s="38">
        <f>SUMIF(landings!$C$9:$C$219,"25-29+32",landings!$AB$9:$AB$219)</f>
        <v>0</v>
      </c>
      <c r="G80" s="38">
        <f>SUMIF(landings!$C$9:$C$219,"30-31",landings!$AB$9:$AB$219)</f>
        <v>0</v>
      </c>
      <c r="H80" s="38">
        <f>SUMIF(landings!$C$9:$C$219,"K",landings!$AB$9:$AB$219)</f>
        <v>1.35E-2</v>
      </c>
      <c r="I80" s="38">
        <f>SUMIF(landings!$C$9:$C$219,"S",landings!$AB$9:$AB$219)</f>
        <v>3.3189999999999995</v>
      </c>
      <c r="J80" s="38">
        <f>SUMIF(landings!$C$9:$C$219,"N",landings!$AB$9:$AB$219)</f>
        <v>0</v>
      </c>
      <c r="K80" s="73"/>
      <c r="L80" s="16">
        <v>24</v>
      </c>
      <c r="M80" t="e">
        <f>ABS(1-#REF!)</f>
        <v>#REF!</v>
      </c>
      <c r="N80">
        <f>IF(landings!$C32="22-24",$M80,0)</f>
        <v>0</v>
      </c>
      <c r="O80">
        <f>IF(landings!$C32="25-29,32",$M80,0)</f>
        <v>0</v>
      </c>
      <c r="P80">
        <f>IF(landings!$C32="30-31",$M80,0)</f>
        <v>0</v>
      </c>
      <c r="Q80">
        <f>IF(landings!$C32="k",$M80,0)</f>
        <v>0</v>
      </c>
      <c r="R80" t="e">
        <f>IF(landings!$C32="s",$M80,0)</f>
        <v>#REF!</v>
      </c>
      <c r="S80">
        <f>IF(landings!$C32="n",$M80,0)</f>
        <v>0</v>
      </c>
      <c r="V80" s="71" t="s">
        <v>10</v>
      </c>
      <c r="W80" s="89">
        <f t="shared" si="16"/>
        <v>0</v>
      </c>
      <c r="X80" s="89">
        <f t="shared" si="16"/>
        <v>0</v>
      </c>
      <c r="Y80" s="89">
        <f t="shared" si="16"/>
        <v>0</v>
      </c>
      <c r="Z80" s="89">
        <f t="shared" si="16"/>
        <v>73</v>
      </c>
      <c r="AA80" s="89">
        <f t="shared" si="16"/>
        <v>73</v>
      </c>
      <c r="AB80" s="136">
        <f t="shared" si="16"/>
        <v>0</v>
      </c>
    </row>
    <row r="81" spans="4:29" x14ac:dyDescent="0.25">
      <c r="D81" s="71" t="s">
        <v>11</v>
      </c>
      <c r="E81" s="38">
        <f>SUMIF(landings!$C$9:$C$219,"22-24",landings!$AC$9:$AC$219)</f>
        <v>0</v>
      </c>
      <c r="F81" s="38">
        <f>SUMIF(landings!$C$9:$C$219,"25-29+32",landings!$AC$9:$AC$219)</f>
        <v>0</v>
      </c>
      <c r="G81" s="38">
        <f>SUMIF(landings!$C$9:$C$219,"30-31",landings!$AC$9:$AC$219)</f>
        <v>0</v>
      </c>
      <c r="H81" s="38">
        <f>SUMIF(landings!$C$9:$C$219,"K",landings!$AC$9:$AC$219)</f>
        <v>0</v>
      </c>
      <c r="I81" s="38">
        <f>SUMIF(landings!$C$9:$C$219,"S",landings!$AC$9:$AC$219)</f>
        <v>0.45409999999999995</v>
      </c>
      <c r="J81" s="38">
        <f>SUMIF(landings!$C$9:$C$219,"N",landings!$AC$9:$AC$219)</f>
        <v>1.6119999999999999</v>
      </c>
      <c r="K81" s="73"/>
      <c r="L81" s="16">
        <v>25</v>
      </c>
      <c r="M81" t="e">
        <f>ABS(1-#REF!)</f>
        <v>#REF!</v>
      </c>
      <c r="N81">
        <f>IF(landings!$C33="22-24",$M81,0)</f>
        <v>0</v>
      </c>
      <c r="O81">
        <f>IF(landings!$C33="25-29,32",$M81,0)</f>
        <v>0</v>
      </c>
      <c r="P81">
        <f>IF(landings!$C33="30-31",$M81,0)</f>
        <v>0</v>
      </c>
      <c r="Q81">
        <f>IF(landings!$C33="k",$M81,0)</f>
        <v>0</v>
      </c>
      <c r="R81" t="e">
        <f>IF(landings!$C33="s",$M81,0)</f>
        <v>#REF!</v>
      </c>
      <c r="S81">
        <f>IF(landings!$C33="n",$M81,0)</f>
        <v>0</v>
      </c>
      <c r="V81" s="71" t="s">
        <v>11</v>
      </c>
      <c r="W81" s="89">
        <f t="shared" si="16"/>
        <v>100000</v>
      </c>
      <c r="X81" s="89">
        <f t="shared" si="16"/>
        <v>100000</v>
      </c>
      <c r="Y81" s="89">
        <f t="shared" si="16"/>
        <v>100000</v>
      </c>
      <c r="Z81" s="89">
        <f t="shared" si="16"/>
        <v>100000</v>
      </c>
      <c r="AA81" s="89">
        <f t="shared" si="16"/>
        <v>100000</v>
      </c>
      <c r="AB81" s="136">
        <f t="shared" si="16"/>
        <v>6</v>
      </c>
    </row>
    <row r="82" spans="4:29" x14ac:dyDescent="0.25">
      <c r="D82" s="111" t="s">
        <v>221</v>
      </c>
      <c r="E82" s="38">
        <f>SUMIF(landings!$C$9:$C$219,"22-24",landings!$AD$9:$AD$219)</f>
        <v>0</v>
      </c>
      <c r="F82" s="38">
        <f>SUMIF(landings!$C$9:$C$219,"25-29+32",landings!$AD$9:$AD$219)</f>
        <v>0</v>
      </c>
      <c r="G82" s="38">
        <f>SUMIF(landings!$C$9:$C$219,"30-31",landings!$AD$9:$AD$219)</f>
        <v>0</v>
      </c>
      <c r="H82" s="38">
        <f>SUMIF(landings!$C$9:$C$219,"K",landings!$AD$9:$AD$219)</f>
        <v>6.83E-2</v>
      </c>
      <c r="I82" s="38">
        <f>SUMIF(landings!$C$9:$C$219,"S",landings!$AD$9:$AD$219)</f>
        <v>14.965100000000001</v>
      </c>
      <c r="J82" s="38">
        <f>SUMIF(landings!$C$9:$C$219,"N",landings!$AD$9:$AD$219)</f>
        <v>32.546799999999998</v>
      </c>
      <c r="K82" s="73"/>
      <c r="L82" s="16">
        <v>26</v>
      </c>
      <c r="M82" t="e">
        <f>ABS(1-#REF!)</f>
        <v>#REF!</v>
      </c>
      <c r="N82">
        <f>IF(landings!$C34="22-24",$M82,0)</f>
        <v>0</v>
      </c>
      <c r="O82">
        <f>IF(landings!$C34="25-29,32",$M82,0)</f>
        <v>0</v>
      </c>
      <c r="P82">
        <f>IF(landings!$C34="30-31",$M82,0)</f>
        <v>0</v>
      </c>
      <c r="Q82">
        <f>IF(landings!$C34="k",$M82,0)</f>
        <v>0</v>
      </c>
      <c r="R82" t="e">
        <f>IF(landings!$C34="s",$M82,0)</f>
        <v>#REF!</v>
      </c>
      <c r="S82">
        <f>IF(landings!$C34="n",$M82,0)</f>
        <v>0</v>
      </c>
      <c r="V82" s="111" t="s">
        <v>221</v>
      </c>
      <c r="W82" s="89">
        <f t="shared" si="16"/>
        <v>0</v>
      </c>
      <c r="X82" s="89">
        <f t="shared" si="16"/>
        <v>0</v>
      </c>
      <c r="Y82" s="89">
        <f t="shared" si="16"/>
        <v>0</v>
      </c>
      <c r="Z82" s="89">
        <f t="shared" si="16"/>
        <v>2172</v>
      </c>
      <c r="AA82" s="89">
        <f t="shared" si="16"/>
        <v>2172</v>
      </c>
      <c r="AB82" s="136">
        <f t="shared" si="16"/>
        <v>313</v>
      </c>
    </row>
    <row r="83" spans="4:29" x14ac:dyDescent="0.25">
      <c r="D83" s="111" t="s">
        <v>218</v>
      </c>
      <c r="E83" s="38">
        <f>SUMIF(landings!$C$9:$C$219,"22-24",landings!$AE$9:$AE$219)</f>
        <v>0</v>
      </c>
      <c r="F83" s="38">
        <f>SUMIF(landings!$C$9:$C$219,"25-29+32",landings!$AE$9:$AE$219)</f>
        <v>0</v>
      </c>
      <c r="G83" s="38">
        <f>SUMIF(landings!$C$9:$C$219,"30-31",landings!$AE$9:$AE$219)</f>
        <v>0</v>
      </c>
      <c r="H83" s="38">
        <f>SUMIF(landings!$C$9:$C$219,"K",landings!$AE$9:$AE$219)</f>
        <v>36.868499999999997</v>
      </c>
      <c r="I83" s="38">
        <f>SUMIF(landings!$C$9:$C$219,"S",landings!$AE$9:$AE$219)</f>
        <v>121.16319999999999</v>
      </c>
      <c r="J83" s="38">
        <f>SUMIF(landings!$C$9:$C$219,"N",landings!$AE$9:$AE$219)</f>
        <v>2736.1232</v>
      </c>
      <c r="K83" s="73"/>
      <c r="L83" s="16">
        <v>27</v>
      </c>
      <c r="M83" t="e">
        <f>ABS(1-#REF!)</f>
        <v>#REF!</v>
      </c>
      <c r="N83">
        <f>IF(landings!$C35="22-24",$M83,0)</f>
        <v>0</v>
      </c>
      <c r="O83">
        <f>IF(landings!$C35="25-29,32",$M83,0)</f>
        <v>0</v>
      </c>
      <c r="P83">
        <f>IF(landings!$C35="30-31",$M83,0)</f>
        <v>0</v>
      </c>
      <c r="Q83">
        <f>IF(landings!$C35="k",$M83,0)</f>
        <v>0</v>
      </c>
      <c r="R83">
        <f>IF(landings!$C35="s",$M83,0)</f>
        <v>0</v>
      </c>
      <c r="S83">
        <f>IF(landings!$C35="n",$M83,0)</f>
        <v>0</v>
      </c>
      <c r="V83" s="111" t="s">
        <v>218</v>
      </c>
      <c r="W83" s="89">
        <f t="shared" si="16"/>
        <v>164</v>
      </c>
      <c r="X83" s="89">
        <f t="shared" si="16"/>
        <v>164</v>
      </c>
      <c r="Y83" s="89">
        <f t="shared" si="16"/>
        <v>164</v>
      </c>
      <c r="Z83" s="89">
        <f t="shared" si="16"/>
        <v>234</v>
      </c>
      <c r="AA83" s="89">
        <f t="shared" si="16"/>
        <v>390</v>
      </c>
      <c r="AB83" s="136">
        <f t="shared" si="16"/>
        <v>0</v>
      </c>
    </row>
    <row r="84" spans="4:29" x14ac:dyDescent="0.25">
      <c r="D84" s="111" t="s">
        <v>219</v>
      </c>
      <c r="E84" s="38">
        <f>SUMIF(landings!$C$9:$C$219,"22-24",landings!$AF$9:$AF$219)</f>
        <v>0</v>
      </c>
      <c r="F84" s="38">
        <f>SUMIF(landings!$C$9:$C$219,"25-29+32",landings!$AF$9:$AF$219)</f>
        <v>0</v>
      </c>
      <c r="G84" s="38">
        <f>SUMIF(landings!$C$9:$C$219,"30-31",landings!$AF$9:$AF$219)</f>
        <v>0</v>
      </c>
      <c r="H84" s="38">
        <f>SUMIF(landings!$C$9:$C$219,"K",landings!$AF$9:$AF$219)</f>
        <v>0.2422</v>
      </c>
      <c r="I84" s="38">
        <f>SUMIF(landings!$C$9:$C$219,"S",landings!$AF$9:$AF$219)</f>
        <v>98.363400000000027</v>
      </c>
      <c r="J84" s="38">
        <f>SUMIF(landings!$C$9:$C$219,"N",landings!$AF$9:$AF$219)</f>
        <v>30.289499999999997</v>
      </c>
      <c r="K84" s="73"/>
      <c r="L84" s="16">
        <v>28</v>
      </c>
      <c r="M84" t="e">
        <f>ABS(1-#REF!)</f>
        <v>#REF!</v>
      </c>
      <c r="N84">
        <f>IF(landings!$C36="22-24",$M84,0)</f>
        <v>0</v>
      </c>
      <c r="O84">
        <f>IF(landings!$C36="25-29,32",$M84,0)</f>
        <v>0</v>
      </c>
      <c r="P84">
        <f>IF(landings!$C36="30-31",$M84,0)</f>
        <v>0</v>
      </c>
      <c r="Q84">
        <f>IF(landings!$C36="k",$M84,0)</f>
        <v>0</v>
      </c>
      <c r="R84">
        <f>IF(landings!$C36="s",$M84,0)</f>
        <v>0</v>
      </c>
      <c r="S84">
        <f>IF(landings!$C36="n",$M84,0)</f>
        <v>0</v>
      </c>
      <c r="V84" s="111" t="s">
        <v>219</v>
      </c>
      <c r="W84" s="89">
        <f t="shared" si="16"/>
        <v>100000</v>
      </c>
      <c r="X84" s="89">
        <f t="shared" si="16"/>
        <v>100000</v>
      </c>
      <c r="Y84" s="89">
        <f t="shared" si="16"/>
        <v>100000</v>
      </c>
      <c r="Z84" s="89">
        <f t="shared" si="16"/>
        <v>100000</v>
      </c>
      <c r="AA84" s="89">
        <f t="shared" si="16"/>
        <v>100000</v>
      </c>
      <c r="AB84" s="136">
        <f t="shared" si="16"/>
        <v>6</v>
      </c>
    </row>
    <row r="85" spans="4:29" x14ac:dyDescent="0.25">
      <c r="D85" s="111" t="s">
        <v>220</v>
      </c>
      <c r="E85" s="38">
        <f>SUMIF(landings!$C$9:$C$219,"22-24",landings!$AG$9:$AG$219)</f>
        <v>0</v>
      </c>
      <c r="F85" s="38">
        <f>SUMIF(landings!$C$9:$C$219,"25-29+32",landings!$AG$9:$AG$219)</f>
        <v>0</v>
      </c>
      <c r="G85" s="38">
        <f>SUMIF(landings!$C$9:$C$219,"30-31",landings!$AG$9:$AG$219)</f>
        <v>0</v>
      </c>
      <c r="H85" s="38">
        <f>SUMIF(landings!$C$9:$C$219,"K",landings!$AG$9:$AG$219)</f>
        <v>0</v>
      </c>
      <c r="I85" s="38">
        <f>SUMIF(landings!$C$9:$C$219,"S",landings!$AG$9:$AG$219)</f>
        <v>0</v>
      </c>
      <c r="J85" s="38">
        <f>SUMIF(landings!$C$9:$C$219,"N",landings!$AG$9:$AG$219)</f>
        <v>0</v>
      </c>
      <c r="K85" s="73"/>
      <c r="L85" s="16">
        <v>29</v>
      </c>
      <c r="M85" t="e">
        <f>ABS(1-#REF!)</f>
        <v>#REF!</v>
      </c>
      <c r="N85">
        <f>IF(landings!$C37="22-24",$M85,0)</f>
        <v>0</v>
      </c>
      <c r="O85">
        <f>IF(landings!$C37="25-29,32",$M85,0)</f>
        <v>0</v>
      </c>
      <c r="P85">
        <f>IF(landings!$C37="30-31",$M85,0)</f>
        <v>0</v>
      </c>
      <c r="Q85">
        <f>IF(landings!$C37="k",$M85,0)</f>
        <v>0</v>
      </c>
      <c r="R85">
        <f>IF(landings!$C37="s",$M85,0)</f>
        <v>0</v>
      </c>
      <c r="S85">
        <f>IF(landings!$C37="n",$M85,0)</f>
        <v>0</v>
      </c>
      <c r="V85" s="111" t="s">
        <v>220</v>
      </c>
      <c r="W85" s="89">
        <f t="shared" si="16"/>
        <v>100000</v>
      </c>
      <c r="X85" s="89">
        <f t="shared" si="16"/>
        <v>100000</v>
      </c>
      <c r="Y85" s="89">
        <f t="shared" si="16"/>
        <v>100000</v>
      </c>
      <c r="Z85" s="89">
        <f t="shared" si="16"/>
        <v>100000</v>
      </c>
      <c r="AA85" s="89">
        <f t="shared" si="16"/>
        <v>100000</v>
      </c>
      <c r="AB85" s="136">
        <f t="shared" si="16"/>
        <v>6</v>
      </c>
    </row>
    <row r="86" spans="4:29" x14ac:dyDescent="0.25">
      <c r="D86" s="71" t="s">
        <v>87</v>
      </c>
      <c r="E86" s="38">
        <f>SUMIF(landings!$C$9:$C$219,"22-24",landings!$AH$9:$AH$219)</f>
        <v>0</v>
      </c>
      <c r="F86" s="38">
        <f>SUMIF(landings!$C$9:$C$219,"25-29+32",landings!$AH$9:$AH$219)</f>
        <v>0</v>
      </c>
      <c r="G86" s="38">
        <f>SUMIF(landings!$C$9:$C$219,"30-31",landings!$AH$9:$AH$219)</f>
        <v>0</v>
      </c>
      <c r="H86" s="38">
        <f>SUMIF(landings!$C$9:$C$219,"K",landings!$AH$9:$AH$219)</f>
        <v>12.253400000000001</v>
      </c>
      <c r="I86" s="38">
        <f>SUMIF(landings!$C$9:$C$219,"S",landings!$AH$9:$AH$219)</f>
        <v>888.7998</v>
      </c>
      <c r="J86" s="38">
        <f>SUMIF(landings!$C$9:$C$219,"N",landings!$AH$9:$AH$219)</f>
        <v>77.938699999999997</v>
      </c>
      <c r="K86" s="73"/>
      <c r="L86" s="16">
        <v>30</v>
      </c>
      <c r="M86" t="e">
        <f>ABS(1-#REF!)</f>
        <v>#REF!</v>
      </c>
      <c r="N86">
        <f>IF(landings!$C38="22-24",$M86,0)</f>
        <v>0</v>
      </c>
      <c r="O86">
        <f>IF(landings!$C38="25-29,32",$M86,0)</f>
        <v>0</v>
      </c>
      <c r="P86">
        <f>IF(landings!$C38="30-31",$M86,0)</f>
        <v>0</v>
      </c>
      <c r="Q86">
        <f>IF(landings!$C38="k",$M86,0)</f>
        <v>0</v>
      </c>
      <c r="R86">
        <f>IF(landings!$C38="s",$M86,0)</f>
        <v>0</v>
      </c>
      <c r="S86">
        <f>IF(landings!$C38="n",$M86,0)</f>
        <v>0</v>
      </c>
      <c r="V86" s="71" t="s">
        <v>87</v>
      </c>
      <c r="W86" s="89">
        <f t="shared" si="16"/>
        <v>100000</v>
      </c>
      <c r="X86" s="89">
        <f t="shared" si="16"/>
        <v>100000</v>
      </c>
      <c r="Y86" s="89">
        <f t="shared" si="16"/>
        <v>100000</v>
      </c>
      <c r="Z86" s="89">
        <f t="shared" si="16"/>
        <v>100000</v>
      </c>
      <c r="AA86" s="89">
        <f t="shared" si="16"/>
        <v>100000</v>
      </c>
      <c r="AB86" s="136">
        <f t="shared" si="16"/>
        <v>100000</v>
      </c>
    </row>
    <row r="87" spans="4:29" x14ac:dyDescent="0.25">
      <c r="D87" s="111" t="s">
        <v>222</v>
      </c>
      <c r="E87" s="38">
        <f>SUMIF(landings!$C$9:$C$219,"22-24",landings!$AI$9:$AI$219)</f>
        <v>0</v>
      </c>
      <c r="F87" s="38">
        <f>SUMIF(landings!$C$9:$C$219,"25-29+32",landings!$AI$9:$AI$219)</f>
        <v>0</v>
      </c>
      <c r="G87" s="38">
        <f>SUMIF(landings!$C$9:$C$219,"30-31",landings!$AI$9:$AI$219)</f>
        <v>0</v>
      </c>
      <c r="H87" s="38">
        <f>SUMIF(landings!$C$9:$C$219,"K",landings!$AI$9:$AI$219)</f>
        <v>1.909</v>
      </c>
      <c r="I87" s="38">
        <f>SUMIF(landings!$C$9:$C$219,"S",landings!$AI$9:$AI$219)</f>
        <v>11.194999999999999</v>
      </c>
      <c r="J87" s="38">
        <f>SUMIF(landings!$C$9:$C$219,"N",landings!$AI$9:$AI$219)</f>
        <v>0</v>
      </c>
      <c r="K87" s="73"/>
      <c r="L87" s="16">
        <v>31</v>
      </c>
      <c r="M87" t="e">
        <f>ABS(1-#REF!)</f>
        <v>#REF!</v>
      </c>
      <c r="N87">
        <f>IF(landings!$C39="22-24",$M87,0)</f>
        <v>0</v>
      </c>
      <c r="O87">
        <f>IF(landings!$C39="25-29,32",$M87,0)</f>
        <v>0</v>
      </c>
      <c r="P87">
        <f>IF(landings!$C39="30-31",$M87,0)</f>
        <v>0</v>
      </c>
      <c r="Q87">
        <f>IF(landings!$C39="k",$M87,0)</f>
        <v>0</v>
      </c>
      <c r="R87" t="e">
        <f>IF(landings!$C39="s",$M87,0)</f>
        <v>#REF!</v>
      </c>
      <c r="S87">
        <f>IF(landings!$C39="n",$M87,0)</f>
        <v>0</v>
      </c>
      <c r="V87" s="111" t="s">
        <v>222</v>
      </c>
      <c r="W87" s="89">
        <f t="shared" ref="W87:AB96" si="17">W34-W145</f>
        <v>100000</v>
      </c>
      <c r="X87" s="89">
        <f t="shared" si="17"/>
        <v>100000</v>
      </c>
      <c r="Y87" s="89">
        <f t="shared" si="17"/>
        <v>100000</v>
      </c>
      <c r="Z87" s="89">
        <f t="shared" si="17"/>
        <v>100000</v>
      </c>
      <c r="AA87" s="89">
        <f t="shared" si="17"/>
        <v>100000</v>
      </c>
      <c r="AB87" s="136">
        <f t="shared" si="17"/>
        <v>100000</v>
      </c>
    </row>
    <row r="88" spans="4:29" x14ac:dyDescent="0.25">
      <c r="D88" s="71" t="s">
        <v>12</v>
      </c>
      <c r="E88" s="38">
        <f>SUMIF(landings!$C$9:$C$219,"22-24",landings!$AJ$9:$AJ$219)</f>
        <v>0</v>
      </c>
      <c r="F88" s="38">
        <f>SUMIF(landings!$C$9:$C$219,"25-29+32",landings!$AJ$9:$AJ$219)</f>
        <v>0</v>
      </c>
      <c r="G88" s="38">
        <f>SUMIF(landings!$C$9:$C$219,"30-31",landings!$AJ$9:$AJ$219)</f>
        <v>0</v>
      </c>
      <c r="H88" s="38">
        <f>SUMIF(landings!$C$9:$C$219,"K",landings!$AJ$9:$AJ$219)</f>
        <v>4.1404000000000005</v>
      </c>
      <c r="I88" s="38">
        <f>SUMIF(landings!$C$9:$C$219,"S",landings!$AJ$9:$AJ$219)</f>
        <v>1.3199999999999998</v>
      </c>
      <c r="J88" s="38">
        <f>SUMIF(landings!$C$9:$C$219,"N",landings!$AJ$9:$AJ$219)</f>
        <v>0.91679999999999995</v>
      </c>
      <c r="K88" s="73"/>
      <c r="L88" s="16">
        <v>32</v>
      </c>
      <c r="M88" t="e">
        <f>ABS(1-#REF!)</f>
        <v>#REF!</v>
      </c>
      <c r="N88">
        <f>IF(landings!$C40="22-24",$M88,0)</f>
        <v>0</v>
      </c>
      <c r="O88">
        <f>IF(landings!$C40="25-29,32",$M88,0)</f>
        <v>0</v>
      </c>
      <c r="P88">
        <f>IF(landings!$C40="30-31",$M88,0)</f>
        <v>0</v>
      </c>
      <c r="Q88">
        <f>IF(landings!$C40="k",$M88,0)</f>
        <v>0</v>
      </c>
      <c r="R88" t="e">
        <f>IF(landings!$C40="s",$M88,0)</f>
        <v>#REF!</v>
      </c>
      <c r="S88">
        <f>IF(landings!$C40="n",$M88,0)</f>
        <v>0</v>
      </c>
      <c r="V88" s="71" t="s">
        <v>12</v>
      </c>
      <c r="W88" s="89">
        <f t="shared" si="17"/>
        <v>100000</v>
      </c>
      <c r="X88" s="89">
        <f t="shared" si="17"/>
        <v>100000</v>
      </c>
      <c r="Y88" s="89">
        <f t="shared" si="17"/>
        <v>100000</v>
      </c>
      <c r="Z88" s="89">
        <f t="shared" si="17"/>
        <v>100000</v>
      </c>
      <c r="AA88" s="89">
        <f t="shared" si="17"/>
        <v>100000</v>
      </c>
      <c r="AB88" s="136">
        <f t="shared" si="17"/>
        <v>100000</v>
      </c>
    </row>
    <row r="89" spans="4:29" x14ac:dyDescent="0.25">
      <c r="D89" s="111" t="s">
        <v>351</v>
      </c>
      <c r="E89" s="38">
        <f>SUMIF(landings!$C$9:$C$219,"22-24",landings!$AK$9:$AK$219)</f>
        <v>0</v>
      </c>
      <c r="F89" s="38">
        <f>SUMIF(landings!$C$9:$C$219,"25-29+32",landings!$AK$9:$AK$219)</f>
        <v>0</v>
      </c>
      <c r="G89" s="38">
        <f>SUMIF(landings!$C$9:$C$219,"30-31",landings!$AK$9:$AK$219)</f>
        <v>0</v>
      </c>
      <c r="H89" s="38">
        <f>SUMIF(landings!$C$9:$C$219,"K",landings!$AK$9:$AK$219)</f>
        <v>25.912199999999999</v>
      </c>
      <c r="I89" s="38">
        <f>SUMIF(landings!$C$9:$C$219,"S",landings!$AK$9:$AK$219)</f>
        <v>36.118100000000005</v>
      </c>
      <c r="J89" s="38">
        <f>SUMIF(landings!$C$9:$C$219,"N",landings!$AK$9:$AK$219)</f>
        <v>2.2036000000000002</v>
      </c>
      <c r="K89" s="73"/>
      <c r="L89" s="16">
        <v>33</v>
      </c>
      <c r="M89" t="e">
        <f>ABS(1-#REF!)</f>
        <v>#REF!</v>
      </c>
      <c r="N89">
        <f>IF(landings!$C41="22-24",$M89,0)</f>
        <v>0</v>
      </c>
      <c r="O89">
        <f>IF(landings!$C41="25-29,32",$M89,0)</f>
        <v>0</v>
      </c>
      <c r="P89">
        <f>IF(landings!$C41="30-31",$M89,0)</f>
        <v>0</v>
      </c>
      <c r="Q89">
        <f>IF(landings!$C41="k",$M89,0)</f>
        <v>0</v>
      </c>
      <c r="R89" t="e">
        <f>IF(landings!$C41="s",$M89,0)</f>
        <v>#REF!</v>
      </c>
      <c r="S89">
        <f>IF(landings!$C41="n",$M89,0)</f>
        <v>0</v>
      </c>
      <c r="V89" s="111" t="s">
        <v>351</v>
      </c>
      <c r="W89" s="89">
        <f t="shared" si="17"/>
        <v>100000</v>
      </c>
      <c r="X89" s="89">
        <f t="shared" si="17"/>
        <v>100000</v>
      </c>
      <c r="Y89" s="89">
        <f t="shared" si="17"/>
        <v>100000</v>
      </c>
      <c r="Z89" s="89">
        <f t="shared" si="17"/>
        <v>100000</v>
      </c>
      <c r="AA89" s="89">
        <f t="shared" si="17"/>
        <v>100000</v>
      </c>
      <c r="AB89" s="136">
        <f t="shared" si="17"/>
        <v>6</v>
      </c>
    </row>
    <row r="90" spans="4:29" x14ac:dyDescent="0.25">
      <c r="D90" s="111" t="s">
        <v>223</v>
      </c>
      <c r="E90" s="38">
        <f>SUMIF(landings!$C$9:$C$219,"22-24",landings!$AL$9:$AL$219)</f>
        <v>0</v>
      </c>
      <c r="F90" s="38">
        <f>SUMIF(landings!$C$9:$C$219,"25-29+32",landings!$AL$9:$AL$219)</f>
        <v>0</v>
      </c>
      <c r="G90" s="38">
        <f>SUMIF(landings!$C$9:$C$219,"30-31",landings!$AL$9:$AL$219)</f>
        <v>0</v>
      </c>
      <c r="H90" s="38">
        <f>SUMIF(landings!$C$9:$C$219,"K",landings!$AL$9:$AL$219)</f>
        <v>1.8125</v>
      </c>
      <c r="I90" s="38">
        <f>SUMIF(landings!$C$9:$C$219,"S",landings!$AL$9:$AL$219)</f>
        <v>112.93820000000002</v>
      </c>
      <c r="J90" s="38">
        <f>SUMIF(landings!$C$9:$C$219,"N",landings!$AL$9:$AL$219)</f>
        <v>1.5602</v>
      </c>
      <c r="K90" s="73"/>
      <c r="L90" s="16">
        <v>34</v>
      </c>
      <c r="M90" t="e">
        <f>ABS(1-#REF!)</f>
        <v>#REF!</v>
      </c>
      <c r="N90">
        <f>IF(landings!$C42="22-24",$M90,0)</f>
        <v>0</v>
      </c>
      <c r="O90">
        <f>IF(landings!$C42="25-29,32",$M90,0)</f>
        <v>0</v>
      </c>
      <c r="P90">
        <f>IF(landings!$C42="30-31",$M90,0)</f>
        <v>0</v>
      </c>
      <c r="Q90">
        <f>IF(landings!$C42="k",$M90,0)</f>
        <v>0</v>
      </c>
      <c r="R90" t="e">
        <f>IF(landings!$C42="s",$M90,0)</f>
        <v>#REF!</v>
      </c>
      <c r="S90">
        <f>IF(landings!$C42="n",$M90,0)</f>
        <v>0</v>
      </c>
      <c r="V90" s="111" t="s">
        <v>223</v>
      </c>
      <c r="W90" s="89">
        <f t="shared" si="17"/>
        <v>100000</v>
      </c>
      <c r="X90" s="89">
        <f t="shared" si="17"/>
        <v>100000</v>
      </c>
      <c r="Y90" s="89">
        <f t="shared" si="17"/>
        <v>100000</v>
      </c>
      <c r="Z90" s="89">
        <f t="shared" si="17"/>
        <v>100000</v>
      </c>
      <c r="AA90" s="89">
        <f t="shared" si="17"/>
        <v>100000</v>
      </c>
      <c r="AB90" s="136">
        <f t="shared" si="17"/>
        <v>6</v>
      </c>
    </row>
    <row r="91" spans="4:29" x14ac:dyDescent="0.25">
      <c r="D91" s="111" t="s">
        <v>352</v>
      </c>
      <c r="E91" s="38">
        <f>SUMIF(landings!$C$9:$C$219,"22-24",landings!$AM$9:$AM$219)</f>
        <v>0</v>
      </c>
      <c r="F91" s="38">
        <f>SUMIF(landings!$C$9:$C$219,"25-29+32",landings!$AM$9:$AM$219)</f>
        <v>0</v>
      </c>
      <c r="G91" s="38">
        <f>SUMIF(landings!$C$9:$C$219,"30-31",landings!$AM$9:$AM$219)</f>
        <v>0</v>
      </c>
      <c r="H91" s="38">
        <f>SUMIF(landings!$C$9:$C$219,"K",landings!$AM$9:$AM$219)</f>
        <v>1.9214999999999998</v>
      </c>
      <c r="I91" s="38">
        <f>SUMIF(landings!$C$9:$C$219,"S",landings!$AM$9:$AM$219)</f>
        <v>1.0572999999999997</v>
      </c>
      <c r="J91" s="38">
        <f>SUMIF(landings!$C$9:$C$219,"N",landings!$AM$9:$AM$219)</f>
        <v>0.45030000000000003</v>
      </c>
      <c r="K91" s="73"/>
      <c r="L91" s="16">
        <v>35</v>
      </c>
      <c r="M91" t="e">
        <f>ABS(1-#REF!)</f>
        <v>#REF!</v>
      </c>
      <c r="N91">
        <f>IF(landings!$C43="22-24",$M91,0)</f>
        <v>0</v>
      </c>
      <c r="O91">
        <f>IF(landings!$C43="25-29,32",$M91,0)</f>
        <v>0</v>
      </c>
      <c r="P91">
        <f>IF(landings!$C43="30-31",$M91,0)</f>
        <v>0</v>
      </c>
      <c r="Q91">
        <f>IF(landings!$C43="k",$M91,0)</f>
        <v>0</v>
      </c>
      <c r="R91" t="e">
        <f>IF(landings!$C43="s",$M91,0)</f>
        <v>#REF!</v>
      </c>
      <c r="S91">
        <f>IF(landings!$C43="n",$M91,0)</f>
        <v>0</v>
      </c>
      <c r="V91" s="111" t="s">
        <v>352</v>
      </c>
      <c r="W91" s="89">
        <f t="shared" si="17"/>
        <v>76270</v>
      </c>
      <c r="X91" s="89">
        <f t="shared" si="17"/>
        <v>76270</v>
      </c>
      <c r="Y91" s="89">
        <f t="shared" si="17"/>
        <v>76270</v>
      </c>
      <c r="Z91" s="89">
        <f t="shared" si="17"/>
        <v>13184</v>
      </c>
      <c r="AA91" s="89">
        <f t="shared" si="17"/>
        <v>13184</v>
      </c>
      <c r="AB91" s="136">
        <f t="shared" si="17"/>
        <v>1330</v>
      </c>
    </row>
    <row r="92" spans="4:29" x14ac:dyDescent="0.25">
      <c r="D92" s="111" t="s">
        <v>353</v>
      </c>
      <c r="E92" s="38">
        <f>SUMIF(landings!$C$9:$C$219,"22-24",landings!$AN$9:$AN$219)</f>
        <v>0</v>
      </c>
      <c r="F92" s="38">
        <f>SUMIF(landings!$C$9:$C$219,"25-29+32",landings!$AN$9:$AN$219)</f>
        <v>0</v>
      </c>
      <c r="G92" s="38">
        <f>SUMIF(landings!$C$9:$C$219,"30-31",landings!$AN$9:$AN$219)</f>
        <v>0</v>
      </c>
      <c r="H92" s="38">
        <f>SUMIF(landings!$C$9:$C$219,"K",landings!$AN$9:$AN$219)</f>
        <v>0</v>
      </c>
      <c r="I92" s="38">
        <f>SUMIF(landings!$C$9:$C$219,"S",landings!$AN$9:$AN$219)</f>
        <v>0</v>
      </c>
      <c r="J92" s="38">
        <f>SUMIF(landings!$C$9:$C$219,"N",landings!$AN$9:$AN$219)</f>
        <v>0</v>
      </c>
      <c r="K92" s="73"/>
      <c r="L92" s="16">
        <v>36</v>
      </c>
      <c r="M92" t="e">
        <f>ABS(1-#REF!)</f>
        <v>#REF!</v>
      </c>
      <c r="N92">
        <f>IF(landings!$C44="22-24",$M92,0)</f>
        <v>0</v>
      </c>
      <c r="O92">
        <f>IF(landings!$C44="25-29,32",$M92,0)</f>
        <v>0</v>
      </c>
      <c r="P92">
        <f>IF(landings!$C44="30-31",$M92,0)</f>
        <v>0</v>
      </c>
      <c r="Q92">
        <f>IF(landings!$C44="k",$M92,0)</f>
        <v>0</v>
      </c>
      <c r="R92">
        <f>IF(landings!$C44="s",$M92,0)</f>
        <v>0</v>
      </c>
      <c r="S92">
        <f>IF(landings!$C44="n",$M92,0)</f>
        <v>0</v>
      </c>
      <c r="V92" s="111" t="s">
        <v>353</v>
      </c>
      <c r="W92" s="89">
        <f t="shared" si="17"/>
        <v>76270</v>
      </c>
      <c r="X92" s="89">
        <f t="shared" si="17"/>
        <v>76270</v>
      </c>
      <c r="Y92" s="89">
        <f t="shared" si="17"/>
        <v>76270</v>
      </c>
      <c r="Z92" s="89">
        <f t="shared" si="17"/>
        <v>13184</v>
      </c>
      <c r="AA92" s="89">
        <f t="shared" si="17"/>
        <v>13184</v>
      </c>
      <c r="AB92" s="136">
        <f t="shared" si="17"/>
        <v>1330</v>
      </c>
    </row>
    <row r="93" spans="4:29" x14ac:dyDescent="0.25">
      <c r="D93" s="71" t="s">
        <v>13</v>
      </c>
      <c r="E93" s="38">
        <f>SUMIF(landings!$C$9:$C$219,"22-24",landings!$AO$9:$AO$219)</f>
        <v>0</v>
      </c>
      <c r="F93" s="38">
        <f>SUMIF(landings!$C$9:$C$219,"25-29+32",landings!$AO$9:$AO$219)</f>
        <v>0</v>
      </c>
      <c r="G93" s="38">
        <f>SUMIF(landings!$C$9:$C$219,"30-31",landings!$AO$9:$AO$219)</f>
        <v>0</v>
      </c>
      <c r="H93" s="38">
        <f>SUMIF(landings!$C$9:$C$219,"K",landings!$AO$9:$AO$219)</f>
        <v>0</v>
      </c>
      <c r="I93" s="38">
        <f>SUMIF(landings!$C$9:$C$219,"S",landings!$AO$9:$AO$219)</f>
        <v>0</v>
      </c>
      <c r="J93" s="38">
        <f>SUMIF(landings!$C$9:$C$219,"N",landings!$AO$9:$AO$219)</f>
        <v>0</v>
      </c>
      <c r="K93" s="73"/>
      <c r="L93" s="16">
        <v>37</v>
      </c>
      <c r="M93" t="e">
        <f>ABS(1-#REF!)</f>
        <v>#REF!</v>
      </c>
      <c r="N93">
        <f>IF(landings!$C45="22-24",$M93,0)</f>
        <v>0</v>
      </c>
      <c r="O93">
        <f>IF(landings!$C45="25-29,32",$M93,0)</f>
        <v>0</v>
      </c>
      <c r="P93">
        <f>IF(landings!$C45="30-31",$M93,0)</f>
        <v>0</v>
      </c>
      <c r="Q93">
        <f>IF(landings!$C45="k",$M93,0)</f>
        <v>0</v>
      </c>
      <c r="R93">
        <f>IF(landings!$C45="s",$M93,0)</f>
        <v>0</v>
      </c>
      <c r="S93">
        <f>IF(landings!$C45="n",$M93,0)</f>
        <v>0</v>
      </c>
      <c r="V93" s="71" t="s">
        <v>13</v>
      </c>
      <c r="W93" s="89">
        <f t="shared" si="17"/>
        <v>0</v>
      </c>
      <c r="X93" s="89">
        <f t="shared" si="17"/>
        <v>0</v>
      </c>
      <c r="Y93" s="89">
        <f t="shared" si="17"/>
        <v>0</v>
      </c>
      <c r="Z93" s="89">
        <f t="shared" si="17"/>
        <v>0</v>
      </c>
      <c r="AA93" s="89">
        <f t="shared" si="17"/>
        <v>0</v>
      </c>
      <c r="AB93" s="136">
        <f t="shared" si="17"/>
        <v>750</v>
      </c>
    </row>
    <row r="94" spans="4:29" x14ac:dyDescent="0.25">
      <c r="D94" s="71" t="s">
        <v>88</v>
      </c>
      <c r="E94" s="38">
        <f>SUMIF(landings!$C$9:$C$219,"22-24",landings!$AP$9:$AP$219)</f>
        <v>0</v>
      </c>
      <c r="F94" s="38">
        <f>SUMIF(landings!$C$9:$C$219,"25-29+32",landings!$AP$9:$AP$219)</f>
        <v>0</v>
      </c>
      <c r="G94" s="38">
        <f>SUMIF(landings!$C$9:$C$219,"30-31",landings!$AP$9:$AP$219)</f>
        <v>0</v>
      </c>
      <c r="H94" s="38">
        <f>SUMIF(landings!$C$9:$C$219,"K",landings!$AP$9:$AP$219)</f>
        <v>1723.5559000000001</v>
      </c>
      <c r="I94" s="38">
        <f>SUMIF(landings!$C$9:$C$219,"S",landings!$AP$9:$AP$219)</f>
        <v>8342.9</v>
      </c>
      <c r="J94" s="38">
        <f>SUMIF(landings!$C$9:$C$219,"N",landings!$AP$9:$AP$219)</f>
        <v>14687.55</v>
      </c>
      <c r="K94" s="73"/>
      <c r="L94" s="16">
        <v>38</v>
      </c>
      <c r="M94" t="e">
        <f>ABS(1-#REF!)</f>
        <v>#REF!</v>
      </c>
      <c r="N94">
        <f>IF(landings!$C46="22-24",$M94,0)</f>
        <v>0</v>
      </c>
      <c r="O94">
        <f>IF(landings!$C46="25-29,32",$M94,0)</f>
        <v>0</v>
      </c>
      <c r="P94">
        <f>IF(landings!$C46="30-31",$M94,0)</f>
        <v>0</v>
      </c>
      <c r="Q94">
        <f>IF(landings!$C46="k",$M94,0)</f>
        <v>0</v>
      </c>
      <c r="R94">
        <f>IF(landings!$C46="s",$M94,0)</f>
        <v>0</v>
      </c>
      <c r="S94">
        <f>IF(landings!$C46="n",$M94,0)</f>
        <v>0</v>
      </c>
      <c r="V94" s="71" t="s">
        <v>88</v>
      </c>
      <c r="W94" s="89">
        <f t="shared" si="17"/>
        <v>0</v>
      </c>
      <c r="X94" s="89">
        <f t="shared" si="17"/>
        <v>0</v>
      </c>
      <c r="Y94" s="89">
        <f t="shared" si="17"/>
        <v>0</v>
      </c>
      <c r="Z94" s="89">
        <f t="shared" si="17"/>
        <v>0</v>
      </c>
      <c r="AA94" s="89">
        <f t="shared" si="17"/>
        <v>0</v>
      </c>
      <c r="AB94" s="136">
        <f t="shared" si="17"/>
        <v>6148</v>
      </c>
    </row>
    <row r="95" spans="4:29" x14ac:dyDescent="0.25">
      <c r="D95" s="71" t="s">
        <v>174</v>
      </c>
      <c r="E95" s="38">
        <f>SUMIF(landings!$C$9:$C$219,"22-24",landings!$AQ$9:$AQ$219)</f>
        <v>0</v>
      </c>
      <c r="F95" s="38">
        <f>SUMIF(landings!$C$9:$C$219,"25-29+32",landings!$AQ$9:$AQ$219)</f>
        <v>0</v>
      </c>
      <c r="G95" s="38">
        <f>SUMIF(landings!$C$9:$C$219,"30-31",landings!$AQ$9:$AQ$219)</f>
        <v>0</v>
      </c>
      <c r="H95" s="38">
        <f>SUMIF(landings!$C$9:$C$219,"K",landings!$AQ$9:$AQ$219)</f>
        <v>5.9008000000000003</v>
      </c>
      <c r="I95" s="38">
        <f>SUMIF(landings!$C$9:$C$219,"S",landings!$AQ$9:$AQ$219)</f>
        <v>4.8657000000000004</v>
      </c>
      <c r="J95" s="38">
        <f>SUMIF(landings!$C$9:$C$219,"N",landings!$AQ$9:$AQ$219)</f>
        <v>1.5786</v>
      </c>
      <c r="K95" s="73"/>
      <c r="L95" s="16">
        <v>39</v>
      </c>
      <c r="M95" t="e">
        <f>ABS(1-#REF!)</f>
        <v>#REF!</v>
      </c>
      <c r="N95">
        <f>IF(landings!$C47="22-24",$M95,0)</f>
        <v>0</v>
      </c>
      <c r="O95">
        <f>IF(landings!$C47="25-29,32",$M95,0)</f>
        <v>0</v>
      </c>
      <c r="P95">
        <f>IF(landings!$C47="30-31",$M95,0)</f>
        <v>0</v>
      </c>
      <c r="Q95" t="e">
        <f>IF(landings!$C47="k",$M95,0)</f>
        <v>#REF!</v>
      </c>
      <c r="R95">
        <f>IF(landings!$C47="s",$M95,0)</f>
        <v>0</v>
      </c>
      <c r="S95">
        <f>IF(landings!$C47="n",$M95,0)</f>
        <v>0</v>
      </c>
      <c r="V95" s="71" t="s">
        <v>174</v>
      </c>
      <c r="W95" s="89">
        <f t="shared" si="17"/>
        <v>2541</v>
      </c>
      <c r="X95" s="89">
        <f t="shared" si="17"/>
        <v>10375</v>
      </c>
      <c r="Y95" s="89">
        <f t="shared" si="17"/>
        <v>10375</v>
      </c>
      <c r="Z95" s="89">
        <f t="shared" si="17"/>
        <v>187</v>
      </c>
      <c r="AA95" s="89">
        <f t="shared" si="17"/>
        <v>576</v>
      </c>
      <c r="AB95" s="136">
        <f t="shared" si="17"/>
        <v>415</v>
      </c>
    </row>
    <row r="96" spans="4:29" x14ac:dyDescent="0.25">
      <c r="D96" s="71" t="s">
        <v>89</v>
      </c>
      <c r="E96" s="38">
        <f>SUMIF(landings!$C$9:$C$219,"22-24",landings!$AR$9:$AR$219)</f>
        <v>0</v>
      </c>
      <c r="F96" s="38">
        <f>SUMIF(landings!$C$9:$C$219,"25-29+32",landings!$AR$9:$AR$219)</f>
        <v>0</v>
      </c>
      <c r="G96" s="38">
        <f>SUMIF(landings!$C$9:$C$219,"30-31",landings!$AR$9:$AR$219)</f>
        <v>0</v>
      </c>
      <c r="H96" s="38">
        <f>SUMIF(landings!$C$9:$C$219,"K",landings!$AR$9:$AR$219)</f>
        <v>115.94500000000001</v>
      </c>
      <c r="I96" s="38">
        <f>SUMIF(landings!$C$9:$C$219,"S",landings!$AR$9:$AR$219)</f>
        <v>1228.6000000000001</v>
      </c>
      <c r="J96" s="38">
        <f>SUMIF(landings!$C$9:$C$219,"N",landings!$AR$9:$AR$219)</f>
        <v>7494.3</v>
      </c>
      <c r="K96" s="73"/>
      <c r="L96" s="16">
        <v>40</v>
      </c>
      <c r="M96" t="e">
        <f>ABS(1-#REF!)</f>
        <v>#REF!</v>
      </c>
      <c r="N96">
        <f>IF(landings!$C48="22-24",$M96,0)</f>
        <v>0</v>
      </c>
      <c r="O96">
        <f>IF(landings!$C48="25-29,32",$M96,0)</f>
        <v>0</v>
      </c>
      <c r="P96">
        <f>IF(landings!$C48="30-31",$M96,0)</f>
        <v>0</v>
      </c>
      <c r="Q96" t="e">
        <f>IF(landings!$C48="k",$M96,0)</f>
        <v>#REF!</v>
      </c>
      <c r="R96">
        <f>IF(landings!$C48="s",$M96,0)</f>
        <v>0</v>
      </c>
      <c r="S96">
        <f>IF(landings!$C48="n",$M96,0)</f>
        <v>0</v>
      </c>
      <c r="V96" s="71" t="s">
        <v>89</v>
      </c>
      <c r="W96" s="89">
        <f t="shared" si="17"/>
        <v>0</v>
      </c>
      <c r="X96" s="89">
        <f t="shared" si="17"/>
        <v>0</v>
      </c>
      <c r="Y96" s="89">
        <f t="shared" si="17"/>
        <v>0</v>
      </c>
      <c r="Z96" s="89">
        <f t="shared" si="17"/>
        <v>25</v>
      </c>
      <c r="AA96" s="89">
        <f t="shared" si="17"/>
        <v>25</v>
      </c>
      <c r="AB96" s="90">
        <f t="shared" si="17"/>
        <v>0</v>
      </c>
      <c r="AC96" s="37"/>
    </row>
    <row r="97" spans="4:63" ht="13.8" thickBot="1" x14ac:dyDescent="0.3">
      <c r="D97" s="107" t="s">
        <v>175</v>
      </c>
      <c r="E97" s="38">
        <f>SUMIF(landings!$C$9:$C$219,"22-24",landings!$AS$9:$AS$219)</f>
        <v>0</v>
      </c>
      <c r="F97" s="38">
        <f>SUMIF(landings!$C$9:$C$219,"25-29+32",landings!$AS$9:$AS$219)</f>
        <v>0</v>
      </c>
      <c r="G97" s="38">
        <f>SUMIF(landings!$C$9:$C$219,"30-31",landings!$AS$9:$AS$219)</f>
        <v>0</v>
      </c>
      <c r="H97" s="38">
        <f>SUMIF(landings!$C$9:$C$219,"K",landings!$AS$9:$AS$219)</f>
        <v>2.1711</v>
      </c>
      <c r="I97" s="38">
        <f>SUMIF(landings!$C$9:$C$219,"S",landings!$AS$9:$AS$219)</f>
        <v>0.10500000000000001</v>
      </c>
      <c r="J97" s="38">
        <f>SUMIF(landings!$C$9:$C$219,"N",landings!$AS$9:$AS$219)</f>
        <v>0</v>
      </c>
      <c r="L97" s="16">
        <v>41</v>
      </c>
      <c r="M97" t="e">
        <f>ABS(1-#REF!)</f>
        <v>#REF!</v>
      </c>
      <c r="N97">
        <f>IF(landings!$C49="22-24",$M97,0)</f>
        <v>0</v>
      </c>
      <c r="O97">
        <f>IF(landings!$C49="25-29,32",$M97,0)</f>
        <v>0</v>
      </c>
      <c r="P97">
        <f>IF(landings!$C49="30-31",$M97,0)</f>
        <v>0</v>
      </c>
      <c r="Q97">
        <f>IF(landings!$C49="k",$M97,0)</f>
        <v>0</v>
      </c>
      <c r="R97" t="e">
        <f>IF(landings!$C49="s",$M97,0)</f>
        <v>#REF!</v>
      </c>
      <c r="S97">
        <f>IF(landings!$C49="n",$M97,0)</f>
        <v>0</v>
      </c>
      <c r="V97" s="107" t="s">
        <v>175</v>
      </c>
      <c r="W97" s="137">
        <f t="shared" ref="W97:AB97" si="18">W44-W155</f>
        <v>100000</v>
      </c>
      <c r="X97" s="137">
        <f t="shared" si="18"/>
        <v>0</v>
      </c>
      <c r="Y97" s="137">
        <f t="shared" si="18"/>
        <v>0</v>
      </c>
      <c r="Z97" s="137">
        <f t="shared" si="18"/>
        <v>25</v>
      </c>
      <c r="AA97" s="137">
        <f t="shared" si="18"/>
        <v>25</v>
      </c>
      <c r="AB97" s="138">
        <f t="shared" si="18"/>
        <v>2</v>
      </c>
      <c r="AC97" s="84"/>
    </row>
    <row r="98" spans="4:63" x14ac:dyDescent="0.25">
      <c r="L98" s="16">
        <v>42</v>
      </c>
      <c r="M98" t="e">
        <f>ABS(1-#REF!)</f>
        <v>#REF!</v>
      </c>
      <c r="N98">
        <f>IF(landings!$C50="22-24",$M98,0)</f>
        <v>0</v>
      </c>
      <c r="O98">
        <f>IF(landings!$C50="25-29,32",$M98,0)</f>
        <v>0</v>
      </c>
      <c r="P98">
        <f>IF(landings!$C50="30-31",$M98,0)</f>
        <v>0</v>
      </c>
      <c r="Q98">
        <f>IF(landings!$C50="k",$M98,0)</f>
        <v>0</v>
      </c>
      <c r="R98" t="e">
        <f>IF(landings!$C50="s",$M98,0)</f>
        <v>#REF!</v>
      </c>
      <c r="S98">
        <f>IF(landings!$C50="n",$M98,0)</f>
        <v>0</v>
      </c>
    </row>
    <row r="99" spans="4:63" x14ac:dyDescent="0.25">
      <c r="L99" s="16">
        <v>43</v>
      </c>
      <c r="M99" t="e">
        <f>ABS(1-#REF!)</f>
        <v>#REF!</v>
      </c>
      <c r="N99">
        <f>IF(landings!$C51="22-24",$M99,0)</f>
        <v>0</v>
      </c>
      <c r="O99">
        <f>IF(landings!$C51="25-29,32",$M99,0)</f>
        <v>0</v>
      </c>
      <c r="P99">
        <f>IF(landings!$C51="30-31",$M99,0)</f>
        <v>0</v>
      </c>
      <c r="Q99">
        <f>IF(landings!$C51="k",$M99,0)</f>
        <v>0</v>
      </c>
      <c r="R99" t="e">
        <f>IF(landings!$C51="s",$M99,0)</f>
        <v>#REF!</v>
      </c>
      <c r="S99">
        <f>IF(landings!$C51="n",$M99,0)</f>
        <v>0</v>
      </c>
      <c r="V99" t="s">
        <v>264</v>
      </c>
    </row>
    <row r="100" spans="4:63" x14ac:dyDescent="0.25">
      <c r="L100" s="16">
        <v>44</v>
      </c>
      <c r="M100" t="e">
        <f>ABS(1-#REF!)</f>
        <v>#REF!</v>
      </c>
      <c r="N100">
        <f>IF(landings!$C52="22-24",$M100,0)</f>
        <v>0</v>
      </c>
      <c r="O100">
        <f>IF(landings!$C52="25-29,32",$M100,0)</f>
        <v>0</v>
      </c>
      <c r="P100">
        <f>IF(landings!$C52="30-31",$M100,0)</f>
        <v>0</v>
      </c>
      <c r="Q100" t="e">
        <f>IF(landings!$C52="k",$M100,0)</f>
        <v>#REF!</v>
      </c>
      <c r="R100">
        <f>IF(landings!$C52="s",$M100,0)</f>
        <v>0</v>
      </c>
      <c r="S100">
        <f>IF(landings!$C52="n",$M100,0)</f>
        <v>0</v>
      </c>
      <c r="W100" s="71" t="s">
        <v>1</v>
      </c>
      <c r="X100" s="111" t="s">
        <v>210</v>
      </c>
      <c r="Y100" s="71" t="s">
        <v>2</v>
      </c>
      <c r="Z100" s="111" t="s">
        <v>211</v>
      </c>
      <c r="AA100" s="71" t="s">
        <v>160</v>
      </c>
      <c r="AB100" s="71" t="s">
        <v>86</v>
      </c>
      <c r="AC100" s="111" t="s">
        <v>213</v>
      </c>
      <c r="AD100" s="111" t="s">
        <v>212</v>
      </c>
      <c r="AE100" s="111" t="s">
        <v>214</v>
      </c>
      <c r="AF100" s="111" t="s">
        <v>215</v>
      </c>
      <c r="AG100" s="71" t="s">
        <v>3</v>
      </c>
      <c r="AH100" s="111" t="s">
        <v>348</v>
      </c>
      <c r="AI100" s="111" t="s">
        <v>349</v>
      </c>
      <c r="AJ100" s="111" t="s">
        <v>350</v>
      </c>
      <c r="AK100" s="71" t="s">
        <v>4</v>
      </c>
      <c r="AL100" s="71" t="s">
        <v>165</v>
      </c>
      <c r="AM100" s="71" t="s">
        <v>5</v>
      </c>
      <c r="AN100" s="71" t="s">
        <v>6</v>
      </c>
      <c r="AO100" s="111" t="s">
        <v>216</v>
      </c>
      <c r="AP100" s="71" t="s">
        <v>7</v>
      </c>
      <c r="AQ100" s="71" t="s">
        <v>8</v>
      </c>
      <c r="AR100" s="71" t="s">
        <v>9</v>
      </c>
      <c r="AS100" s="111" t="s">
        <v>217</v>
      </c>
      <c r="AT100" s="71" t="s">
        <v>10</v>
      </c>
      <c r="AU100" s="71" t="s">
        <v>11</v>
      </c>
      <c r="AV100" s="111" t="s">
        <v>221</v>
      </c>
      <c r="AW100" s="111" t="s">
        <v>218</v>
      </c>
      <c r="AX100" s="111" t="s">
        <v>219</v>
      </c>
      <c r="AY100" s="111" t="s">
        <v>220</v>
      </c>
      <c r="AZ100" s="71" t="s">
        <v>87</v>
      </c>
      <c r="BA100" s="111" t="s">
        <v>222</v>
      </c>
      <c r="BB100" s="71" t="s">
        <v>12</v>
      </c>
      <c r="BC100" s="111" t="s">
        <v>351</v>
      </c>
      <c r="BD100" s="111" t="s">
        <v>223</v>
      </c>
      <c r="BE100" s="111" t="s">
        <v>352</v>
      </c>
      <c r="BF100" s="111" t="s">
        <v>353</v>
      </c>
      <c r="BG100" s="71" t="s">
        <v>13</v>
      </c>
      <c r="BH100" s="71" t="s">
        <v>88</v>
      </c>
      <c r="BI100" s="71" t="s">
        <v>174</v>
      </c>
      <c r="BJ100" s="71" t="s">
        <v>89</v>
      </c>
      <c r="BK100" s="107" t="s">
        <v>175</v>
      </c>
    </row>
    <row r="101" spans="4:63" x14ac:dyDescent="0.25">
      <c r="L101" s="16">
        <v>45</v>
      </c>
      <c r="M101" t="e">
        <f>ABS(1-#REF!)</f>
        <v>#REF!</v>
      </c>
      <c r="N101">
        <f>IF(landings!$C53="22-24",$M101,0)</f>
        <v>0</v>
      </c>
      <c r="O101">
        <f>IF(landings!$C53="25-29,32",$M101,0)</f>
        <v>0</v>
      </c>
      <c r="P101">
        <f>IF(landings!$C53="30-31",$M101,0)</f>
        <v>0</v>
      </c>
      <c r="Q101" t="e">
        <f>IF(landings!$C53="k",$M101,0)</f>
        <v>#REF!</v>
      </c>
      <c r="R101">
        <f>IF(landings!$C53="s",$M101,0)</f>
        <v>0</v>
      </c>
      <c r="S101">
        <f>IF(landings!$C53="n",$M101,0)</f>
        <v>0</v>
      </c>
      <c r="V101" t="s">
        <v>156</v>
      </c>
      <c r="W101" s="11">
        <f>SUMIF($N57:$N236,1,landings!E9:E219)</f>
        <v>0</v>
      </c>
      <c r="X101" s="11">
        <f>SUMIF($N57:$N236,1,landings!F9:F219)</f>
        <v>0</v>
      </c>
      <c r="Y101" s="11">
        <f>SUMIF($N57:$N236,1,landings!G9:G219)</f>
        <v>0</v>
      </c>
      <c r="Z101" s="11">
        <f>SUMIF($N57:$N236,1,landings!H9:H219)</f>
        <v>0</v>
      </c>
      <c r="AA101" s="11">
        <f>SUMIF($N57:$N236,1,landings!I9:I219)</f>
        <v>0</v>
      </c>
      <c r="AB101" s="11">
        <f>SUMIF($N57:$N236,1,landings!J9:J219)</f>
        <v>0</v>
      </c>
      <c r="AC101" s="11">
        <f>SUMIF($N57:$N236,1,landings!K9:K219)</f>
        <v>0</v>
      </c>
      <c r="AD101" s="11">
        <f>SUMIF($N57:$N236,1,landings!L9:L219)</f>
        <v>0</v>
      </c>
      <c r="AE101" s="11">
        <f>SUMIF($N57:$N236,1,landings!M9:M219)</f>
        <v>0</v>
      </c>
      <c r="AF101" s="11">
        <f>SUMIF($N57:$N236,1,landings!N9:N219)</f>
        <v>0</v>
      </c>
      <c r="AG101" s="11">
        <f>SUMIF($N57:$N236,1,landings!O9:O219)</f>
        <v>0</v>
      </c>
      <c r="AH101" s="11">
        <f>SUMIF($N57:$N236,1,landings!P9:P219)</f>
        <v>0</v>
      </c>
      <c r="AI101" s="11">
        <f>SUMIF($N57:$N236,1,landings!Q9:Q219)</f>
        <v>0</v>
      </c>
      <c r="AJ101" s="11">
        <f>SUMIF($N57:$N236,1,landings!R9:R219)</f>
        <v>0</v>
      </c>
      <c r="AK101" s="11">
        <f>SUMIF($N57:$N236,1,landings!S9:S219)</f>
        <v>0</v>
      </c>
      <c r="AL101" s="11">
        <f>SUMIF($N57:$N236,1,landings!T9:T219)</f>
        <v>0</v>
      </c>
      <c r="AM101" s="11">
        <f>SUMIF($N57:$N236,1,landings!U9:U219)</f>
        <v>0</v>
      </c>
      <c r="AN101" s="11">
        <f>SUMIF($N57:$N236,1,landings!V9:V219)</f>
        <v>0</v>
      </c>
      <c r="AO101" s="11">
        <f>SUMIF($N57:$N236,1,landings!W9:W219)</f>
        <v>0</v>
      </c>
      <c r="AP101" s="11">
        <f>SUMIF($N57:$N236,1,landings!X9:X219)</f>
        <v>0</v>
      </c>
      <c r="AQ101" s="11">
        <f>SUMIF($N57:$N236,1,landings!Y9:Y219)</f>
        <v>0</v>
      </c>
      <c r="AR101" s="11">
        <f>SUMIF($N57:$N236,1,landings!Z9:Z219)</f>
        <v>0</v>
      </c>
      <c r="AS101" s="11">
        <f>SUMIF($N57:$N236,1,landings!AA9:AA219)</f>
        <v>0</v>
      </c>
      <c r="AT101" s="11">
        <f>SUMIF($N57:$N236,1,landings!AB9:AB219)</f>
        <v>0</v>
      </c>
      <c r="AU101" s="11">
        <f>SUMIF($N57:$N236,1,landings!AC9:AC219)</f>
        <v>0</v>
      </c>
      <c r="AV101" s="11">
        <f>SUMIF($N57:$N236,1,landings!AD9:AD219)</f>
        <v>0</v>
      </c>
      <c r="AW101" s="11">
        <f>SUMIF($N57:$N236,1,landings!AE9:AE219)</f>
        <v>0</v>
      </c>
      <c r="AX101" s="11">
        <f>SUMIF($N57:$N236,1,landings!AF9:AF219)</f>
        <v>0</v>
      </c>
      <c r="AY101" s="11">
        <f>SUMIF($N57:$N236,1,landings!AG9:AG219)</f>
        <v>0</v>
      </c>
      <c r="AZ101" s="11">
        <f>SUMIF($N57:$N236,1,landings!AH9:AH219)</f>
        <v>0</v>
      </c>
      <c r="BA101" s="11">
        <f>SUMIF($N57:$N236,1,landings!AI9:AI219)</f>
        <v>0</v>
      </c>
      <c r="BB101" s="11">
        <f>SUMIF($N57:$N236,1,landings!AJ9:AJ219)</f>
        <v>0</v>
      </c>
      <c r="BC101" s="11">
        <f>SUMIF($N57:$N236,1,landings!AK9:AK219)</f>
        <v>0</v>
      </c>
      <c r="BD101" s="11">
        <f>SUMIF($N57:$N236,1,landings!AL9:AL219)</f>
        <v>0</v>
      </c>
      <c r="BE101" s="11">
        <f>SUMIF($N57:$N236,1,landings!AM9:AM219)</f>
        <v>0</v>
      </c>
      <c r="BF101" s="11">
        <f>SUMIF($N57:$N236,1,landings!AN9:AN219)</f>
        <v>0</v>
      </c>
      <c r="BG101" s="11">
        <f>SUMIF($N57:$N236,1,landings!AO9:AO219)</f>
        <v>0</v>
      </c>
      <c r="BH101" s="11">
        <f>SUMIF($N57:$N236,1,landings!AP9:AP219)</f>
        <v>0</v>
      </c>
      <c r="BI101" s="11">
        <f>SUMIF($N57:$N236,1,landings!AQ9:AQ219)</f>
        <v>0</v>
      </c>
      <c r="BJ101" s="11">
        <f>SUMIF($N57:$N236,1,landings!AR9:AR219)</f>
        <v>0</v>
      </c>
      <c r="BK101" s="11">
        <f>SUMIF($N57:$N236,1,landings!AS9:AS219)</f>
        <v>0</v>
      </c>
    </row>
    <row r="102" spans="4:63" x14ac:dyDescent="0.25">
      <c r="L102" s="16">
        <v>46</v>
      </c>
      <c r="M102" t="e">
        <f>ABS(1-#REF!)</f>
        <v>#REF!</v>
      </c>
      <c r="N102">
        <f>IF(landings!$C54="22-24",$M102,0)</f>
        <v>0</v>
      </c>
      <c r="O102">
        <f>IF(landings!$C54="25-29,32",$M102,0)</f>
        <v>0</v>
      </c>
      <c r="P102">
        <f>IF(landings!$C54="30-31",$M102,0)</f>
        <v>0</v>
      </c>
      <c r="Q102">
        <f>IF(landings!$C54="k",$M102,0)</f>
        <v>0</v>
      </c>
      <c r="R102">
        <f>IF(landings!$C54="s",$M102,0)</f>
        <v>0</v>
      </c>
      <c r="S102" t="e">
        <f>IF(landings!$C54="n",$M102,0)</f>
        <v>#REF!</v>
      </c>
      <c r="V102" t="s">
        <v>152</v>
      </c>
      <c r="W102" s="11">
        <f>SUMIF($O57:$O236,1,landings!E9:E219)</f>
        <v>0</v>
      </c>
      <c r="X102" s="11">
        <f>SUMIF($O57:$O236,1,landings!F9:F219)</f>
        <v>0</v>
      </c>
      <c r="Y102" s="11">
        <f>SUMIF($O57:$O236,1,landings!G9:G219)</f>
        <v>0</v>
      </c>
      <c r="Z102" s="11">
        <f>SUMIF($O57:$O236,1,landings!H9:H219)</f>
        <v>0</v>
      </c>
      <c r="AA102" s="11">
        <f>SUMIF($O57:$O236,1,landings!I9:I219)</f>
        <v>0</v>
      </c>
      <c r="AB102" s="11">
        <f>SUMIF($O57:$O236,1,landings!J9:J219)</f>
        <v>0</v>
      </c>
      <c r="AC102" s="11">
        <f>SUMIF($O57:$O236,1,landings!K9:K219)</f>
        <v>0</v>
      </c>
      <c r="AD102" s="11">
        <f>SUMIF($O57:$O236,1,landings!L9:L219)</f>
        <v>0</v>
      </c>
      <c r="AE102" s="11">
        <f>SUMIF($O57:$O236,1,landings!M9:M219)</f>
        <v>0</v>
      </c>
      <c r="AF102" s="11">
        <f>SUMIF($O57:$O236,1,landings!N9:N219)</f>
        <v>0</v>
      </c>
      <c r="AG102" s="11">
        <f>SUMIF($O57:$O236,1,landings!O9:O219)</f>
        <v>0</v>
      </c>
      <c r="AH102" s="11">
        <f>SUMIF($O57:$O236,1,landings!P9:P219)</f>
        <v>0</v>
      </c>
      <c r="AI102" s="11">
        <f>SUMIF($O57:$O236,1,landings!Q9:Q219)</f>
        <v>0</v>
      </c>
      <c r="AJ102" s="11">
        <f>SUMIF($O57:$O236,1,landings!R9:R219)</f>
        <v>0</v>
      </c>
      <c r="AK102" s="11">
        <f>SUMIF($O57:$O236,1,landings!S9:S219)</f>
        <v>0</v>
      </c>
      <c r="AL102" s="11">
        <f>SUMIF($O57:$O236,1,landings!T9:T219)</f>
        <v>0</v>
      </c>
      <c r="AM102" s="11">
        <f>SUMIF($O57:$O236,1,landings!U9:U219)</f>
        <v>0</v>
      </c>
      <c r="AN102" s="11">
        <f>SUMIF($O57:$O236,1,landings!V9:V219)</f>
        <v>0</v>
      </c>
      <c r="AO102" s="11">
        <f>SUMIF($O57:$O236,1,landings!W9:W219)</f>
        <v>0</v>
      </c>
      <c r="AP102" s="11">
        <f>SUMIF($O57:$O236,1,landings!X9:X219)</f>
        <v>0</v>
      </c>
      <c r="AQ102" s="11">
        <f>SUMIF($O57:$O236,1,landings!Y9:Y219)</f>
        <v>0</v>
      </c>
      <c r="AR102" s="11">
        <f>SUMIF($O57:$O236,1,landings!Z9:Z219)</f>
        <v>0</v>
      </c>
      <c r="AS102" s="11">
        <f>SUMIF($O57:$O236,1,landings!AA9:AA219)</f>
        <v>0</v>
      </c>
      <c r="AT102" s="11">
        <f>SUMIF($O57:$O236,1,landings!AB9:AB219)</f>
        <v>0</v>
      </c>
      <c r="AU102" s="11">
        <f>SUMIF($O57:$O236,1,landings!AC9:AC219)</f>
        <v>0</v>
      </c>
      <c r="AV102" s="11">
        <f>SUMIF($O57:$O236,1,landings!AD9:AD219)</f>
        <v>0</v>
      </c>
      <c r="AW102" s="11">
        <f>SUMIF($O57:$O236,1,landings!AE9:AE219)</f>
        <v>0</v>
      </c>
      <c r="AX102" s="11">
        <f>SUMIF($O57:$O236,1,landings!AF9:AF219)</f>
        <v>0</v>
      </c>
      <c r="AY102" s="11">
        <f>SUMIF($O57:$O236,1,landings!AG9:AG219)</f>
        <v>0</v>
      </c>
      <c r="AZ102" s="11">
        <f>SUMIF($O57:$O236,1,landings!AH9:AH219)</f>
        <v>0</v>
      </c>
      <c r="BA102" s="11">
        <f>SUMIF($O57:$O236,1,landings!AI9:AI219)</f>
        <v>0</v>
      </c>
      <c r="BB102" s="11">
        <f>SUMIF($O57:$O236,1,landings!AJ9:AJ219)</f>
        <v>0</v>
      </c>
      <c r="BC102" s="11">
        <f>SUMIF($O57:$O236,1,landings!AK9:AK219)</f>
        <v>0</v>
      </c>
      <c r="BD102" s="11">
        <f>SUMIF($O57:$O236,1,landings!AL9:AL219)</f>
        <v>0</v>
      </c>
      <c r="BE102" s="11">
        <f>SUMIF($O57:$O236,1,landings!AM9:AM219)</f>
        <v>0</v>
      </c>
      <c r="BF102" s="11">
        <f>SUMIF($O57:$O236,1,landings!AN9:AN219)</f>
        <v>0</v>
      </c>
      <c r="BG102" s="11">
        <f>SUMIF($O57:$O236,1,landings!AO9:AO219)</f>
        <v>0</v>
      </c>
      <c r="BH102" s="11">
        <f>SUMIF($O57:$O236,1,landings!AP9:AP219)</f>
        <v>0</v>
      </c>
      <c r="BI102" s="11">
        <f>SUMIF($O57:$O236,1,landings!AQ9:AQ219)</f>
        <v>0</v>
      </c>
      <c r="BJ102" s="11">
        <f>SUMIF($O57:$O236,1,landings!AR9:AR219)</f>
        <v>0</v>
      </c>
      <c r="BK102" s="11">
        <f>SUMIF($O57:$O236,1,landings!AS9:AS219)</f>
        <v>0</v>
      </c>
    </row>
    <row r="103" spans="4:63" x14ac:dyDescent="0.25">
      <c r="L103" s="16">
        <v>47</v>
      </c>
      <c r="M103" t="e">
        <f>ABS(1-#REF!)</f>
        <v>#REF!</v>
      </c>
      <c r="N103">
        <f>IF(landings!$C55="22-24",$M103,0)</f>
        <v>0</v>
      </c>
      <c r="O103">
        <f>IF(landings!$C55="25-29,32",$M103,0)</f>
        <v>0</v>
      </c>
      <c r="P103">
        <f>IF(landings!$C55="30-31",$M103,0)</f>
        <v>0</v>
      </c>
      <c r="Q103">
        <f>IF(landings!$C55="k",$M103,0)</f>
        <v>0</v>
      </c>
      <c r="R103">
        <f>IF(landings!$C55="s",$M103,0)</f>
        <v>0</v>
      </c>
      <c r="S103" t="e">
        <f>IF(landings!$C55="n",$M103,0)</f>
        <v>#REF!</v>
      </c>
      <c r="V103" s="38" t="s">
        <v>154</v>
      </c>
      <c r="W103" s="11">
        <f>SUMIF($P57:$P236,1,landings!E9:E219)</f>
        <v>0</v>
      </c>
      <c r="X103" s="11">
        <f>SUMIF($P57:$P236,1,landings!F9:F219)</f>
        <v>0</v>
      </c>
      <c r="Y103" s="11">
        <f>SUMIF($P57:$P236,1,landings!G9:G219)</f>
        <v>0</v>
      </c>
      <c r="Z103" s="11">
        <f>SUMIF($P57:$P236,1,landings!H9:H219)</f>
        <v>0</v>
      </c>
      <c r="AA103" s="11">
        <f>SUMIF($P57:$P236,1,landings!I9:I219)</f>
        <v>0</v>
      </c>
      <c r="AB103" s="11">
        <f>SUMIF($P57:$P236,1,landings!J9:J219)</f>
        <v>0</v>
      </c>
      <c r="AC103" s="11">
        <f>SUMIF($P57:$P236,1,landings!K9:K219)</f>
        <v>0</v>
      </c>
      <c r="AD103" s="11">
        <f>SUMIF($P57:$P236,1,landings!L9:L219)</f>
        <v>0</v>
      </c>
      <c r="AE103" s="11">
        <f>SUMIF($P57:$P236,1,landings!M9:M219)</f>
        <v>0</v>
      </c>
      <c r="AF103" s="11">
        <f>SUMIF($P57:$P236,1,landings!N9:N219)</f>
        <v>0</v>
      </c>
      <c r="AG103" s="11">
        <f>SUMIF($P57:$P236,1,landings!O9:O219)</f>
        <v>0</v>
      </c>
      <c r="AH103" s="11">
        <f>SUMIF($P57:$P236,1,landings!P9:P219)</f>
        <v>0</v>
      </c>
      <c r="AI103" s="11">
        <f>SUMIF($P57:$P236,1,landings!Q9:Q219)</f>
        <v>0</v>
      </c>
      <c r="AJ103" s="11">
        <f>SUMIF($P57:$P236,1,landings!R9:R219)</f>
        <v>0</v>
      </c>
      <c r="AK103" s="11">
        <f>SUMIF($P57:$P236,1,landings!S9:S219)</f>
        <v>0</v>
      </c>
      <c r="AL103" s="11">
        <f>SUMIF($P57:$P236,1,landings!T9:T219)</f>
        <v>0</v>
      </c>
      <c r="AM103" s="11">
        <f>SUMIF($P57:$P236,1,landings!U9:U219)</f>
        <v>0</v>
      </c>
      <c r="AN103" s="11">
        <f>SUMIF($P57:$P236,1,landings!V9:V219)</f>
        <v>0</v>
      </c>
      <c r="AO103" s="11">
        <f>SUMIF($P57:$P236,1,landings!W9:W219)</f>
        <v>0</v>
      </c>
      <c r="AP103" s="11">
        <f>SUMIF($P57:$P236,1,landings!X9:X219)</f>
        <v>0</v>
      </c>
      <c r="AQ103" s="11">
        <f>SUMIF($P57:$P236,1,landings!Y9:Y219)</f>
        <v>0</v>
      </c>
      <c r="AR103" s="11">
        <f>SUMIF($P57:$P236,1,landings!Z9:Z219)</f>
        <v>0</v>
      </c>
      <c r="AS103" s="11">
        <f>SUMIF($P57:$P236,1,landings!AA9:AA219)</f>
        <v>0</v>
      </c>
      <c r="AT103" s="11">
        <f>SUMIF($P57:$P236,1,landings!AB9:AB219)</f>
        <v>0</v>
      </c>
      <c r="AU103" s="11">
        <f>SUMIF($P57:$P236,1,landings!AC9:AC219)</f>
        <v>0</v>
      </c>
      <c r="AV103" s="11">
        <f>SUMIF($P57:$P236,1,landings!AD9:AD219)</f>
        <v>0</v>
      </c>
      <c r="AW103" s="11">
        <f>SUMIF($P57:$P236,1,landings!AE9:AE219)</f>
        <v>0</v>
      </c>
      <c r="AX103" s="11">
        <f>SUMIF($P57:$P236,1,landings!AF9:AF219)</f>
        <v>0</v>
      </c>
      <c r="AY103" s="11">
        <f>SUMIF($P57:$P236,1,landings!AG9:AG219)</f>
        <v>0</v>
      </c>
      <c r="AZ103" s="11">
        <f>SUMIF($P57:$P236,1,landings!AH9:AH219)</f>
        <v>0</v>
      </c>
      <c r="BA103" s="11">
        <f>SUMIF($P57:$P236,1,landings!AI9:AI219)</f>
        <v>0</v>
      </c>
      <c r="BB103" s="11">
        <f>SUMIF($P57:$P236,1,landings!AJ9:AJ219)</f>
        <v>0</v>
      </c>
      <c r="BC103" s="11">
        <f>SUMIF($P57:$P236,1,landings!AK9:AK219)</f>
        <v>0</v>
      </c>
      <c r="BD103" s="11">
        <f>SUMIF($P57:$P236,1,landings!AL9:AL219)</f>
        <v>0</v>
      </c>
      <c r="BE103" s="11">
        <f>SUMIF($P57:$P236,1,landings!AM9:AM219)</f>
        <v>0</v>
      </c>
      <c r="BF103" s="11">
        <f>SUMIF($P57:$P236,1,landings!AN9:AN219)</f>
        <v>0</v>
      </c>
      <c r="BG103" s="11">
        <f>SUMIF($P57:$P236,1,landings!AO9:AO219)</f>
        <v>0</v>
      </c>
      <c r="BH103" s="11">
        <f>SUMIF($P57:$P236,1,landings!AP9:AP219)</f>
        <v>0</v>
      </c>
      <c r="BI103" s="11">
        <f>SUMIF($P57:$P236,1,landings!AQ9:AQ219)</f>
        <v>0</v>
      </c>
      <c r="BJ103" s="11">
        <f>SUMIF($P57:$P236,1,landings!AR9:AR219)</f>
        <v>0</v>
      </c>
      <c r="BK103" s="11">
        <f>SUMIF($P57:$P236,1,landings!AS9:AS219)</f>
        <v>0</v>
      </c>
    </row>
    <row r="104" spans="4:63" x14ac:dyDescent="0.25">
      <c r="L104" s="16">
        <v>48</v>
      </c>
      <c r="M104" t="e">
        <f>ABS(1-#REF!)</f>
        <v>#REF!</v>
      </c>
      <c r="N104">
        <f>IF(landings!$C56="22-24",$M104,0)</f>
        <v>0</v>
      </c>
      <c r="O104">
        <f>IF(landings!$C56="25-29,32",$M104,0)</f>
        <v>0</v>
      </c>
      <c r="P104">
        <f>IF(landings!$C56="30-31",$M104,0)</f>
        <v>0</v>
      </c>
      <c r="Q104">
        <f>IF(landings!$C56="k",$M104,0)</f>
        <v>0</v>
      </c>
      <c r="R104" t="e">
        <f>IF(landings!$C56="s",$M104,0)</f>
        <v>#REF!</v>
      </c>
      <c r="S104">
        <f>IF(landings!$C56="n",$M104,0)</f>
        <v>0</v>
      </c>
      <c r="V104" s="38" t="s">
        <v>157</v>
      </c>
      <c r="W104" s="11">
        <f>SUMIF($Q57:$Q236,1,landings!E9:E219)</f>
        <v>0</v>
      </c>
      <c r="X104" s="11">
        <f>SUMIF($Q57:$Q236,1,landings!F9:F219)</f>
        <v>0</v>
      </c>
      <c r="Y104" s="11">
        <f>SUMIF($Q57:$Q236,1,landings!G9:G219)</f>
        <v>0</v>
      </c>
      <c r="Z104" s="11">
        <f>SUMIF($Q57:$Q236,1,landings!H9:H219)</f>
        <v>0</v>
      </c>
      <c r="AA104" s="11">
        <f>SUMIF($Q57:$Q236,1,landings!I9:I219)</f>
        <v>0</v>
      </c>
      <c r="AB104" s="11">
        <f>SUMIF($Q57:$Q236,1,landings!J9:J219)</f>
        <v>0</v>
      </c>
      <c r="AC104" s="11">
        <f>SUMIF($Q57:$Q236,1,landings!K9:K219)</f>
        <v>0</v>
      </c>
      <c r="AD104" s="11">
        <f>SUMIF($Q57:$Q236,1,landings!L9:L219)</f>
        <v>0</v>
      </c>
      <c r="AE104" s="11">
        <f>SUMIF($Q57:$Q236,1,landings!M9:M219)</f>
        <v>0</v>
      </c>
      <c r="AF104" s="11">
        <f>SUMIF($Q57:$Q236,1,landings!N9:N219)</f>
        <v>0</v>
      </c>
      <c r="AG104" s="11">
        <f>SUMIF($Q57:$Q236,1,landings!O9:O219)</f>
        <v>0</v>
      </c>
      <c r="AH104" s="11">
        <f>SUMIF($Q57:$Q236,1,landings!P9:P219)</f>
        <v>0</v>
      </c>
      <c r="AI104" s="11">
        <f>SUMIF($Q57:$Q236,1,landings!Q9:Q219)</f>
        <v>0</v>
      </c>
      <c r="AJ104" s="11">
        <f>SUMIF($Q57:$Q236,1,landings!R9:R219)</f>
        <v>0</v>
      </c>
      <c r="AK104" s="11">
        <f>SUMIF($Q57:$Q236,1,landings!S9:S219)</f>
        <v>0</v>
      </c>
      <c r="AL104" s="11">
        <f>SUMIF($Q57:$Q236,1,landings!T9:T219)</f>
        <v>0</v>
      </c>
      <c r="AM104" s="11">
        <f>SUMIF($Q57:$Q236,1,landings!U9:U219)</f>
        <v>0</v>
      </c>
      <c r="AN104" s="11">
        <f>SUMIF($Q57:$Q236,1,landings!V9:V219)</f>
        <v>0</v>
      </c>
      <c r="AO104" s="11">
        <f>SUMIF($Q57:$Q236,1,landings!W9:W219)</f>
        <v>0</v>
      </c>
      <c r="AP104" s="11">
        <f>SUMIF($Q57:$Q236,1,landings!X9:X219)</f>
        <v>0</v>
      </c>
      <c r="AQ104" s="11">
        <f>SUMIF($Q57:$Q236,1,landings!Y9:Y219)</f>
        <v>0</v>
      </c>
      <c r="AR104" s="11">
        <f>SUMIF($Q57:$Q236,1,landings!Z9:Z219)</f>
        <v>0</v>
      </c>
      <c r="AS104" s="11">
        <f>SUMIF($Q57:$Q236,1,landings!AA9:AA219)</f>
        <v>0</v>
      </c>
      <c r="AT104" s="11">
        <f>SUMIF($Q57:$Q236,1,landings!AB9:AB219)</f>
        <v>0</v>
      </c>
      <c r="AU104" s="11">
        <f>SUMIF($Q57:$Q236,1,landings!AC9:AC219)</f>
        <v>0</v>
      </c>
      <c r="AV104" s="11">
        <f>SUMIF($Q57:$Q236,1,landings!AD9:AD219)</f>
        <v>0</v>
      </c>
      <c r="AW104" s="11">
        <f>SUMIF($Q57:$Q236,1,landings!AE9:AE219)</f>
        <v>0</v>
      </c>
      <c r="AX104" s="11">
        <f>SUMIF($Q57:$Q236,1,landings!AF9:AF219)</f>
        <v>0</v>
      </c>
      <c r="AY104" s="11">
        <f>SUMIF($Q57:$Q236,1,landings!AG9:AG219)</f>
        <v>0</v>
      </c>
      <c r="AZ104" s="11">
        <f>SUMIF($Q57:$Q236,1,landings!AH9:AH219)</f>
        <v>0</v>
      </c>
      <c r="BA104" s="11">
        <f>SUMIF($Q57:$Q236,1,landings!AI9:AI219)</f>
        <v>0</v>
      </c>
      <c r="BB104" s="11">
        <f>SUMIF($Q57:$Q236,1,landings!AJ9:AJ219)</f>
        <v>0</v>
      </c>
      <c r="BC104" s="11">
        <f>SUMIF($Q57:$Q236,1,landings!AK9:AK219)</f>
        <v>0</v>
      </c>
      <c r="BD104" s="11">
        <f>SUMIF($Q57:$Q236,1,landings!AL9:AL219)</f>
        <v>0</v>
      </c>
      <c r="BE104" s="11">
        <f>SUMIF($Q57:$Q236,1,landings!AM9:AM219)</f>
        <v>0</v>
      </c>
      <c r="BF104" s="11">
        <f>SUMIF($Q57:$Q236,1,landings!AN9:AN219)</f>
        <v>0</v>
      </c>
      <c r="BG104" s="11">
        <f>SUMIF($Q57:$Q236,1,landings!AO9:AO219)</f>
        <v>0</v>
      </c>
      <c r="BH104" s="11">
        <f>SUMIF($Q57:$Q236,1,landings!AP9:AP219)</f>
        <v>0</v>
      </c>
      <c r="BI104" s="11">
        <f>SUMIF($Q57:$Q236,1,landings!AQ9:AQ219)</f>
        <v>0</v>
      </c>
      <c r="BJ104" s="11">
        <f>SUMIF($Q57:$Q236,1,landings!AR9:AR219)</f>
        <v>0</v>
      </c>
      <c r="BK104" s="11">
        <f>SUMIF($Q57:$Q236,1,landings!AS9:AS219)</f>
        <v>0</v>
      </c>
    </row>
    <row r="105" spans="4:63" x14ac:dyDescent="0.25">
      <c r="L105" s="16">
        <v>49</v>
      </c>
      <c r="M105" t="e">
        <f>ABS(1-#REF!)</f>
        <v>#REF!</v>
      </c>
      <c r="N105">
        <f>IF(landings!$C57="22-24",$M105,0)</f>
        <v>0</v>
      </c>
      <c r="O105">
        <f>IF(landings!$C57="25-29,32",$M105,0)</f>
        <v>0</v>
      </c>
      <c r="P105">
        <f>IF(landings!$C57="30-31",$M105,0)</f>
        <v>0</v>
      </c>
      <c r="Q105">
        <f>IF(landings!$C57="k",$M105,0)</f>
        <v>0</v>
      </c>
      <c r="R105" t="e">
        <f>IF(landings!$C57="s",$M105,0)</f>
        <v>#REF!</v>
      </c>
      <c r="S105">
        <f>IF(landings!$C57="n",$M105,0)</f>
        <v>0</v>
      </c>
      <c r="V105" s="38" t="s">
        <v>153</v>
      </c>
      <c r="W105" s="11">
        <f>SUMIF($R57:$R236,1,landings!E9:E219)</f>
        <v>0</v>
      </c>
      <c r="X105" s="11">
        <f>SUMIF($R57:$R236,1,landings!F9:F219)</f>
        <v>0</v>
      </c>
      <c r="Y105" s="11">
        <f>SUMIF($R57:$R236,1,landings!G9:G219)</f>
        <v>0</v>
      </c>
      <c r="Z105" s="11">
        <f>SUMIF($R57:$R236,1,landings!H9:H219)</f>
        <v>0</v>
      </c>
      <c r="AA105" s="11">
        <f>SUMIF($R57:$R236,1,landings!I9:I219)</f>
        <v>0</v>
      </c>
      <c r="AB105" s="11">
        <f>SUMIF($R57:$R236,1,landings!J9:J219)</f>
        <v>0</v>
      </c>
      <c r="AC105" s="11">
        <f>SUMIF($R57:$R236,1,landings!K9:K219)</f>
        <v>0</v>
      </c>
      <c r="AD105" s="11">
        <f>SUMIF($R57:$R236,1,landings!L9:L219)</f>
        <v>0</v>
      </c>
      <c r="AE105" s="11">
        <f>SUMIF($R57:$R236,1,landings!M9:M219)</f>
        <v>0</v>
      </c>
      <c r="AF105" s="11">
        <f>SUMIF($R57:$R236,1,landings!N9:N219)</f>
        <v>0</v>
      </c>
      <c r="AG105" s="11">
        <f>SUMIF($R57:$R236,1,landings!O9:O219)</f>
        <v>0</v>
      </c>
      <c r="AH105" s="11">
        <f>SUMIF($R57:$R236,1,landings!P9:P219)</f>
        <v>0</v>
      </c>
      <c r="AI105" s="11">
        <f>SUMIF($R57:$R236,1,landings!Q9:Q219)</f>
        <v>0</v>
      </c>
      <c r="AJ105" s="11">
        <f>SUMIF($R57:$R236,1,landings!R9:R219)</f>
        <v>0</v>
      </c>
      <c r="AK105" s="11">
        <f>SUMIF($R57:$R236,1,landings!S9:S219)</f>
        <v>0</v>
      </c>
      <c r="AL105" s="11">
        <f>SUMIF($R57:$R236,1,landings!T9:T219)</f>
        <v>0</v>
      </c>
      <c r="AM105" s="11">
        <f>SUMIF($R57:$R236,1,landings!U9:U219)</f>
        <v>0</v>
      </c>
      <c r="AN105" s="11">
        <f>SUMIF($R57:$R236,1,landings!V9:V219)</f>
        <v>0</v>
      </c>
      <c r="AO105" s="11">
        <f>SUMIF($R57:$R236,1,landings!W9:W219)</f>
        <v>0</v>
      </c>
      <c r="AP105" s="11">
        <f>SUMIF($R57:$R236,1,landings!X9:X219)</f>
        <v>0</v>
      </c>
      <c r="AQ105" s="11">
        <f>SUMIF($R57:$R236,1,landings!Y9:Y219)</f>
        <v>0</v>
      </c>
      <c r="AR105" s="11">
        <f>SUMIF($R57:$R236,1,landings!Z9:Z219)</f>
        <v>0</v>
      </c>
      <c r="AS105" s="11">
        <f>SUMIF($R57:$R236,1,landings!AA9:AA219)</f>
        <v>0</v>
      </c>
      <c r="AT105" s="11">
        <f>SUMIF($R57:$R236,1,landings!AB9:AB219)</f>
        <v>0</v>
      </c>
      <c r="AU105" s="11">
        <f>SUMIF($R57:$R236,1,landings!AC9:AC219)</f>
        <v>0</v>
      </c>
      <c r="AV105" s="11">
        <f>SUMIF($R57:$R236,1,landings!AD9:AD219)</f>
        <v>0</v>
      </c>
      <c r="AW105" s="11">
        <f>SUMIF($R57:$R236,1,landings!AE9:AE219)</f>
        <v>0</v>
      </c>
      <c r="AX105" s="11">
        <f>SUMIF($R57:$R236,1,landings!AF9:AF219)</f>
        <v>0</v>
      </c>
      <c r="AY105" s="11">
        <f>SUMIF($R57:$R236,1,landings!AG9:AG219)</f>
        <v>0</v>
      </c>
      <c r="AZ105" s="11">
        <f>SUMIF($R57:$R236,1,landings!AH9:AH219)</f>
        <v>0</v>
      </c>
      <c r="BA105" s="11">
        <f>SUMIF($R57:$R236,1,landings!AI9:AI219)</f>
        <v>0</v>
      </c>
      <c r="BB105" s="11">
        <f>SUMIF($R57:$R236,1,landings!AJ9:AJ219)</f>
        <v>0</v>
      </c>
      <c r="BC105" s="11">
        <f>SUMIF($R57:$R236,1,landings!AK9:AK219)</f>
        <v>0</v>
      </c>
      <c r="BD105" s="11">
        <f>SUMIF($R57:$R236,1,landings!AL9:AL219)</f>
        <v>0</v>
      </c>
      <c r="BE105" s="11">
        <f>SUMIF($R57:$R236,1,landings!AM9:AM219)</f>
        <v>0</v>
      </c>
      <c r="BF105" s="11">
        <f>SUMIF($R57:$R236,1,landings!AN9:AN219)</f>
        <v>0</v>
      </c>
      <c r="BG105" s="11">
        <f>SUMIF($R57:$R236,1,landings!AO9:AO219)</f>
        <v>0</v>
      </c>
      <c r="BH105" s="11">
        <f>SUMIF($R57:$R236,1,landings!AP9:AP219)</f>
        <v>0</v>
      </c>
      <c r="BI105" s="11">
        <f>SUMIF($R57:$R236,1,landings!AQ9:AQ219)</f>
        <v>0</v>
      </c>
      <c r="BJ105" s="11">
        <f>SUMIF($R57:$R236,1,landings!AR9:AR219)</f>
        <v>0</v>
      </c>
      <c r="BK105" s="11">
        <f>SUMIF($R57:$R236,1,landings!AS9:AS219)</f>
        <v>0</v>
      </c>
    </row>
    <row r="106" spans="4:63" x14ac:dyDescent="0.25">
      <c r="L106" s="16">
        <v>50</v>
      </c>
      <c r="M106" t="e">
        <f>ABS(1-#REF!)</f>
        <v>#REF!</v>
      </c>
      <c r="N106">
        <f>IF(landings!$C58="22-24",$M106,0)</f>
        <v>0</v>
      </c>
      <c r="O106">
        <f>IF(landings!$C58="25-29,32",$M106,0)</f>
        <v>0</v>
      </c>
      <c r="P106">
        <f>IF(landings!$C58="30-31",$M106,0)</f>
        <v>0</v>
      </c>
      <c r="Q106">
        <f>IF(landings!$C58="k",$M106,0)</f>
        <v>0</v>
      </c>
      <c r="R106" t="e">
        <f>IF(landings!$C58="s",$M106,0)</f>
        <v>#REF!</v>
      </c>
      <c r="S106">
        <f>IF(landings!$C58="n",$M106,0)</f>
        <v>0</v>
      </c>
      <c r="V106" s="38" t="s">
        <v>155</v>
      </c>
      <c r="W106" s="11">
        <f>SUMIF($S57:$S236,1,landings!E9:E219)</f>
        <v>0</v>
      </c>
      <c r="X106" s="11">
        <f>SUMIF($S57:$S236,1,landings!F9:F219)</f>
        <v>0</v>
      </c>
      <c r="Y106" s="11">
        <f>SUMIF($S57:$S236,1,landings!G9:G219)</f>
        <v>0</v>
      </c>
      <c r="Z106" s="11">
        <f>SUMIF($S57:$S236,1,landings!H9:H219)</f>
        <v>0</v>
      </c>
      <c r="AA106" s="11">
        <f>SUMIF($S57:$S236,1,landings!I9:I219)</f>
        <v>0</v>
      </c>
      <c r="AB106" s="11">
        <f>SUMIF($S57:$S236,1,landings!J9:J219)</f>
        <v>0</v>
      </c>
      <c r="AC106" s="11">
        <f>SUMIF($S57:$S236,1,landings!K9:K219)</f>
        <v>0</v>
      </c>
      <c r="AD106" s="11">
        <f>SUMIF($S57:$S236,1,landings!L9:L219)</f>
        <v>0</v>
      </c>
      <c r="AE106" s="11">
        <f>SUMIF($S57:$S236,1,landings!M9:M219)</f>
        <v>0</v>
      </c>
      <c r="AF106" s="11">
        <f>SUMIF($S57:$S236,1,landings!N9:N219)</f>
        <v>0</v>
      </c>
      <c r="AG106" s="11">
        <f>SUMIF($S57:$S236,1,landings!O9:O219)</f>
        <v>0</v>
      </c>
      <c r="AH106" s="11">
        <f>SUMIF($S57:$S236,1,landings!P9:P219)</f>
        <v>0</v>
      </c>
      <c r="AI106" s="11">
        <f>SUMIF($S57:$S236,1,landings!Q9:Q219)</f>
        <v>0</v>
      </c>
      <c r="AJ106" s="11">
        <f>SUMIF($S57:$S236,1,landings!R9:R219)</f>
        <v>0</v>
      </c>
      <c r="AK106" s="11">
        <f>SUMIF($S57:$S236,1,landings!S9:S219)</f>
        <v>0</v>
      </c>
      <c r="AL106" s="11">
        <f>SUMIF($S57:$S236,1,landings!T9:T219)</f>
        <v>0</v>
      </c>
      <c r="AM106" s="11">
        <f>SUMIF($S57:$S236,1,landings!U9:U219)</f>
        <v>0</v>
      </c>
      <c r="AN106" s="11">
        <f>SUMIF($S57:$S236,1,landings!V9:V219)</f>
        <v>0</v>
      </c>
      <c r="AO106" s="11">
        <f>SUMIF($S57:$S236,1,landings!W9:W219)</f>
        <v>0</v>
      </c>
      <c r="AP106" s="11">
        <f>SUMIF($S57:$S236,1,landings!X9:X219)</f>
        <v>0</v>
      </c>
      <c r="AQ106" s="11">
        <f>SUMIF($S57:$S236,1,landings!Y9:Y219)</f>
        <v>0</v>
      </c>
      <c r="AR106" s="11">
        <f>SUMIF($S57:$S236,1,landings!Z9:Z219)</f>
        <v>0</v>
      </c>
      <c r="AS106" s="11">
        <f>SUMIF($S57:$S236,1,landings!AA9:AA219)</f>
        <v>0</v>
      </c>
      <c r="AT106" s="11">
        <f>SUMIF($S57:$S236,1,landings!AB9:AB219)</f>
        <v>0</v>
      </c>
      <c r="AU106" s="11">
        <f>SUMIF($S57:$S236,1,landings!AC9:AC219)</f>
        <v>0</v>
      </c>
      <c r="AV106" s="11">
        <f>SUMIF($S57:$S236,1,landings!AD9:AD219)</f>
        <v>0</v>
      </c>
      <c r="AW106" s="11">
        <f>SUMIF($S57:$S236,1,landings!AE9:AE219)</f>
        <v>0</v>
      </c>
      <c r="AX106" s="11">
        <f>SUMIF($S57:$S236,1,landings!AF9:AF219)</f>
        <v>0</v>
      </c>
      <c r="AY106" s="11">
        <f>SUMIF($S57:$S236,1,landings!AG9:AG219)</f>
        <v>0</v>
      </c>
      <c r="AZ106" s="11">
        <f>SUMIF($S57:$S236,1,landings!AH9:AH219)</f>
        <v>0</v>
      </c>
      <c r="BA106" s="11">
        <f>SUMIF($S57:$S236,1,landings!AI9:AI219)</f>
        <v>0</v>
      </c>
      <c r="BB106" s="11">
        <f>SUMIF($S57:$S236,1,landings!AJ9:AJ219)</f>
        <v>0</v>
      </c>
      <c r="BC106" s="11">
        <f>SUMIF($S57:$S236,1,landings!AK9:AK219)</f>
        <v>0</v>
      </c>
      <c r="BD106" s="11">
        <f>SUMIF($S57:$S236,1,landings!AL9:AL219)</f>
        <v>0</v>
      </c>
      <c r="BE106" s="11">
        <f>SUMIF($S57:$S236,1,landings!AM9:AM219)</f>
        <v>0</v>
      </c>
      <c r="BF106" s="11">
        <f>SUMIF($S57:$S236,1,landings!AN9:AN219)</f>
        <v>0</v>
      </c>
      <c r="BG106" s="11">
        <f>SUMIF($S57:$S236,1,landings!AO9:AO219)</f>
        <v>0</v>
      </c>
      <c r="BH106" s="11">
        <f>SUMIF($S57:$S236,1,landings!AP9:AP219)</f>
        <v>0</v>
      </c>
      <c r="BI106" s="11">
        <f>SUMIF($S57:$S236,1,landings!AQ9:AQ219)</f>
        <v>0</v>
      </c>
      <c r="BJ106" s="11">
        <f>SUMIF($S57:$S236,1,landings!AR9:AR219)</f>
        <v>0</v>
      </c>
      <c r="BK106" s="11">
        <f>SUMIF($S57:$S236,1,landings!AS9:AS219)</f>
        <v>0</v>
      </c>
    </row>
    <row r="107" spans="4:63" x14ac:dyDescent="0.25">
      <c r="L107" s="16">
        <v>51</v>
      </c>
      <c r="M107" t="e">
        <f>ABS(1-#REF!)</f>
        <v>#REF!</v>
      </c>
      <c r="N107">
        <f>IF(landings!$C59="22-24",$M107,0)</f>
        <v>0</v>
      </c>
      <c r="O107">
        <f>IF(landings!$C59="25-29,32",$M107,0)</f>
        <v>0</v>
      </c>
      <c r="P107">
        <f>IF(landings!$C59="30-31",$M107,0)</f>
        <v>0</v>
      </c>
      <c r="Q107">
        <f>IF(landings!$C59="k",$M107,0)</f>
        <v>0</v>
      </c>
      <c r="R107" t="e">
        <f>IF(landings!$C59="s",$M107,0)</f>
        <v>#REF!</v>
      </c>
      <c r="S107">
        <f>IF(landings!$C59="n",$M107,0)</f>
        <v>0</v>
      </c>
      <c r="W107" s="11"/>
      <c r="X107" s="11"/>
      <c r="Y107" s="11"/>
      <c r="Z107" s="11"/>
      <c r="AA107" s="11"/>
      <c r="AB107" s="11"/>
      <c r="AC107" s="11"/>
      <c r="AE107" s="11"/>
      <c r="AF107" s="11"/>
      <c r="AG107" s="11"/>
      <c r="AH107" s="11"/>
      <c r="AI107" s="11"/>
      <c r="AJ107" s="11"/>
      <c r="AK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</row>
    <row r="108" spans="4:63" x14ac:dyDescent="0.25">
      <c r="L108" s="16">
        <v>52</v>
      </c>
      <c r="M108" t="e">
        <f>ABS(1-#REF!)</f>
        <v>#REF!</v>
      </c>
      <c r="N108">
        <f>IF(landings!$C60="22-24",$M108,0)</f>
        <v>0</v>
      </c>
      <c r="O108">
        <f>IF(landings!$C60="25-29,32",$M108,0)</f>
        <v>0</v>
      </c>
      <c r="P108">
        <f>IF(landings!$C60="30-31",$M108,0)</f>
        <v>0</v>
      </c>
      <c r="Q108">
        <f>IF(landings!$C60="k",$M108,0)</f>
        <v>0</v>
      </c>
      <c r="R108">
        <f>IF(landings!$C60="s",$M108,0)</f>
        <v>0</v>
      </c>
      <c r="S108" t="e">
        <f>IF(landings!$C60="n",$M108,0)</f>
        <v>#REF!</v>
      </c>
      <c r="W108" s="11"/>
      <c r="X108" s="11"/>
      <c r="Y108" s="11"/>
      <c r="Z108" s="11"/>
      <c r="AA108" s="11"/>
      <c r="AB108" s="11"/>
      <c r="AC108" s="11"/>
      <c r="AE108" s="11"/>
      <c r="AF108" s="11"/>
      <c r="AG108" s="11"/>
      <c r="AH108" s="11"/>
      <c r="AI108" s="11"/>
      <c r="AJ108" s="11"/>
      <c r="AK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</row>
    <row r="109" spans="4:63" x14ac:dyDescent="0.25">
      <c r="L109" s="16">
        <v>53</v>
      </c>
      <c r="M109" t="e">
        <f>ABS(1-#REF!)</f>
        <v>#REF!</v>
      </c>
      <c r="N109">
        <f>IF(landings!$C61="22-24",$M109,0)</f>
        <v>0</v>
      </c>
      <c r="O109">
        <f>IF(landings!$C61="25-29,32",$M109,0)</f>
        <v>0</v>
      </c>
      <c r="P109">
        <f>IF(landings!$C61="30-31",$M109,0)</f>
        <v>0</v>
      </c>
      <c r="Q109">
        <f>IF(landings!$C61="k",$M109,0)</f>
        <v>0</v>
      </c>
      <c r="R109">
        <f>IF(landings!$C61="s",$M109,0)</f>
        <v>0</v>
      </c>
      <c r="S109" t="e">
        <f>IF(landings!$C61="n",$M109,0)</f>
        <v>#REF!</v>
      </c>
      <c r="U109" s="38" t="s">
        <v>265</v>
      </c>
      <c r="V109" s="38">
        <f>SUM(W101:BJ106)</f>
        <v>0</v>
      </c>
      <c r="W109" s="11">
        <f>SUM(W101:W106)</f>
        <v>0</v>
      </c>
      <c r="X109" s="11">
        <f t="shared" ref="X109:AD109" si="19">SUM(X101:X106)</f>
        <v>0</v>
      </c>
      <c r="Y109" s="11">
        <f t="shared" si="19"/>
        <v>0</v>
      </c>
      <c r="Z109" s="11">
        <f t="shared" si="19"/>
        <v>0</v>
      </c>
      <c r="AA109" s="11">
        <f t="shared" si="19"/>
        <v>0</v>
      </c>
      <c r="AB109" s="11">
        <f t="shared" si="19"/>
        <v>0</v>
      </c>
      <c r="AC109" s="11">
        <f t="shared" si="19"/>
        <v>0</v>
      </c>
      <c r="AD109" s="11">
        <f t="shared" si="19"/>
        <v>0</v>
      </c>
      <c r="AE109" s="11">
        <f t="shared" ref="AE109:BJ109" si="20">SUM(AE101:AE106)</f>
        <v>0</v>
      </c>
      <c r="AF109" s="11">
        <f t="shared" si="20"/>
        <v>0</v>
      </c>
      <c r="AG109" s="11">
        <f t="shared" si="20"/>
        <v>0</v>
      </c>
      <c r="AH109" s="11">
        <f t="shared" si="20"/>
        <v>0</v>
      </c>
      <c r="AI109" s="11">
        <f t="shared" si="20"/>
        <v>0</v>
      </c>
      <c r="AJ109" s="11">
        <f t="shared" si="20"/>
        <v>0</v>
      </c>
      <c r="AK109" s="11">
        <f t="shared" si="20"/>
        <v>0</v>
      </c>
      <c r="AL109" s="11">
        <f t="shared" si="20"/>
        <v>0</v>
      </c>
      <c r="AM109" s="11">
        <f t="shared" si="20"/>
        <v>0</v>
      </c>
      <c r="AN109" s="11">
        <f t="shared" si="20"/>
        <v>0</v>
      </c>
      <c r="AO109" s="11">
        <f t="shared" si="20"/>
        <v>0</v>
      </c>
      <c r="AP109" s="11">
        <f t="shared" si="20"/>
        <v>0</v>
      </c>
      <c r="AQ109" s="11">
        <f t="shared" si="20"/>
        <v>0</v>
      </c>
      <c r="AR109" s="11">
        <f t="shared" si="20"/>
        <v>0</v>
      </c>
      <c r="AS109" s="11">
        <f t="shared" si="20"/>
        <v>0</v>
      </c>
      <c r="AT109" s="11">
        <f t="shared" si="20"/>
        <v>0</v>
      </c>
      <c r="AU109" s="11">
        <f t="shared" si="20"/>
        <v>0</v>
      </c>
      <c r="AV109" s="11">
        <f t="shared" si="20"/>
        <v>0</v>
      </c>
      <c r="AW109" s="11">
        <f t="shared" si="20"/>
        <v>0</v>
      </c>
      <c r="AX109" s="11">
        <f t="shared" si="20"/>
        <v>0</v>
      </c>
      <c r="AY109" s="11">
        <f t="shared" si="20"/>
        <v>0</v>
      </c>
      <c r="AZ109" s="11">
        <f t="shared" si="20"/>
        <v>0</v>
      </c>
      <c r="BA109" s="11">
        <f t="shared" si="20"/>
        <v>0</v>
      </c>
      <c r="BB109" s="11">
        <f t="shared" si="20"/>
        <v>0</v>
      </c>
      <c r="BC109" s="11">
        <f t="shared" si="20"/>
        <v>0</v>
      </c>
      <c r="BD109" s="11">
        <f t="shared" si="20"/>
        <v>0</v>
      </c>
      <c r="BE109" s="11">
        <f t="shared" si="20"/>
        <v>0</v>
      </c>
      <c r="BF109" s="11">
        <f t="shared" si="20"/>
        <v>0</v>
      </c>
      <c r="BG109" s="11">
        <f t="shared" si="20"/>
        <v>0</v>
      </c>
      <c r="BH109" s="11">
        <f t="shared" si="20"/>
        <v>0</v>
      </c>
      <c r="BI109" s="11">
        <f t="shared" si="20"/>
        <v>0</v>
      </c>
      <c r="BJ109" s="11">
        <f t="shared" si="20"/>
        <v>0</v>
      </c>
      <c r="BK109" s="11">
        <f>SUM(BK101:BK106)</f>
        <v>0</v>
      </c>
    </row>
    <row r="110" spans="4:63" x14ac:dyDescent="0.25">
      <c r="L110" s="16">
        <v>54</v>
      </c>
      <c r="M110" t="e">
        <f>ABS(1-#REF!)</f>
        <v>#REF!</v>
      </c>
      <c r="N110">
        <f>IF(landings!$C62="22-24",$M110,0)</f>
        <v>0</v>
      </c>
      <c r="O110">
        <f>IF(landings!$C62="25-29,32",$M110,0)</f>
        <v>0</v>
      </c>
      <c r="P110">
        <f>IF(landings!$C62="30-31",$M110,0)</f>
        <v>0</v>
      </c>
      <c r="Q110">
        <f>IF(landings!$C62="k",$M110,0)</f>
        <v>0</v>
      </c>
      <c r="R110">
        <f>IF(landings!$C62="s",$M110,0)</f>
        <v>0</v>
      </c>
      <c r="S110" t="e">
        <f>IF(landings!$C62="n",$M110,0)</f>
        <v>#REF!</v>
      </c>
      <c r="U110" t="s">
        <v>260</v>
      </c>
      <c r="W110" s="11">
        <f>W109/SUM(landings!E9:E219)</f>
        <v>0</v>
      </c>
      <c r="X110" s="11">
        <f>X109/SUM(landings!F9:F219)</f>
        <v>0</v>
      </c>
      <c r="Y110" s="11">
        <f>Y109/SUM(landings!G9:G219)</f>
        <v>0</v>
      </c>
      <c r="Z110" s="11">
        <f>Z109/SUM(landings!H9:H219)</f>
        <v>0</v>
      </c>
      <c r="AA110" s="11">
        <f>AA109/SUM(landings!I9:I219)</f>
        <v>0</v>
      </c>
      <c r="AB110" s="11">
        <f>AB109/SUM(landings!J9:J219)</f>
        <v>0</v>
      </c>
      <c r="AC110" s="11">
        <f>AC109/SUM(landings!K9:K219)</f>
        <v>0</v>
      </c>
      <c r="AD110" s="11">
        <f>AD109/SUM(landings!L9:L219)</f>
        <v>0</v>
      </c>
      <c r="AE110" s="11">
        <f>AE109/SUM(landings!M9:M219)</f>
        <v>0</v>
      </c>
      <c r="AF110" s="11">
        <f>AF109/SUM(landings!N9:N219)</f>
        <v>0</v>
      </c>
      <c r="AG110" s="11">
        <f>AG109/SUM(landings!O9:O219)</f>
        <v>0</v>
      </c>
      <c r="AH110" s="11">
        <f>AH109/SUM(landings!P9:P219)</f>
        <v>0</v>
      </c>
      <c r="AI110" s="11">
        <f>AI109/SUM(landings!Q9:Q219)</f>
        <v>0</v>
      </c>
      <c r="AJ110" s="11">
        <f>AJ109/SUM(landings!R9:R219)</f>
        <v>0</v>
      </c>
      <c r="AK110" s="11">
        <f>AK109/SUM(landings!S9:S219)</f>
        <v>0</v>
      </c>
      <c r="AL110" s="11">
        <f>AL109/SUM(landings!T9:T219)</f>
        <v>0</v>
      </c>
      <c r="AM110" s="11">
        <f>AM109/SUM(landings!U9:U219)</f>
        <v>0</v>
      </c>
      <c r="AN110" s="11">
        <f>AN109/SUM(landings!V9:V219)</f>
        <v>0</v>
      </c>
      <c r="AO110" s="11">
        <f>AO109/SUM(landings!W9:W219)</f>
        <v>0</v>
      </c>
      <c r="AP110" s="11">
        <f>AP109/SUM(landings!X9:X219)</f>
        <v>0</v>
      </c>
      <c r="AQ110" s="11">
        <f>AQ109/SUM(landings!Y9:Y219)</f>
        <v>0</v>
      </c>
      <c r="AR110" s="11">
        <f>AR109/SUM(landings!Z9:Z219)</f>
        <v>0</v>
      </c>
      <c r="AS110" s="11">
        <f>AS109/SUM(landings!AA9:AA219)</f>
        <v>0</v>
      </c>
      <c r="AT110" s="11">
        <f>AT109/SUM(landings!AB9:AB219)</f>
        <v>0</v>
      </c>
      <c r="AU110" s="11">
        <f>AU109/SUM(landings!AC9:AC219)</f>
        <v>0</v>
      </c>
      <c r="AV110" s="11">
        <f>AV109/SUM(landings!AD9:AD219)</f>
        <v>0</v>
      </c>
      <c r="AW110" s="11">
        <f>AW109/SUM(landings!AE9:AE219)</f>
        <v>0</v>
      </c>
      <c r="AX110" s="11">
        <f>AX109/SUM(landings!AF9:AF219)</f>
        <v>0</v>
      </c>
      <c r="AY110" s="11">
        <f>AY109/SUM(landings!AG9:AG219)</f>
        <v>0</v>
      </c>
      <c r="AZ110" s="11">
        <f>AZ109/SUM(landings!AH9:AH219)</f>
        <v>0</v>
      </c>
      <c r="BA110" s="11">
        <f>BA109/SUM(landings!AI9:AI219)</f>
        <v>0</v>
      </c>
      <c r="BB110" s="11">
        <f>BB109/SUM(landings!AJ9:AJ219)</f>
        <v>0</v>
      </c>
      <c r="BC110" s="11">
        <f>BC109/SUM(landings!AK9:AK219)</f>
        <v>0</v>
      </c>
      <c r="BD110" s="11">
        <f>BD109/SUM(landings!AL9:AL219)</f>
        <v>0</v>
      </c>
      <c r="BE110" s="11">
        <f>BE109/SUM(landings!AM9:AM219)</f>
        <v>0</v>
      </c>
      <c r="BF110" s="11">
        <f>BF109/SUM(landings!AN9:AN219)</f>
        <v>0</v>
      </c>
      <c r="BG110" s="11">
        <f>BG109/SUM(landings!AO9:AO219)</f>
        <v>0</v>
      </c>
      <c r="BH110" s="11">
        <f>BH109/SUM(landings!AP9:AP219)</f>
        <v>0</v>
      </c>
      <c r="BI110" s="11">
        <f>BI109/SUM(landings!AQ9:AQ219)</f>
        <v>0</v>
      </c>
      <c r="BJ110" s="11">
        <f>BJ109/SUM(landings!AR9:AR219)</f>
        <v>0</v>
      </c>
      <c r="BK110" s="11">
        <f>BK109/SUM(landings!AS9:AS219)</f>
        <v>0</v>
      </c>
    </row>
    <row r="111" spans="4:63" x14ac:dyDescent="0.25">
      <c r="L111" s="16">
        <v>55</v>
      </c>
      <c r="M111" t="e">
        <f>ABS(1-#REF!)</f>
        <v>#REF!</v>
      </c>
      <c r="N111">
        <f>IF(landings!$C63="22-24",$M111,0)</f>
        <v>0</v>
      </c>
      <c r="O111">
        <f>IF(landings!$C63="25-29,32",$M111,0)</f>
        <v>0</v>
      </c>
      <c r="P111">
        <f>IF(landings!$C63="30-31",$M111,0)</f>
        <v>0</v>
      </c>
      <c r="Q111">
        <f>IF(landings!$C63="k",$M111,0)</f>
        <v>0</v>
      </c>
      <c r="R111" t="e">
        <f>IF(landings!$C63="s",$M111,0)</f>
        <v>#REF!</v>
      </c>
      <c r="S111">
        <f>IF(landings!$C63="n",$M111,0)</f>
        <v>0</v>
      </c>
      <c r="W111" s="11"/>
      <c r="X111" s="11"/>
      <c r="Y111" s="11"/>
      <c r="Z111" s="11"/>
      <c r="AA111" s="11"/>
      <c r="AB111" s="11"/>
      <c r="AC111" s="11"/>
      <c r="AE111" s="11"/>
      <c r="AF111" s="11"/>
      <c r="AG111" s="11"/>
      <c r="AH111" s="11"/>
      <c r="AI111" s="11"/>
      <c r="AJ111" s="11"/>
      <c r="AK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</row>
    <row r="112" spans="4:63" x14ac:dyDescent="0.25">
      <c r="L112" s="16">
        <v>56</v>
      </c>
      <c r="M112" t="e">
        <f>ABS(1-#REF!)</f>
        <v>#REF!</v>
      </c>
      <c r="N112">
        <f>IF(landings!$C64="22-24",$M112,0)</f>
        <v>0</v>
      </c>
      <c r="O112">
        <f>IF(landings!$C64="25-29,32",$M112,0)</f>
        <v>0</v>
      </c>
      <c r="P112">
        <f>IF(landings!$C64="30-31",$M112,0)</f>
        <v>0</v>
      </c>
      <c r="Q112">
        <f>IF(landings!$C64="k",$M112,0)</f>
        <v>0</v>
      </c>
      <c r="R112" t="e">
        <f>IF(landings!$C64="s",$M112,0)</f>
        <v>#REF!</v>
      </c>
      <c r="S112">
        <f>IF(landings!$C64="n",$M112,0)</f>
        <v>0</v>
      </c>
      <c r="V112" s="26" t="s">
        <v>267</v>
      </c>
      <c r="W112" s="11"/>
      <c r="X112" s="11"/>
      <c r="Y112" s="11"/>
      <c r="Z112" s="11"/>
      <c r="AA112" s="11"/>
      <c r="AB112" s="11"/>
      <c r="AC112" s="11"/>
      <c r="AE112" s="11"/>
      <c r="AF112" s="11"/>
      <c r="AG112" s="11"/>
      <c r="AH112" s="11"/>
      <c r="AI112" s="11"/>
      <c r="AJ112" s="11"/>
      <c r="AK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</row>
    <row r="113" spans="12:63" x14ac:dyDescent="0.25">
      <c r="L113" s="16">
        <v>57</v>
      </c>
      <c r="M113" t="e">
        <f>ABS(1-#REF!)</f>
        <v>#REF!</v>
      </c>
      <c r="N113">
        <f>IF(landings!$C65="22-24",$M113,0)</f>
        <v>0</v>
      </c>
      <c r="O113">
        <f>IF(landings!$C65="25-29,32",$M113,0)</f>
        <v>0</v>
      </c>
      <c r="P113">
        <f>IF(landings!$C65="30-31",$M113,0)</f>
        <v>0</v>
      </c>
      <c r="Q113">
        <f>IF(landings!$C65="k",$M113,0)</f>
        <v>0</v>
      </c>
      <c r="R113" t="e">
        <f>IF(landings!$C65="s",$M113,0)</f>
        <v>#REF!</v>
      </c>
      <c r="S113">
        <f>IF(landings!$C65="n",$M113,0)</f>
        <v>0</v>
      </c>
      <c r="V113" s="26" t="s">
        <v>268</v>
      </c>
      <c r="W113" s="11"/>
      <c r="X113" s="11"/>
      <c r="Y113" s="11"/>
      <c r="Z113" s="11"/>
      <c r="AA113" s="11"/>
      <c r="AB113" s="11"/>
      <c r="AC113" s="11"/>
      <c r="AD113" s="51"/>
      <c r="AE113" s="11"/>
      <c r="AF113" s="11"/>
      <c r="AG113" s="18"/>
      <c r="AH113" s="18"/>
      <c r="AI113" s="18"/>
      <c r="AJ113" s="18"/>
      <c r="AK113" s="18"/>
      <c r="AL113" s="18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</row>
    <row r="114" spans="12:63" x14ac:dyDescent="0.25">
      <c r="L114" s="16">
        <v>58</v>
      </c>
      <c r="M114" t="e">
        <f>ABS(1-#REF!)</f>
        <v>#REF!</v>
      </c>
      <c r="N114">
        <f>IF(landings!$C66="22-24",$M114,0)</f>
        <v>0</v>
      </c>
      <c r="O114">
        <f>IF(landings!$C66="25-29,32",$M114,0)</f>
        <v>0</v>
      </c>
      <c r="P114">
        <f>IF(landings!$C66="30-31",$M114,0)</f>
        <v>0</v>
      </c>
      <c r="Q114">
        <f>IF(landings!$C66="k",$M114,0)</f>
        <v>0</v>
      </c>
      <c r="R114" t="e">
        <f>IF(landings!$C66="s",$M114,0)</f>
        <v>#REF!</v>
      </c>
      <c r="S114">
        <f>IF(landings!$C66="n",$M114,0)</f>
        <v>0</v>
      </c>
      <c r="W114" t="s">
        <v>156</v>
      </c>
      <c r="X114" t="s">
        <v>152</v>
      </c>
      <c r="Y114" s="38" t="s">
        <v>154</v>
      </c>
      <c r="Z114" s="38" t="s">
        <v>157</v>
      </c>
      <c r="AA114" s="38" t="s">
        <v>153</v>
      </c>
      <c r="AB114" s="38" t="s">
        <v>155</v>
      </c>
      <c r="AC114" s="11"/>
      <c r="AE114" s="11"/>
      <c r="AF114" s="11"/>
      <c r="AG114" s="57"/>
      <c r="AH114" s="57"/>
      <c r="AI114" s="57"/>
      <c r="AJ114" s="57"/>
      <c r="AK114" s="57"/>
      <c r="AL114" s="57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</row>
    <row r="115" spans="12:63" x14ac:dyDescent="0.25">
      <c r="L115" s="16">
        <v>59</v>
      </c>
      <c r="M115" t="e">
        <f>ABS(1-#REF!)</f>
        <v>#REF!</v>
      </c>
      <c r="N115">
        <f>IF(landings!$C67="22-24",$M115,0)</f>
        <v>0</v>
      </c>
      <c r="O115">
        <f>IF(landings!$C67="25-29,32",$M115,0)</f>
        <v>0</v>
      </c>
      <c r="P115">
        <f>IF(landings!$C67="30-31",$M115,0)</f>
        <v>0</v>
      </c>
      <c r="Q115">
        <f>IF(landings!$C67="k",$M115,0)</f>
        <v>0</v>
      </c>
      <c r="R115" t="e">
        <f>IF(landings!$C67="s",$M115,0)</f>
        <v>#REF!</v>
      </c>
      <c r="S115">
        <f>IF(landings!$C67="n",$M115,0)</f>
        <v>0</v>
      </c>
      <c r="V115" s="71" t="s">
        <v>1</v>
      </c>
      <c r="W115" s="11">
        <f>$W101</f>
        <v>0</v>
      </c>
      <c r="X115" s="11">
        <f>$W102</f>
        <v>0</v>
      </c>
      <c r="Y115" s="11">
        <f>$W103</f>
        <v>0</v>
      </c>
      <c r="Z115" s="11">
        <f>$W104</f>
        <v>0</v>
      </c>
      <c r="AA115" s="11">
        <f>$W105</f>
        <v>0</v>
      </c>
      <c r="AB115" s="11">
        <f>$W106</f>
        <v>0</v>
      </c>
      <c r="AC115" s="11"/>
      <c r="AE115" s="11"/>
      <c r="AF115" s="11"/>
      <c r="AG115" s="89"/>
      <c r="AH115" s="89"/>
      <c r="AI115" s="89"/>
      <c r="AJ115" s="89"/>
      <c r="AK115" s="89"/>
      <c r="AL115" s="89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</row>
    <row r="116" spans="12:63" x14ac:dyDescent="0.25">
      <c r="L116" s="16">
        <v>60</v>
      </c>
      <c r="M116" t="e">
        <f>ABS(1-#REF!)</f>
        <v>#REF!</v>
      </c>
      <c r="N116">
        <f>IF(landings!$C68="22-24",$M116,0)</f>
        <v>0</v>
      </c>
      <c r="O116">
        <f>IF(landings!$C68="25-29,32",$M116,0)</f>
        <v>0</v>
      </c>
      <c r="P116">
        <f>IF(landings!$C68="30-31",$M116,0)</f>
        <v>0</v>
      </c>
      <c r="Q116">
        <f>IF(landings!$C68="k",$M116,0)</f>
        <v>0</v>
      </c>
      <c r="R116" t="e">
        <f>IF(landings!$C68="s",$M116,0)</f>
        <v>#REF!</v>
      </c>
      <c r="S116">
        <f>IF(landings!$C68="n",$M116,0)</f>
        <v>0</v>
      </c>
      <c r="V116" s="111" t="s">
        <v>210</v>
      </c>
      <c r="W116" s="11">
        <f>$X101</f>
        <v>0</v>
      </c>
      <c r="X116" s="11">
        <f>$X102</f>
        <v>0</v>
      </c>
      <c r="Y116" s="11">
        <f>$X103</f>
        <v>0</v>
      </c>
      <c r="Z116" s="11">
        <f>$X104</f>
        <v>0</v>
      </c>
      <c r="AA116" s="11">
        <f>$X105</f>
        <v>0</v>
      </c>
      <c r="AB116" s="11">
        <f>$X106</f>
        <v>0</v>
      </c>
      <c r="AC116" s="11"/>
      <c r="AE116" s="11"/>
      <c r="AF116" s="11"/>
      <c r="AG116" s="89"/>
      <c r="AH116" s="89"/>
      <c r="AI116" s="89"/>
      <c r="AJ116" s="89"/>
      <c r="AK116" s="89"/>
      <c r="AL116" s="89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</row>
    <row r="117" spans="12:63" x14ac:dyDescent="0.25">
      <c r="L117" s="16">
        <v>61</v>
      </c>
      <c r="M117" t="e">
        <f>ABS(1-#REF!)</f>
        <v>#REF!</v>
      </c>
      <c r="N117">
        <f>IF(landings!$C69="22-24",$M117,0)</f>
        <v>0</v>
      </c>
      <c r="O117">
        <f>IF(landings!$C69="25-29,32",$M117,0)</f>
        <v>0</v>
      </c>
      <c r="P117">
        <f>IF(landings!$C69="30-31",$M117,0)</f>
        <v>0</v>
      </c>
      <c r="Q117">
        <f>IF(landings!$C69="k",$M117,0)</f>
        <v>0</v>
      </c>
      <c r="R117" t="e">
        <f>IF(landings!$C69="s",$M117,0)</f>
        <v>#REF!</v>
      </c>
      <c r="S117">
        <f>IF(landings!$C69="n",$M117,0)</f>
        <v>0</v>
      </c>
      <c r="V117" s="71" t="s">
        <v>2</v>
      </c>
      <c r="W117" s="11">
        <f>$Y101</f>
        <v>0</v>
      </c>
      <c r="X117" s="11">
        <f>$Y102</f>
        <v>0</v>
      </c>
      <c r="Y117" s="11">
        <f>$Y103</f>
        <v>0</v>
      </c>
      <c r="Z117" s="11">
        <f>$Y104</f>
        <v>0</v>
      </c>
      <c r="AA117" s="11">
        <f>$Y105</f>
        <v>0</v>
      </c>
      <c r="AB117" s="11">
        <f>$Y106</f>
        <v>0</v>
      </c>
      <c r="AC117" s="11"/>
      <c r="AE117" s="11"/>
      <c r="AF117" s="11"/>
      <c r="AG117" s="89"/>
      <c r="AH117" s="89"/>
      <c r="AI117" s="89"/>
      <c r="AJ117" s="89"/>
      <c r="AK117" s="89"/>
      <c r="AL117" s="89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</row>
    <row r="118" spans="12:63" x14ac:dyDescent="0.25">
      <c r="L118" s="16">
        <v>62</v>
      </c>
      <c r="M118" t="e">
        <f>ABS(1-#REF!)</f>
        <v>#REF!</v>
      </c>
      <c r="N118">
        <f>IF(landings!$C70="22-24",$M118,0)</f>
        <v>0</v>
      </c>
      <c r="O118">
        <f>IF(landings!$C70="25-29,32",$M118,0)</f>
        <v>0</v>
      </c>
      <c r="P118">
        <f>IF(landings!$C70="30-31",$M118,0)</f>
        <v>0</v>
      </c>
      <c r="Q118">
        <f>IF(landings!$C70="k",$M118,0)</f>
        <v>0</v>
      </c>
      <c r="R118">
        <f>IF(landings!$C70="s",$M118,0)</f>
        <v>0</v>
      </c>
      <c r="S118">
        <f>IF(landings!$C70="n",$M118,0)</f>
        <v>0</v>
      </c>
      <c r="V118" s="111" t="s">
        <v>211</v>
      </c>
      <c r="W118" s="11">
        <f>$Z101</f>
        <v>0</v>
      </c>
      <c r="X118" s="11">
        <f>$Z102</f>
        <v>0</v>
      </c>
      <c r="Y118" s="11">
        <f>$Z103</f>
        <v>0</v>
      </c>
      <c r="Z118" s="11">
        <f>$Z104</f>
        <v>0</v>
      </c>
      <c r="AA118" s="11">
        <f>$Z105</f>
        <v>0</v>
      </c>
      <c r="AB118" s="11">
        <f>$Z106</f>
        <v>0</v>
      </c>
      <c r="AC118" s="11"/>
      <c r="AE118" s="11"/>
      <c r="AF118" s="11"/>
      <c r="AG118" s="89"/>
      <c r="AH118" s="89"/>
      <c r="AI118" s="89"/>
      <c r="AJ118" s="89"/>
      <c r="AK118" s="89"/>
      <c r="AL118" s="89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</row>
    <row r="119" spans="12:63" x14ac:dyDescent="0.25">
      <c r="L119" s="16">
        <v>63</v>
      </c>
      <c r="M119" t="e">
        <f>ABS(1-#REF!)</f>
        <v>#REF!</v>
      </c>
      <c r="N119">
        <f>IF(landings!$C71="22-24",$M119,0)</f>
        <v>0</v>
      </c>
      <c r="O119">
        <f>IF(landings!$C71="25-29,32",$M119,0)</f>
        <v>0</v>
      </c>
      <c r="P119">
        <f>IF(landings!$C71="30-31",$M119,0)</f>
        <v>0</v>
      </c>
      <c r="Q119">
        <f>IF(landings!$C71="k",$M119,0)</f>
        <v>0</v>
      </c>
      <c r="R119">
        <f>IF(landings!$C71="s",$M119,0)</f>
        <v>0</v>
      </c>
      <c r="S119">
        <f>IF(landings!$C71="n",$M119,0)</f>
        <v>0</v>
      </c>
      <c r="V119" s="71" t="s">
        <v>160</v>
      </c>
      <c r="W119" s="11">
        <f>$AA101</f>
        <v>0</v>
      </c>
      <c r="X119" s="11">
        <f>$AA102</f>
        <v>0</v>
      </c>
      <c r="Y119" s="11">
        <f>$AA103</f>
        <v>0</v>
      </c>
      <c r="Z119" s="11">
        <f>$AA104</f>
        <v>0</v>
      </c>
      <c r="AA119" s="11">
        <f>$AA105</f>
        <v>0</v>
      </c>
      <c r="AB119" s="11">
        <f>$AA106</f>
        <v>0</v>
      </c>
      <c r="AC119" s="11"/>
      <c r="AE119" s="11"/>
      <c r="AF119" s="11"/>
      <c r="AG119" s="89"/>
      <c r="AH119" s="89"/>
      <c r="AI119" s="89"/>
      <c r="AJ119" s="89"/>
      <c r="AK119" s="89"/>
      <c r="AL119" s="89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</row>
    <row r="120" spans="12:63" x14ac:dyDescent="0.25">
      <c r="L120" s="16">
        <v>64</v>
      </c>
      <c r="M120" t="e">
        <f>ABS(1-#REF!)</f>
        <v>#REF!</v>
      </c>
      <c r="N120">
        <f>IF(landings!$C72="22-24",$M120,0)</f>
        <v>0</v>
      </c>
      <c r="O120">
        <f>IF(landings!$C72="25-29,32",$M120,0)</f>
        <v>0</v>
      </c>
      <c r="P120">
        <f>IF(landings!$C72="30-31",$M120,0)</f>
        <v>0</v>
      </c>
      <c r="Q120">
        <f>IF(landings!$C72="k",$M120,0)</f>
        <v>0</v>
      </c>
      <c r="R120">
        <f>IF(landings!$C72="s",$M120,0)</f>
        <v>0</v>
      </c>
      <c r="S120">
        <f>IF(landings!$C72="n",$M120,0)</f>
        <v>0</v>
      </c>
      <c r="V120" s="71" t="s">
        <v>86</v>
      </c>
      <c r="W120" s="11">
        <f>$AB101</f>
        <v>0</v>
      </c>
      <c r="X120" s="11">
        <f>$AB102</f>
        <v>0</v>
      </c>
      <c r="Y120" s="11">
        <f>$AB103</f>
        <v>0</v>
      </c>
      <c r="Z120" s="11">
        <f>$AB104</f>
        <v>0</v>
      </c>
      <c r="AA120" s="11">
        <f>$AB105</f>
        <v>0</v>
      </c>
      <c r="AB120" s="11">
        <f>$AB106</f>
        <v>0</v>
      </c>
      <c r="AC120" s="11"/>
      <c r="AE120" s="11"/>
      <c r="AF120" s="11"/>
      <c r="AG120" s="89"/>
      <c r="AH120" s="89"/>
      <c r="AI120" s="89"/>
      <c r="AJ120" s="89"/>
      <c r="AK120" s="89"/>
      <c r="AL120" s="89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</row>
    <row r="121" spans="12:63" x14ac:dyDescent="0.25">
      <c r="L121" s="16">
        <v>65</v>
      </c>
      <c r="M121" t="e">
        <f>ABS(1-#REF!)</f>
        <v>#REF!</v>
      </c>
      <c r="N121">
        <f>IF(landings!$C73="22-24",$M121,0)</f>
        <v>0</v>
      </c>
      <c r="O121">
        <f>IF(landings!$C73="25-29,32",$M121,0)</f>
        <v>0</v>
      </c>
      <c r="P121">
        <f>IF(landings!$C73="30-31",$M121,0)</f>
        <v>0</v>
      </c>
      <c r="Q121">
        <f>IF(landings!$C73="k",$M121,0)</f>
        <v>0</v>
      </c>
      <c r="R121">
        <f>IF(landings!$C73="s",$M121,0)</f>
        <v>0</v>
      </c>
      <c r="S121">
        <f>IF(landings!$C73="n",$M121,0)</f>
        <v>0</v>
      </c>
      <c r="V121" s="111" t="s">
        <v>213</v>
      </c>
      <c r="W121" s="11">
        <f>$AC101</f>
        <v>0</v>
      </c>
      <c r="X121" s="11">
        <f>$AC102</f>
        <v>0</v>
      </c>
      <c r="Y121" s="11">
        <f>$AC103</f>
        <v>0</v>
      </c>
      <c r="Z121" s="11">
        <f>$AC104</f>
        <v>0</v>
      </c>
      <c r="AA121" s="11">
        <f>$AC105</f>
        <v>0</v>
      </c>
      <c r="AB121" s="11">
        <f>$AC106</f>
        <v>0</v>
      </c>
      <c r="AC121" s="11"/>
      <c r="AE121" s="11"/>
      <c r="AF121" s="11"/>
      <c r="AG121" s="89"/>
      <c r="AH121" s="89"/>
      <c r="AI121" s="89"/>
      <c r="AJ121" s="89"/>
      <c r="AK121" s="89"/>
      <c r="AL121" s="89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</row>
    <row r="122" spans="12:63" x14ac:dyDescent="0.25">
      <c r="L122" s="16">
        <v>66</v>
      </c>
      <c r="M122" t="e">
        <f>ABS(1-#REF!)</f>
        <v>#REF!</v>
      </c>
      <c r="N122">
        <f>IF(landings!$C74="22-24",$M122,0)</f>
        <v>0</v>
      </c>
      <c r="O122">
        <f>IF(landings!$C74="25-29,32",$M122,0)</f>
        <v>0</v>
      </c>
      <c r="P122">
        <f>IF(landings!$C74="30-31",$M122,0)</f>
        <v>0</v>
      </c>
      <c r="Q122">
        <f>IF(landings!$C74="k",$M122,0)</f>
        <v>0</v>
      </c>
      <c r="R122">
        <f>IF(landings!$C74="s",$M122,0)</f>
        <v>0</v>
      </c>
      <c r="S122">
        <f>IF(landings!$C74="n",$M122,0)</f>
        <v>0</v>
      </c>
      <c r="V122" s="111" t="s">
        <v>212</v>
      </c>
      <c r="W122" s="11">
        <f>$AD101</f>
        <v>0</v>
      </c>
      <c r="X122" s="11">
        <f>$AD102</f>
        <v>0</v>
      </c>
      <c r="Y122" s="11">
        <f>$AD103</f>
        <v>0</v>
      </c>
      <c r="Z122" s="11">
        <f>$AD104</f>
        <v>0</v>
      </c>
      <c r="AA122" s="11">
        <f>$AD105</f>
        <v>0</v>
      </c>
      <c r="AB122" s="11">
        <f>$AD106</f>
        <v>0</v>
      </c>
      <c r="AC122" s="11"/>
      <c r="AE122" s="11"/>
      <c r="AF122" s="11"/>
      <c r="AG122" s="89"/>
      <c r="AH122" s="89"/>
      <c r="AI122" s="89"/>
      <c r="AJ122" s="89"/>
      <c r="AK122" s="89"/>
      <c r="AL122" s="89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</row>
    <row r="123" spans="12:63" x14ac:dyDescent="0.25">
      <c r="L123" s="16">
        <v>67</v>
      </c>
      <c r="M123" t="e">
        <f>ABS(1-#REF!)</f>
        <v>#REF!</v>
      </c>
      <c r="N123">
        <f>IF(landings!$C75="22-24",$M123,0)</f>
        <v>0</v>
      </c>
      <c r="O123">
        <f>IF(landings!$C75="25-29,32",$M123,0)</f>
        <v>0</v>
      </c>
      <c r="P123">
        <f>IF(landings!$C75="30-31",$M123,0)</f>
        <v>0</v>
      </c>
      <c r="Q123" t="e">
        <f>IF(landings!$C75="k",$M123,0)</f>
        <v>#REF!</v>
      </c>
      <c r="R123">
        <f>IF(landings!$C75="s",$M123,0)</f>
        <v>0</v>
      </c>
      <c r="S123">
        <f>IF(landings!$C75="n",$M123,0)</f>
        <v>0</v>
      </c>
      <c r="V123" s="111" t="s">
        <v>214</v>
      </c>
      <c r="W123" s="11">
        <f>$AE101</f>
        <v>0</v>
      </c>
      <c r="X123" s="11">
        <f>$AE102</f>
        <v>0</v>
      </c>
      <c r="Y123" s="11">
        <f>$AE103</f>
        <v>0</v>
      </c>
      <c r="Z123" s="11">
        <f>$AE104</f>
        <v>0</v>
      </c>
      <c r="AA123" s="11">
        <f>$AE105</f>
        <v>0</v>
      </c>
      <c r="AB123" s="11">
        <f>$AE106</f>
        <v>0</v>
      </c>
      <c r="AE123" s="11"/>
      <c r="AG123" s="89"/>
      <c r="AH123" s="89"/>
      <c r="AI123" s="89"/>
      <c r="AJ123" s="89"/>
      <c r="AK123" s="89"/>
      <c r="AL123" s="89"/>
    </row>
    <row r="124" spans="12:63" x14ac:dyDescent="0.25">
      <c r="L124" s="16">
        <v>68</v>
      </c>
      <c r="M124" t="e">
        <f>ABS(1-#REF!)</f>
        <v>#REF!</v>
      </c>
      <c r="N124">
        <f>IF(landings!$C76="22-24",$M124,0)</f>
        <v>0</v>
      </c>
      <c r="O124">
        <f>IF(landings!$C76="25-29,32",$M124,0)</f>
        <v>0</v>
      </c>
      <c r="P124">
        <f>IF(landings!$C76="30-31",$M124,0)</f>
        <v>0</v>
      </c>
      <c r="Q124">
        <f>IF(landings!$C76="k",$M124,0)</f>
        <v>0</v>
      </c>
      <c r="R124">
        <f>IF(landings!$C76="s",$M124,0)</f>
        <v>0</v>
      </c>
      <c r="S124" t="e">
        <f>IF(landings!$C76="n",$M124,0)</f>
        <v>#REF!</v>
      </c>
      <c r="V124" s="111" t="s">
        <v>215</v>
      </c>
      <c r="W124" s="11">
        <f>$AF101</f>
        <v>0</v>
      </c>
      <c r="X124" s="11">
        <f>$AF102</f>
        <v>0</v>
      </c>
      <c r="Y124" s="11">
        <f>$AF103</f>
        <v>0</v>
      </c>
      <c r="Z124" s="11">
        <f>$AF104</f>
        <v>0</v>
      </c>
      <c r="AA124" s="11">
        <f>$AF105</f>
        <v>0</v>
      </c>
      <c r="AB124" s="11">
        <f>$AF106</f>
        <v>0</v>
      </c>
      <c r="AE124" s="11"/>
      <c r="AG124" s="89"/>
      <c r="AH124" s="89"/>
      <c r="AI124" s="89"/>
      <c r="AJ124" s="89"/>
      <c r="AK124" s="89"/>
      <c r="AL124" s="89"/>
    </row>
    <row r="125" spans="12:63" x14ac:dyDescent="0.25">
      <c r="L125" s="16">
        <v>69</v>
      </c>
      <c r="M125" t="e">
        <f>ABS(1-#REF!)</f>
        <v>#REF!</v>
      </c>
      <c r="N125">
        <f>IF(landings!$C77="22-24",$M125,0)</f>
        <v>0</v>
      </c>
      <c r="O125">
        <f>IF(landings!$C77="25-29,32",$M125,0)</f>
        <v>0</v>
      </c>
      <c r="P125">
        <f>IF(landings!$C77="30-31",$M125,0)</f>
        <v>0</v>
      </c>
      <c r="Q125">
        <f>IF(landings!$C77="k",$M125,0)</f>
        <v>0</v>
      </c>
      <c r="R125" t="e">
        <f>IF(landings!$C77="s",$M125,0)</f>
        <v>#REF!</v>
      </c>
      <c r="S125">
        <f>IF(landings!$C77="n",$M125,0)</f>
        <v>0</v>
      </c>
      <c r="V125" s="71" t="s">
        <v>3</v>
      </c>
      <c r="W125" s="11">
        <f>$AG101</f>
        <v>0</v>
      </c>
      <c r="X125" s="11">
        <f>$AG102</f>
        <v>0</v>
      </c>
      <c r="Y125" s="11">
        <f>$AG103</f>
        <v>0</v>
      </c>
      <c r="Z125" s="11">
        <f>$AG104</f>
        <v>0</v>
      </c>
      <c r="AA125" s="11">
        <f>$AG105</f>
        <v>0</v>
      </c>
      <c r="AB125" s="11">
        <f>$AG106</f>
        <v>0</v>
      </c>
      <c r="AE125" s="11"/>
      <c r="AG125" s="89"/>
      <c r="AH125" s="89"/>
      <c r="AI125" s="89"/>
      <c r="AJ125" s="89"/>
      <c r="AK125" s="89"/>
      <c r="AL125" s="89"/>
    </row>
    <row r="126" spans="12:63" x14ac:dyDescent="0.25">
      <c r="L126" s="16">
        <v>70</v>
      </c>
      <c r="M126" t="e">
        <f>ABS(1-#REF!)</f>
        <v>#REF!</v>
      </c>
      <c r="N126">
        <f>IF(landings!$C78="22-24",$M126,0)</f>
        <v>0</v>
      </c>
      <c r="O126">
        <f>IF(landings!$C78="25-29,32",$M126,0)</f>
        <v>0</v>
      </c>
      <c r="P126">
        <f>IF(landings!$C78="30-31",$M126,0)</f>
        <v>0</v>
      </c>
      <c r="Q126">
        <f>IF(landings!$C78="k",$M126,0)</f>
        <v>0</v>
      </c>
      <c r="R126" t="e">
        <f>IF(landings!$C78="s",$M126,0)</f>
        <v>#REF!</v>
      </c>
      <c r="S126">
        <f>IF(landings!$C78="n",$M126,0)</f>
        <v>0</v>
      </c>
      <c r="V126" s="111" t="s">
        <v>348</v>
      </c>
      <c r="W126" s="11">
        <f>$AH101</f>
        <v>0</v>
      </c>
      <c r="X126" s="11">
        <f>$AH102</f>
        <v>0</v>
      </c>
      <c r="Y126" s="11">
        <f>$AH103</f>
        <v>0</v>
      </c>
      <c r="Z126" s="11">
        <f>$AH104+AH105</f>
        <v>0</v>
      </c>
      <c r="AA126" s="11">
        <f>$AH104+AH105</f>
        <v>0</v>
      </c>
      <c r="AB126" s="11">
        <f>$AH106</f>
        <v>0</v>
      </c>
      <c r="AD126" s="51"/>
      <c r="AE126" s="11"/>
      <c r="AG126" s="89"/>
      <c r="AH126" s="89"/>
      <c r="AI126" s="89"/>
      <c r="AJ126" s="89"/>
      <c r="AK126" s="89"/>
      <c r="AL126" s="89"/>
    </row>
    <row r="127" spans="12:63" x14ac:dyDescent="0.25">
      <c r="L127" s="16">
        <v>71</v>
      </c>
      <c r="M127" t="e">
        <f>ABS(1-#REF!)</f>
        <v>#REF!</v>
      </c>
      <c r="N127">
        <f>IF(landings!$C79="22-24",$M127,0)</f>
        <v>0</v>
      </c>
      <c r="O127">
        <f>IF(landings!$C79="25-29,32",$M127,0)</f>
        <v>0</v>
      </c>
      <c r="P127">
        <f>IF(landings!$C79="30-31",$M127,0)</f>
        <v>0</v>
      </c>
      <c r="Q127">
        <f>IF(landings!$C79="k",$M127,0)</f>
        <v>0</v>
      </c>
      <c r="R127">
        <f>IF(landings!$C79="s",$M127,0)</f>
        <v>0</v>
      </c>
      <c r="S127" t="e">
        <f>IF(landings!$C79="n",$M127,0)</f>
        <v>#REF!</v>
      </c>
      <c r="V127" s="111" t="s">
        <v>349</v>
      </c>
      <c r="W127" s="11">
        <f>$AI101</f>
        <v>0</v>
      </c>
      <c r="X127" s="11">
        <f>$AI102</f>
        <v>0</v>
      </c>
      <c r="Y127" s="11">
        <f>$AI103</f>
        <v>0</v>
      </c>
      <c r="Z127" s="11">
        <f>$AI104</f>
        <v>0</v>
      </c>
      <c r="AA127" s="11">
        <f>$AI105</f>
        <v>0</v>
      </c>
      <c r="AB127" s="11">
        <f>$AI106</f>
        <v>0</v>
      </c>
      <c r="AE127" s="11"/>
      <c r="AG127" s="89"/>
      <c r="AH127" s="89"/>
      <c r="AI127" s="89"/>
      <c r="AJ127" s="89"/>
      <c r="AK127" s="89"/>
      <c r="AL127" s="89"/>
    </row>
    <row r="128" spans="12:63" x14ac:dyDescent="0.25">
      <c r="L128" s="16">
        <v>72</v>
      </c>
      <c r="M128" t="e">
        <f>ABS(1-#REF!)</f>
        <v>#REF!</v>
      </c>
      <c r="N128">
        <f>IF(landings!$C80="22-24",$M128,0)</f>
        <v>0</v>
      </c>
      <c r="O128">
        <f>IF(landings!$C80="25-29,32",$M128,0)</f>
        <v>0</v>
      </c>
      <c r="P128">
        <f>IF(landings!$C80="30-31",$M128,0)</f>
        <v>0</v>
      </c>
      <c r="Q128">
        <f>IF(landings!$C80="k",$M128,0)</f>
        <v>0</v>
      </c>
      <c r="R128">
        <f>IF(landings!$C80="s",$M128,0)</f>
        <v>0</v>
      </c>
      <c r="S128" t="e">
        <f>IF(landings!$C80="n",$M128,0)</f>
        <v>#REF!</v>
      </c>
      <c r="V128" s="111" t="s">
        <v>350</v>
      </c>
      <c r="W128" s="11">
        <f>$AJ101</f>
        <v>0</v>
      </c>
      <c r="X128" s="11">
        <f>$AJ102</f>
        <v>0</v>
      </c>
      <c r="Y128" s="11">
        <f>$AJ103</f>
        <v>0</v>
      </c>
      <c r="Z128" s="11">
        <f>$AJ104</f>
        <v>0</v>
      </c>
      <c r="AA128" s="11">
        <f>$AJ105</f>
        <v>0</v>
      </c>
      <c r="AB128" s="11">
        <f>$AJ106</f>
        <v>0</v>
      </c>
      <c r="AE128" s="11"/>
      <c r="AG128" s="89"/>
      <c r="AH128" s="89"/>
      <c r="AI128" s="89"/>
      <c r="AJ128" s="89"/>
      <c r="AK128" s="89"/>
      <c r="AL128" s="89"/>
    </row>
    <row r="129" spans="12:38" x14ac:dyDescent="0.25">
      <c r="L129" s="16">
        <v>73</v>
      </c>
      <c r="M129" t="e">
        <f>ABS(1-#REF!)</f>
        <v>#REF!</v>
      </c>
      <c r="N129">
        <f>IF(landings!$C81="22-24",$M129,0)</f>
        <v>0</v>
      </c>
      <c r="O129">
        <f>IF(landings!$C81="25-29,32",$M129,0)</f>
        <v>0</v>
      </c>
      <c r="P129">
        <f>IF(landings!$C81="30-31",$M129,0)</f>
        <v>0</v>
      </c>
      <c r="Q129">
        <f>IF(landings!$C81="k",$M129,0)</f>
        <v>0</v>
      </c>
      <c r="R129" t="e">
        <f>IF(landings!$C81="s",$M129,0)</f>
        <v>#REF!</v>
      </c>
      <c r="S129">
        <f>IF(landings!$C81="n",$M129,0)</f>
        <v>0</v>
      </c>
      <c r="V129" s="71" t="s">
        <v>4</v>
      </c>
      <c r="W129" s="11">
        <f>$AK101</f>
        <v>0</v>
      </c>
      <c r="X129" s="11">
        <f>$AK102</f>
        <v>0</v>
      </c>
      <c r="Y129" s="11">
        <f>$AK103</f>
        <v>0</v>
      </c>
      <c r="Z129" s="11">
        <f>$AK104+AK105</f>
        <v>0</v>
      </c>
      <c r="AA129" s="11">
        <f>$AK104+AK105</f>
        <v>0</v>
      </c>
      <c r="AB129" s="11">
        <f>$AK106</f>
        <v>0</v>
      </c>
      <c r="AD129" s="51"/>
      <c r="AE129" s="11"/>
      <c r="AG129" s="89"/>
      <c r="AH129" s="89"/>
      <c r="AI129" s="89"/>
      <c r="AJ129" s="89"/>
      <c r="AK129" s="89"/>
      <c r="AL129" s="89"/>
    </row>
    <row r="130" spans="12:38" x14ac:dyDescent="0.25">
      <c r="L130" s="16">
        <v>74</v>
      </c>
      <c r="M130" t="e">
        <f>ABS(1-#REF!)</f>
        <v>#REF!</v>
      </c>
      <c r="N130">
        <f>IF(landings!$C82="22-24",$M130,0)</f>
        <v>0</v>
      </c>
      <c r="O130">
        <f>IF(landings!$C82="25-29,32",$M130,0)</f>
        <v>0</v>
      </c>
      <c r="P130">
        <f>IF(landings!$C82="30-31",$M130,0)</f>
        <v>0</v>
      </c>
      <c r="Q130">
        <f>IF(landings!$C82="k",$M130,0)</f>
        <v>0</v>
      </c>
      <c r="R130" t="e">
        <f>IF(landings!$C82="s",$M130,0)</f>
        <v>#REF!</v>
      </c>
      <c r="S130">
        <f>IF(landings!$C82="n",$M130,0)</f>
        <v>0</v>
      </c>
      <c r="V130" s="71" t="s">
        <v>165</v>
      </c>
      <c r="W130" s="11">
        <f>$AL101</f>
        <v>0</v>
      </c>
      <c r="X130" s="11">
        <f>$AL102</f>
        <v>0</v>
      </c>
      <c r="Y130" s="11">
        <f>$AL103</f>
        <v>0</v>
      </c>
      <c r="Z130" s="11">
        <f>$AL104+$AL105</f>
        <v>0</v>
      </c>
      <c r="AA130" s="11">
        <f>$AL104+$AL105</f>
        <v>0</v>
      </c>
      <c r="AB130" s="11">
        <f>$AL106</f>
        <v>0</v>
      </c>
      <c r="AD130" s="51"/>
      <c r="AE130" s="11"/>
      <c r="AG130" s="89"/>
      <c r="AH130" s="89"/>
      <c r="AI130" s="89"/>
      <c r="AJ130" s="89"/>
      <c r="AK130" s="89"/>
      <c r="AL130" s="89"/>
    </row>
    <row r="131" spans="12:38" x14ac:dyDescent="0.25">
      <c r="L131" s="16">
        <v>75</v>
      </c>
      <c r="M131" t="e">
        <f>ABS(1-#REF!)</f>
        <v>#REF!</v>
      </c>
      <c r="N131">
        <f>IF(landings!$C83="22-24",$M131,0)</f>
        <v>0</v>
      </c>
      <c r="O131">
        <f>IF(landings!$C83="25-29,32",$M131,0)</f>
        <v>0</v>
      </c>
      <c r="P131">
        <f>IF(landings!$C83="30-31",$M131,0)</f>
        <v>0</v>
      </c>
      <c r="Q131">
        <f>IF(landings!$C83="k",$M131,0)</f>
        <v>0</v>
      </c>
      <c r="R131" t="e">
        <f>IF(landings!$C83="s",$M131,0)</f>
        <v>#REF!</v>
      </c>
      <c r="S131">
        <f>IF(landings!$C83="n",$M131,0)</f>
        <v>0</v>
      </c>
      <c r="V131" s="71" t="s">
        <v>5</v>
      </c>
      <c r="W131" s="11">
        <f>$AM101</f>
        <v>0</v>
      </c>
      <c r="X131" s="11">
        <f>$AM102</f>
        <v>0</v>
      </c>
      <c r="Y131" s="11">
        <f>$AM103</f>
        <v>0</v>
      </c>
      <c r="Z131" s="11">
        <f>$AM104</f>
        <v>0</v>
      </c>
      <c r="AA131" s="11">
        <f>$AM105</f>
        <v>0</v>
      </c>
      <c r="AB131" s="11">
        <f>$AM106</f>
        <v>0</v>
      </c>
      <c r="AE131" s="11"/>
      <c r="AG131" s="89"/>
      <c r="AH131" s="89"/>
      <c r="AI131" s="89"/>
      <c r="AJ131" s="89"/>
      <c r="AK131" s="89"/>
      <c r="AL131" s="89"/>
    </row>
    <row r="132" spans="12:38" x14ac:dyDescent="0.25">
      <c r="L132" s="16">
        <v>76</v>
      </c>
      <c r="M132" t="e">
        <f>ABS(1-#REF!)</f>
        <v>#REF!</v>
      </c>
      <c r="N132">
        <f>IF(landings!$C84="22-24",$M132,0)</f>
        <v>0</v>
      </c>
      <c r="O132">
        <f>IF(landings!$C84="25-29,32",$M132,0)</f>
        <v>0</v>
      </c>
      <c r="P132">
        <f>IF(landings!$C84="30-31",$M132,0)</f>
        <v>0</v>
      </c>
      <c r="Q132">
        <f>IF(landings!$C84="k",$M132,0)</f>
        <v>0</v>
      </c>
      <c r="R132">
        <f>IF(landings!$C84="s",$M132,0)</f>
        <v>0</v>
      </c>
      <c r="S132">
        <f>IF(landings!$C84="n",$M132,0)</f>
        <v>0</v>
      </c>
      <c r="V132" s="71" t="s">
        <v>6</v>
      </c>
      <c r="W132" s="11">
        <f>$AN103+$AN102+$AN101</f>
        <v>0</v>
      </c>
      <c r="X132" s="11">
        <f>$AN103+$AN102+$AN101</f>
        <v>0</v>
      </c>
      <c r="Y132" s="11">
        <f>$AN103+$AN102+$AN101</f>
        <v>0</v>
      </c>
      <c r="Z132" s="11">
        <f>$AN104</f>
        <v>0</v>
      </c>
      <c r="AA132" s="11">
        <f>$AN105</f>
        <v>0</v>
      </c>
      <c r="AB132" s="11">
        <f>$AN106</f>
        <v>0</v>
      </c>
      <c r="AD132" s="51"/>
      <c r="AE132" s="11"/>
      <c r="AG132" s="89"/>
      <c r="AH132" s="89"/>
      <c r="AI132" s="89"/>
      <c r="AJ132" s="89"/>
      <c r="AK132" s="89"/>
      <c r="AL132" s="89"/>
    </row>
    <row r="133" spans="12:38" x14ac:dyDescent="0.25">
      <c r="L133" s="16">
        <v>77</v>
      </c>
      <c r="M133" t="e">
        <f>ABS(1-#REF!)</f>
        <v>#REF!</v>
      </c>
      <c r="N133">
        <f>IF(landings!$C85="22-24",$M133,0)</f>
        <v>0</v>
      </c>
      <c r="O133">
        <f>IF(landings!$C85="25-29,32",$M133,0)</f>
        <v>0</v>
      </c>
      <c r="P133">
        <f>IF(landings!$C85="30-31",$M133,0)</f>
        <v>0</v>
      </c>
      <c r="Q133">
        <f>IF(landings!$C85="k",$M133,0)</f>
        <v>0</v>
      </c>
      <c r="R133">
        <f>IF(landings!$C85="s",$M133,0)</f>
        <v>0</v>
      </c>
      <c r="S133">
        <f>IF(landings!$C85="n",$M133,0)</f>
        <v>0</v>
      </c>
      <c r="V133" s="111" t="s">
        <v>216</v>
      </c>
      <c r="W133" s="11">
        <f>$AO101</f>
        <v>0</v>
      </c>
      <c r="X133" s="11">
        <f>$AO102</f>
        <v>0</v>
      </c>
      <c r="Y133" s="11">
        <f>$AO103</f>
        <v>0</v>
      </c>
      <c r="Z133" s="11">
        <f>$AO104</f>
        <v>0</v>
      </c>
      <c r="AA133" s="11">
        <f>$AO105</f>
        <v>0</v>
      </c>
      <c r="AB133" s="11">
        <f>$AO106</f>
        <v>0</v>
      </c>
      <c r="AE133" s="11"/>
      <c r="AG133" s="89"/>
      <c r="AH133" s="89"/>
      <c r="AI133" s="89"/>
      <c r="AJ133" s="89"/>
      <c r="AK133" s="89"/>
      <c r="AL133" s="89"/>
    </row>
    <row r="134" spans="12:38" x14ac:dyDescent="0.25">
      <c r="L134" s="16">
        <v>78</v>
      </c>
      <c r="M134" t="e">
        <f>ABS(1-#REF!)</f>
        <v>#REF!</v>
      </c>
      <c r="N134">
        <f>IF(landings!$C86="22-24",$M134,0)</f>
        <v>0</v>
      </c>
      <c r="O134">
        <f>IF(landings!$C86="25-29,32",$M134,0)</f>
        <v>0</v>
      </c>
      <c r="P134">
        <f>IF(landings!$C86="30-31",$M134,0)</f>
        <v>0</v>
      </c>
      <c r="Q134">
        <f>IF(landings!$C86="k",$M134,0)</f>
        <v>0</v>
      </c>
      <c r="R134">
        <f>IF(landings!$C86="s",$M134,0)</f>
        <v>0</v>
      </c>
      <c r="S134">
        <f>IF(landings!$C86="n",$M134,0)</f>
        <v>0</v>
      </c>
      <c r="V134" s="71" t="s">
        <v>7</v>
      </c>
      <c r="W134" s="11">
        <f>$AP101</f>
        <v>0</v>
      </c>
      <c r="X134" s="11">
        <f>$AP102</f>
        <v>0</v>
      </c>
      <c r="Y134" s="11">
        <f>$AP103</f>
        <v>0</v>
      </c>
      <c r="Z134" s="11">
        <f>$AP104</f>
        <v>0</v>
      </c>
      <c r="AA134" s="11">
        <f>$AP105</f>
        <v>0</v>
      </c>
      <c r="AB134" s="11">
        <f>$AP106</f>
        <v>0</v>
      </c>
      <c r="AE134" s="11"/>
      <c r="AG134" s="89"/>
      <c r="AH134" s="89"/>
      <c r="AI134" s="89"/>
      <c r="AJ134" s="89"/>
      <c r="AK134" s="89"/>
      <c r="AL134" s="89"/>
    </row>
    <row r="135" spans="12:38" x14ac:dyDescent="0.25">
      <c r="L135" s="16">
        <v>79</v>
      </c>
      <c r="M135" t="e">
        <f>ABS(1-#REF!)</f>
        <v>#REF!</v>
      </c>
      <c r="N135">
        <f>IF(landings!$C87="22-24",$M135,0)</f>
        <v>0</v>
      </c>
      <c r="O135">
        <f>IF(landings!$C87="25-29,32",$M135,0)</f>
        <v>0</v>
      </c>
      <c r="P135">
        <f>IF(landings!$C87="30-31",$M135,0)</f>
        <v>0</v>
      </c>
      <c r="Q135" t="e">
        <f>IF(landings!$C87="k",$M135,0)</f>
        <v>#REF!</v>
      </c>
      <c r="R135">
        <f>IF(landings!$C87="s",$M135,0)</f>
        <v>0</v>
      </c>
      <c r="S135">
        <f>IF(landings!$C87="n",$M135,0)</f>
        <v>0</v>
      </c>
      <c r="V135" s="71" t="s">
        <v>8</v>
      </c>
      <c r="W135" s="11">
        <f>$AQ101</f>
        <v>0</v>
      </c>
      <c r="X135" s="11">
        <f>$AQ102</f>
        <v>0</v>
      </c>
      <c r="Y135" s="11">
        <f>$AQ103</f>
        <v>0</v>
      </c>
      <c r="Z135" s="11">
        <f>$AQ104</f>
        <v>0</v>
      </c>
      <c r="AA135" s="11">
        <f>$AQ105</f>
        <v>0</v>
      </c>
      <c r="AB135" s="11">
        <f>$AQ106</f>
        <v>0</v>
      </c>
      <c r="AE135" s="11"/>
      <c r="AG135" s="89"/>
      <c r="AH135" s="89"/>
      <c r="AI135" s="89"/>
      <c r="AJ135" s="89"/>
      <c r="AK135" s="89"/>
      <c r="AL135" s="89"/>
    </row>
    <row r="136" spans="12:38" x14ac:dyDescent="0.25">
      <c r="L136" s="16">
        <v>80</v>
      </c>
      <c r="M136" t="e">
        <f>ABS(1-#REF!)</f>
        <v>#REF!</v>
      </c>
      <c r="N136">
        <f>IF(landings!$C88="22-24",$M136,0)</f>
        <v>0</v>
      </c>
      <c r="O136">
        <f>IF(landings!$C88="25-29,32",$M136,0)</f>
        <v>0</v>
      </c>
      <c r="P136">
        <f>IF(landings!$C88="30-31",$M136,0)</f>
        <v>0</v>
      </c>
      <c r="Q136">
        <f>IF(landings!$C88="k",$M136,0)</f>
        <v>0</v>
      </c>
      <c r="R136" t="e">
        <f>IF(landings!$C88="s",$M136,0)</f>
        <v>#REF!</v>
      </c>
      <c r="S136">
        <f>IF(landings!$C88="n",$M136,0)</f>
        <v>0</v>
      </c>
      <c r="V136" s="71" t="s">
        <v>9</v>
      </c>
      <c r="W136" s="11">
        <f>$AR101</f>
        <v>0</v>
      </c>
      <c r="X136" s="11">
        <f>$AR102</f>
        <v>0</v>
      </c>
      <c r="Y136" s="11">
        <f>$AR103</f>
        <v>0</v>
      </c>
      <c r="Z136" s="11">
        <f>$AR104</f>
        <v>0</v>
      </c>
      <c r="AA136" s="11">
        <f>$AR105</f>
        <v>0</v>
      </c>
      <c r="AB136" s="11">
        <f>$AR106</f>
        <v>0</v>
      </c>
      <c r="AE136" s="11"/>
      <c r="AG136" s="89"/>
      <c r="AH136" s="89"/>
      <c r="AI136" s="89"/>
      <c r="AJ136" s="89"/>
      <c r="AK136" s="89"/>
      <c r="AL136" s="89"/>
    </row>
    <row r="137" spans="12:38" x14ac:dyDescent="0.25">
      <c r="L137" s="16">
        <v>81</v>
      </c>
      <c r="M137" t="e">
        <f>ABS(1-#REF!)</f>
        <v>#REF!</v>
      </c>
      <c r="N137">
        <f>IF(landings!$C89="22-24",$M137,0)</f>
        <v>0</v>
      </c>
      <c r="O137">
        <f>IF(landings!$C89="25-29,32",$M137,0)</f>
        <v>0</v>
      </c>
      <c r="P137">
        <f>IF(landings!$C89="30-31",$M137,0)</f>
        <v>0</v>
      </c>
      <c r="Q137">
        <f>IF(landings!$C89="k",$M137,0)</f>
        <v>0</v>
      </c>
      <c r="R137" t="e">
        <f>IF(landings!$C89="s",$M137,0)</f>
        <v>#REF!</v>
      </c>
      <c r="S137">
        <f>IF(landings!$C89="n",$M137,0)</f>
        <v>0</v>
      </c>
      <c r="V137" s="111" t="s">
        <v>217</v>
      </c>
      <c r="W137" s="11">
        <f>$AS101+$AS102+$AS103</f>
        <v>0</v>
      </c>
      <c r="X137" s="11">
        <f>$AS101+$AS102+$AS103</f>
        <v>0</v>
      </c>
      <c r="Y137" s="11">
        <f>$AS101+$AS102+$AS103</f>
        <v>0</v>
      </c>
      <c r="Z137" s="11">
        <f>$AS104</f>
        <v>0</v>
      </c>
      <c r="AA137" s="11">
        <f>$AS105</f>
        <v>0</v>
      </c>
      <c r="AB137" s="11">
        <f>$AS106</f>
        <v>0</v>
      </c>
      <c r="AD137" s="51"/>
      <c r="AE137" s="11"/>
      <c r="AG137" s="89"/>
      <c r="AH137" s="89"/>
      <c r="AI137" s="89"/>
      <c r="AJ137" s="89"/>
      <c r="AK137" s="89"/>
      <c r="AL137" s="89"/>
    </row>
    <row r="138" spans="12:38" x14ac:dyDescent="0.25">
      <c r="L138" s="16">
        <v>82</v>
      </c>
      <c r="M138" t="e">
        <f>ABS(1-#REF!)</f>
        <v>#REF!</v>
      </c>
      <c r="N138">
        <f>IF(landings!$C90="22-24",$M138,0)</f>
        <v>0</v>
      </c>
      <c r="O138">
        <f>IF(landings!$C90="25-29,32",$M138,0)</f>
        <v>0</v>
      </c>
      <c r="P138">
        <f>IF(landings!$C90="30-31",$M138,0)</f>
        <v>0</v>
      </c>
      <c r="Q138">
        <f>IF(landings!$C90="k",$M138,0)</f>
        <v>0</v>
      </c>
      <c r="R138" t="e">
        <f>IF(landings!$C90="s",$M138,0)</f>
        <v>#REF!</v>
      </c>
      <c r="S138">
        <f>IF(landings!$C90="n",$M138,0)</f>
        <v>0</v>
      </c>
      <c r="V138" s="71" t="s">
        <v>10</v>
      </c>
      <c r="W138" s="11">
        <f>$AT101</f>
        <v>0</v>
      </c>
      <c r="X138" s="11">
        <f>$AT102</f>
        <v>0</v>
      </c>
      <c r="Y138" s="11">
        <f>$AT103</f>
        <v>0</v>
      </c>
      <c r="Z138" s="11">
        <f>$AT104</f>
        <v>0</v>
      </c>
      <c r="AA138" s="11">
        <f>$AT105</f>
        <v>0</v>
      </c>
      <c r="AB138" s="11">
        <f>$AT106</f>
        <v>0</v>
      </c>
      <c r="AE138" s="11"/>
      <c r="AG138" s="89"/>
      <c r="AH138" s="89"/>
      <c r="AI138" s="89"/>
      <c r="AJ138" s="89"/>
      <c r="AK138" s="89"/>
      <c r="AL138" s="89"/>
    </row>
    <row r="139" spans="12:38" x14ac:dyDescent="0.25">
      <c r="L139" s="16">
        <v>83</v>
      </c>
      <c r="M139" t="e">
        <f>ABS(1-#REF!)</f>
        <v>#REF!</v>
      </c>
      <c r="N139">
        <f>IF(landings!$C91="22-24",$M139,0)</f>
        <v>0</v>
      </c>
      <c r="O139">
        <f>IF(landings!$C91="25-29,32",$M139,0)</f>
        <v>0</v>
      </c>
      <c r="P139">
        <f>IF(landings!$C91="30-31",$M139,0)</f>
        <v>0</v>
      </c>
      <c r="Q139">
        <f>IF(landings!$C91="k",$M139,0)</f>
        <v>0</v>
      </c>
      <c r="R139">
        <f>IF(landings!$C91="s",$M139,0)</f>
        <v>0</v>
      </c>
      <c r="S139">
        <f>IF(landings!$C91="n",$M139,0)</f>
        <v>0</v>
      </c>
      <c r="V139" s="71" t="s">
        <v>11</v>
      </c>
      <c r="W139" s="11">
        <f>$AU101</f>
        <v>0</v>
      </c>
      <c r="X139" s="11">
        <f>$AU102</f>
        <v>0</v>
      </c>
      <c r="Y139" s="11">
        <f>$AU103</f>
        <v>0</v>
      </c>
      <c r="Z139" s="11">
        <f>$AU105+$AU104</f>
        <v>0</v>
      </c>
      <c r="AA139" s="11">
        <f>$AU105+$AU104</f>
        <v>0</v>
      </c>
      <c r="AB139" s="11">
        <f>$AU106</f>
        <v>0</v>
      </c>
      <c r="AD139" s="51"/>
      <c r="AE139" s="11"/>
      <c r="AG139" s="89"/>
      <c r="AH139" s="89"/>
      <c r="AI139" s="89"/>
      <c r="AJ139" s="89"/>
      <c r="AK139" s="89"/>
      <c r="AL139" s="89"/>
    </row>
    <row r="140" spans="12:38" x14ac:dyDescent="0.25">
      <c r="L140" s="16">
        <v>84</v>
      </c>
      <c r="M140" t="e">
        <f>ABS(1-#REF!)</f>
        <v>#REF!</v>
      </c>
      <c r="N140">
        <f>IF(landings!$C92="22-24",$M140,0)</f>
        <v>0</v>
      </c>
      <c r="O140">
        <f>IF(landings!$C92="25-29,32",$M140,0)</f>
        <v>0</v>
      </c>
      <c r="P140">
        <f>IF(landings!$C92="30-31",$M140,0)</f>
        <v>0</v>
      </c>
      <c r="Q140">
        <f>IF(landings!$C92="k",$M140,0)</f>
        <v>0</v>
      </c>
      <c r="R140">
        <f>IF(landings!$C92="s",$M140,0)</f>
        <v>0</v>
      </c>
      <c r="S140">
        <f>IF(landings!$C92="n",$M140,0)</f>
        <v>0</v>
      </c>
      <c r="V140" s="111" t="s">
        <v>221</v>
      </c>
      <c r="W140" s="11">
        <f>$AV101</f>
        <v>0</v>
      </c>
      <c r="X140" s="11">
        <f>$AV102</f>
        <v>0</v>
      </c>
      <c r="Y140" s="11">
        <f>$AV103</f>
        <v>0</v>
      </c>
      <c r="Z140" s="11">
        <f>$AV104</f>
        <v>0</v>
      </c>
      <c r="AA140" s="11">
        <f>$AV105</f>
        <v>0</v>
      </c>
      <c r="AB140" s="11">
        <f>$AV106</f>
        <v>0</v>
      </c>
      <c r="AE140" s="11"/>
      <c r="AG140" s="89"/>
      <c r="AH140" s="89"/>
      <c r="AI140" s="89"/>
      <c r="AJ140" s="89"/>
      <c r="AK140" s="89"/>
      <c r="AL140" s="89"/>
    </row>
    <row r="141" spans="12:38" x14ac:dyDescent="0.25">
      <c r="L141" s="16">
        <v>85</v>
      </c>
      <c r="M141" t="e">
        <f>ABS(1-#REF!)</f>
        <v>#REF!</v>
      </c>
      <c r="N141">
        <f>IF(landings!$C93="22-24",$M141,0)</f>
        <v>0</v>
      </c>
      <c r="O141">
        <f>IF(landings!$C93="25-29,32",$M141,0)</f>
        <v>0</v>
      </c>
      <c r="P141">
        <f>IF(landings!$C93="30-31",$M141,0)</f>
        <v>0</v>
      </c>
      <c r="Q141" t="e">
        <f>IF(landings!$C93="k",$M141,0)</f>
        <v>#REF!</v>
      </c>
      <c r="R141">
        <f>IF(landings!$C93="s",$M141,0)</f>
        <v>0</v>
      </c>
      <c r="S141">
        <f>IF(landings!$C93="n",$M141,0)</f>
        <v>0</v>
      </c>
      <c r="V141" s="111" t="s">
        <v>218</v>
      </c>
      <c r="W141" s="11">
        <f>$AW101</f>
        <v>0</v>
      </c>
      <c r="X141" s="11">
        <f>$AW102</f>
        <v>0</v>
      </c>
      <c r="Y141" s="11">
        <f>$AW103</f>
        <v>0</v>
      </c>
      <c r="Z141" s="11">
        <f>$AW104</f>
        <v>0</v>
      </c>
      <c r="AA141" s="11">
        <f>$AW105</f>
        <v>0</v>
      </c>
      <c r="AB141" s="11">
        <f>$AW106</f>
        <v>0</v>
      </c>
      <c r="AE141" s="11"/>
      <c r="AG141" s="89"/>
      <c r="AH141" s="89"/>
      <c r="AI141" s="89"/>
      <c r="AJ141" s="89"/>
      <c r="AK141" s="89"/>
      <c r="AL141" s="89"/>
    </row>
    <row r="142" spans="12:38" x14ac:dyDescent="0.25">
      <c r="L142" s="16">
        <v>86</v>
      </c>
      <c r="M142" t="e">
        <f>ABS(1-#REF!)</f>
        <v>#REF!</v>
      </c>
      <c r="N142">
        <f>IF(landings!$C94="22-24",$M142,0)</f>
        <v>0</v>
      </c>
      <c r="O142">
        <f>IF(landings!$C94="25-29,32",$M142,0)</f>
        <v>0</v>
      </c>
      <c r="P142">
        <f>IF(landings!$C94="30-31",$M142,0)</f>
        <v>0</v>
      </c>
      <c r="Q142">
        <f>IF(landings!$C94="k",$M142,0)</f>
        <v>0</v>
      </c>
      <c r="R142" t="e">
        <f>IF(landings!$C94="s",$M142,0)</f>
        <v>#REF!</v>
      </c>
      <c r="S142">
        <f>IF(landings!$C94="n",$M142,0)</f>
        <v>0</v>
      </c>
      <c r="V142" s="111" t="s">
        <v>219</v>
      </c>
      <c r="W142" s="11">
        <f>$AX101</f>
        <v>0</v>
      </c>
      <c r="X142" s="11">
        <f>$AX102</f>
        <v>0</v>
      </c>
      <c r="Y142" s="11">
        <f>$AX103</f>
        <v>0</v>
      </c>
      <c r="Z142" s="11">
        <f>$AX104+$AX105</f>
        <v>0</v>
      </c>
      <c r="AA142" s="11">
        <f>$AX104+$AX105</f>
        <v>0</v>
      </c>
      <c r="AB142" s="11">
        <f>$AX106</f>
        <v>0</v>
      </c>
      <c r="AD142" s="51"/>
      <c r="AE142" s="11"/>
      <c r="AG142" s="89"/>
      <c r="AH142" s="89"/>
      <c r="AI142" s="89"/>
      <c r="AJ142" s="89"/>
      <c r="AK142" s="89"/>
      <c r="AL142" s="89"/>
    </row>
    <row r="143" spans="12:38" x14ac:dyDescent="0.25">
      <c r="L143" s="16">
        <v>87</v>
      </c>
      <c r="M143" t="e">
        <f>ABS(1-#REF!)</f>
        <v>#REF!</v>
      </c>
      <c r="N143">
        <f>IF(landings!$C95="22-24",$M143,0)</f>
        <v>0</v>
      </c>
      <c r="O143">
        <f>IF(landings!$C95="25-29,32",$M143,0)</f>
        <v>0</v>
      </c>
      <c r="P143">
        <f>IF(landings!$C95="30-31",$M143,0)</f>
        <v>0</v>
      </c>
      <c r="Q143">
        <f>IF(landings!$C95="k",$M143,0)</f>
        <v>0</v>
      </c>
      <c r="R143" t="e">
        <f>IF(landings!$C95="s",$M143,0)</f>
        <v>#REF!</v>
      </c>
      <c r="S143">
        <f>IF(landings!$C95="n",$M143,0)</f>
        <v>0</v>
      </c>
      <c r="V143" s="111" t="s">
        <v>220</v>
      </c>
      <c r="W143" s="11">
        <f>$AY101</f>
        <v>0</v>
      </c>
      <c r="X143" s="11">
        <f>$AY102</f>
        <v>0</v>
      </c>
      <c r="Y143" s="11">
        <f>$AY103</f>
        <v>0</v>
      </c>
      <c r="Z143" s="11">
        <f>$AY104</f>
        <v>0</v>
      </c>
      <c r="AA143" s="11">
        <f>$AY105</f>
        <v>0</v>
      </c>
      <c r="AB143" s="11">
        <f>$AY106</f>
        <v>0</v>
      </c>
      <c r="AE143" s="11"/>
      <c r="AG143" s="89"/>
      <c r="AH143" s="89"/>
      <c r="AI143" s="89"/>
      <c r="AJ143" s="89"/>
      <c r="AK143" s="89"/>
      <c r="AL143" s="89"/>
    </row>
    <row r="144" spans="12:38" x14ac:dyDescent="0.25">
      <c r="L144" s="16">
        <v>88</v>
      </c>
      <c r="M144" t="e">
        <f>ABS(1-#REF!)</f>
        <v>#REF!</v>
      </c>
      <c r="N144">
        <f>IF(landings!$C96="22-24",$M144,0)</f>
        <v>0</v>
      </c>
      <c r="O144">
        <f>IF(landings!$C96="25-29,32",$M144,0)</f>
        <v>0</v>
      </c>
      <c r="P144">
        <f>IF(landings!$C96="30-31",$M144,0)</f>
        <v>0</v>
      </c>
      <c r="Q144">
        <f>IF(landings!$C96="k",$M144,0)</f>
        <v>0</v>
      </c>
      <c r="R144" t="e">
        <f>IF(landings!$C96="s",$M144,0)</f>
        <v>#REF!</v>
      </c>
      <c r="S144">
        <f>IF(landings!$C96="n",$M144,0)</f>
        <v>0</v>
      </c>
      <c r="V144" s="71" t="s">
        <v>87</v>
      </c>
      <c r="W144" s="11">
        <f>$AZ101</f>
        <v>0</v>
      </c>
      <c r="X144" s="11">
        <f>$AZ102</f>
        <v>0</v>
      </c>
      <c r="Y144" s="11">
        <f>$AZ103</f>
        <v>0</v>
      </c>
      <c r="Z144" s="11">
        <f>$AZ104</f>
        <v>0</v>
      </c>
      <c r="AA144" s="11">
        <f>$AZ105</f>
        <v>0</v>
      </c>
      <c r="AB144" s="11">
        <f>$AZ106</f>
        <v>0</v>
      </c>
      <c r="AE144" s="11"/>
      <c r="AG144" s="89"/>
      <c r="AH144" s="89"/>
      <c r="AI144" s="89"/>
      <c r="AJ144" s="89"/>
      <c r="AK144" s="89"/>
      <c r="AL144" s="89"/>
    </row>
    <row r="145" spans="12:38" x14ac:dyDescent="0.25">
      <c r="L145" s="16">
        <v>89</v>
      </c>
      <c r="M145" t="e">
        <f>ABS(1-#REF!)</f>
        <v>#REF!</v>
      </c>
      <c r="N145">
        <f>IF(landings!$C97="22-24",$M145,0)</f>
        <v>0</v>
      </c>
      <c r="O145">
        <f>IF(landings!$C97="25-29,32",$M145,0)</f>
        <v>0</v>
      </c>
      <c r="P145">
        <f>IF(landings!$C97="30-31",$M145,0)</f>
        <v>0</v>
      </c>
      <c r="Q145">
        <f>IF(landings!$C97="k",$M145,0)</f>
        <v>0</v>
      </c>
      <c r="R145" t="e">
        <f>IF(landings!$C97="s",$M145,0)</f>
        <v>#REF!</v>
      </c>
      <c r="S145">
        <f>IF(landings!$C97="n",$M145,0)</f>
        <v>0</v>
      </c>
      <c r="V145" s="111" t="s">
        <v>222</v>
      </c>
      <c r="W145" s="11">
        <f>$BA101</f>
        <v>0</v>
      </c>
      <c r="X145" s="11">
        <f>$BA102</f>
        <v>0</v>
      </c>
      <c r="Y145" s="11">
        <f>$BA103</f>
        <v>0</v>
      </c>
      <c r="Z145" s="11">
        <f>$BA104+$BA105</f>
        <v>0</v>
      </c>
      <c r="AA145" s="11">
        <f>$BA104+$BA105</f>
        <v>0</v>
      </c>
      <c r="AB145" s="11">
        <f>$BA106</f>
        <v>0</v>
      </c>
      <c r="AD145" s="51"/>
      <c r="AE145" s="11"/>
      <c r="AG145" s="89"/>
      <c r="AH145" s="89"/>
      <c r="AI145" s="89"/>
      <c r="AJ145" s="89"/>
      <c r="AK145" s="89"/>
      <c r="AL145" s="89"/>
    </row>
    <row r="146" spans="12:38" x14ac:dyDescent="0.25">
      <c r="L146" s="16">
        <v>90</v>
      </c>
      <c r="M146" t="e">
        <f>ABS(1-#REF!)</f>
        <v>#REF!</v>
      </c>
      <c r="N146">
        <f>IF(landings!$C98="22-24",$M146,0)</f>
        <v>0</v>
      </c>
      <c r="O146">
        <f>IF(landings!$C98="25-29,32",$M146,0)</f>
        <v>0</v>
      </c>
      <c r="P146">
        <f>IF(landings!$C98="30-31",$M146,0)</f>
        <v>0</v>
      </c>
      <c r="Q146">
        <f>IF(landings!$C98="k",$M146,0)</f>
        <v>0</v>
      </c>
      <c r="R146">
        <f>IF(landings!$C98="s",$M146,0)</f>
        <v>0</v>
      </c>
      <c r="S146">
        <f>IF(landings!$C98="n",$M146,0)</f>
        <v>0</v>
      </c>
      <c r="V146" s="71" t="s">
        <v>12</v>
      </c>
      <c r="W146" s="11">
        <f>$BB101</f>
        <v>0</v>
      </c>
      <c r="X146" s="11">
        <f>$BB102</f>
        <v>0</v>
      </c>
      <c r="Y146" s="11">
        <f>$BB103</f>
        <v>0</v>
      </c>
      <c r="Z146" s="11">
        <f>$BB104</f>
        <v>0</v>
      </c>
      <c r="AA146" s="11">
        <f>$BB105</f>
        <v>0</v>
      </c>
      <c r="AB146" s="11">
        <f>$BB106</f>
        <v>0</v>
      </c>
      <c r="AE146" s="11"/>
      <c r="AG146" s="89"/>
      <c r="AH146" s="89"/>
      <c r="AI146" s="89"/>
      <c r="AJ146" s="89"/>
      <c r="AK146" s="89"/>
      <c r="AL146" s="89"/>
    </row>
    <row r="147" spans="12:38" x14ac:dyDescent="0.25">
      <c r="L147" s="16">
        <v>91</v>
      </c>
      <c r="M147" t="e">
        <f>ABS(1-#REF!)</f>
        <v>#REF!</v>
      </c>
      <c r="N147">
        <f>IF(landings!$C99="22-24",$M147,0)</f>
        <v>0</v>
      </c>
      <c r="O147">
        <f>IF(landings!$C99="25-29,32",$M147,0)</f>
        <v>0</v>
      </c>
      <c r="P147">
        <f>IF(landings!$C99="30-31",$M147,0)</f>
        <v>0</v>
      </c>
      <c r="Q147">
        <f>IF(landings!$C99="k",$M147,0)</f>
        <v>0</v>
      </c>
      <c r="R147">
        <f>IF(landings!$C99="s",$M147,0)</f>
        <v>0</v>
      </c>
      <c r="S147">
        <f>IF(landings!$C99="n",$M147,0)</f>
        <v>0</v>
      </c>
      <c r="V147" s="111" t="s">
        <v>351</v>
      </c>
      <c r="W147" s="11">
        <f>$BC101+$BC102+$BC103</f>
        <v>0</v>
      </c>
      <c r="X147" s="11">
        <f>$BC101+$BC102+$BC103</f>
        <v>0</v>
      </c>
      <c r="Y147" s="11">
        <f>$BC101+$BC102+$BC103</f>
        <v>0</v>
      </c>
      <c r="Z147" s="11">
        <f>$BC104+$BC105</f>
        <v>0</v>
      </c>
      <c r="AA147" s="11">
        <f>$BC104+$BC105</f>
        <v>0</v>
      </c>
      <c r="AB147" s="11">
        <f>$BC106</f>
        <v>0</v>
      </c>
      <c r="AD147" s="51"/>
      <c r="AE147" s="11"/>
      <c r="AG147" s="89"/>
      <c r="AH147" s="89"/>
      <c r="AI147" s="89"/>
      <c r="AJ147" s="89"/>
      <c r="AK147" s="89"/>
      <c r="AL147" s="89"/>
    </row>
    <row r="148" spans="12:38" x14ac:dyDescent="0.25">
      <c r="L148" s="16">
        <v>92</v>
      </c>
      <c r="M148" t="e">
        <f>ABS(1-#REF!)</f>
        <v>#REF!</v>
      </c>
      <c r="N148">
        <f>IF(landings!$C100="22-24",$M148,0)</f>
        <v>0</v>
      </c>
      <c r="O148">
        <f>IF(landings!$C100="25-29,32",$M148,0)</f>
        <v>0</v>
      </c>
      <c r="P148">
        <f>IF(landings!$C100="30-31",$M148,0)</f>
        <v>0</v>
      </c>
      <c r="Q148">
        <f>IF(landings!$C100="k",$M148,0)</f>
        <v>0</v>
      </c>
      <c r="R148">
        <f>IF(landings!$C100="s",$M148,0)</f>
        <v>0</v>
      </c>
      <c r="S148">
        <f>IF(landings!$C100="n",$M148,0)</f>
        <v>0</v>
      </c>
      <c r="V148" s="111" t="s">
        <v>223</v>
      </c>
      <c r="W148" s="11">
        <f>$BD101</f>
        <v>0</v>
      </c>
      <c r="X148" s="11">
        <f>$BD102</f>
        <v>0</v>
      </c>
      <c r="Y148" s="11">
        <f>$BD103</f>
        <v>0</v>
      </c>
      <c r="Z148" s="11">
        <f>$BD104</f>
        <v>0</v>
      </c>
      <c r="AA148" s="11">
        <f>$BD105</f>
        <v>0</v>
      </c>
      <c r="AB148" s="11">
        <f>$BD106</f>
        <v>0</v>
      </c>
      <c r="AE148" s="11"/>
      <c r="AG148" s="89"/>
      <c r="AH148" s="89"/>
      <c r="AI148" s="89"/>
      <c r="AJ148" s="89"/>
      <c r="AK148" s="89"/>
      <c r="AL148" s="89"/>
    </row>
    <row r="149" spans="12:38" x14ac:dyDescent="0.25">
      <c r="L149" s="16">
        <v>93</v>
      </c>
      <c r="M149" t="e">
        <f>ABS(1-#REF!)</f>
        <v>#REF!</v>
      </c>
      <c r="N149">
        <f>IF(landings!$C101="22-24",$M149,0)</f>
        <v>0</v>
      </c>
      <c r="O149">
        <f>IF(landings!$C101="25-29,32",$M149,0)</f>
        <v>0</v>
      </c>
      <c r="P149">
        <f>IF(landings!$C101="30-31",$M149,0)</f>
        <v>0</v>
      </c>
      <c r="Q149">
        <f>IF(landings!$C101="k",$M149,0)</f>
        <v>0</v>
      </c>
      <c r="R149">
        <f>IF(landings!$C101="s",$M149,0)</f>
        <v>0</v>
      </c>
      <c r="S149">
        <f>IF(landings!$C101="n",$M149,0)</f>
        <v>0</v>
      </c>
      <c r="V149" s="111" t="s">
        <v>352</v>
      </c>
      <c r="W149" s="11">
        <f>$BE101</f>
        <v>0</v>
      </c>
      <c r="X149" s="11">
        <f>$BE102</f>
        <v>0</v>
      </c>
      <c r="Y149" s="11">
        <f>$BE103</f>
        <v>0</v>
      </c>
      <c r="Z149" s="11">
        <f>$BE104</f>
        <v>0</v>
      </c>
      <c r="AA149" s="11">
        <f>$BE105</f>
        <v>0</v>
      </c>
      <c r="AB149" s="11">
        <f>$BE106</f>
        <v>0</v>
      </c>
      <c r="AE149" s="11"/>
      <c r="AG149" s="89"/>
      <c r="AH149" s="89"/>
      <c r="AI149" s="89"/>
      <c r="AJ149" s="89"/>
      <c r="AK149" s="89"/>
      <c r="AL149" s="89"/>
    </row>
    <row r="150" spans="12:38" x14ac:dyDescent="0.25">
      <c r="L150" s="16">
        <v>94</v>
      </c>
      <c r="M150" t="e">
        <f>ABS(1-#REF!)</f>
        <v>#REF!</v>
      </c>
      <c r="N150">
        <f>IF(landings!$C102="22-24",$M150,0)</f>
        <v>0</v>
      </c>
      <c r="O150">
        <f>IF(landings!$C102="25-29,32",$M150,0)</f>
        <v>0</v>
      </c>
      <c r="P150">
        <f>IF(landings!$C102="30-31",$M150,0)</f>
        <v>0</v>
      </c>
      <c r="Q150">
        <f>IF(landings!$C102="k",$M150,0)</f>
        <v>0</v>
      </c>
      <c r="R150">
        <f>IF(landings!$C102="s",$M150,0)</f>
        <v>0</v>
      </c>
      <c r="S150">
        <f>IF(landings!$C102="n",$M150,0)</f>
        <v>0</v>
      </c>
      <c r="V150" s="111" t="s">
        <v>353</v>
      </c>
      <c r="W150" s="11">
        <f>$BF101</f>
        <v>0</v>
      </c>
      <c r="X150" s="11">
        <f>$BF102+$BF103</f>
        <v>0</v>
      </c>
      <c r="Y150" s="11">
        <f>$BF102+$BF103</f>
        <v>0</v>
      </c>
      <c r="Z150" s="11">
        <f>$BF104</f>
        <v>0</v>
      </c>
      <c r="AA150" s="11">
        <f>$BF105</f>
        <v>0</v>
      </c>
      <c r="AB150" s="11">
        <f>$BF106</f>
        <v>0</v>
      </c>
      <c r="AD150" s="51"/>
      <c r="AE150" s="11"/>
      <c r="AG150" s="89"/>
      <c r="AH150" s="89"/>
      <c r="AI150" s="89"/>
      <c r="AJ150" s="89"/>
      <c r="AK150" s="89"/>
      <c r="AL150" s="89"/>
    </row>
    <row r="151" spans="12:38" x14ac:dyDescent="0.25">
      <c r="L151" s="16">
        <v>95</v>
      </c>
      <c r="M151" t="e">
        <f>ABS(1-#REF!)</f>
        <v>#REF!</v>
      </c>
      <c r="N151">
        <f>IF(landings!$C103="22-24",$M151,0)</f>
        <v>0</v>
      </c>
      <c r="O151">
        <f>IF(landings!$C103="25-29,32",$M151,0)</f>
        <v>0</v>
      </c>
      <c r="P151">
        <f>IF(landings!$C103="30-31",$M151,0)</f>
        <v>0</v>
      </c>
      <c r="Q151">
        <f>IF(landings!$C103="k",$M151,0)</f>
        <v>0</v>
      </c>
      <c r="R151">
        <f>IF(landings!$C103="s",$M151,0)</f>
        <v>0</v>
      </c>
      <c r="S151">
        <f>IF(landings!$C103="n",$M151,0)</f>
        <v>0</v>
      </c>
      <c r="V151" s="71" t="s">
        <v>13</v>
      </c>
      <c r="W151" s="11">
        <f>$BG101</f>
        <v>0</v>
      </c>
      <c r="X151" s="11">
        <f>$BG102</f>
        <v>0</v>
      </c>
      <c r="Y151" s="11">
        <f>$BG103</f>
        <v>0</v>
      </c>
      <c r="Z151" s="11">
        <f>$BG104+$BG105</f>
        <v>0</v>
      </c>
      <c r="AA151" s="11">
        <f>$BG104+$BG105</f>
        <v>0</v>
      </c>
      <c r="AB151" s="11">
        <f>$BG106</f>
        <v>0</v>
      </c>
      <c r="AD151" s="51"/>
      <c r="AE151" s="11"/>
      <c r="AG151" s="89"/>
      <c r="AH151" s="89"/>
      <c r="AI151" s="89"/>
      <c r="AJ151" s="89"/>
      <c r="AK151" s="89"/>
      <c r="AL151" s="89"/>
    </row>
    <row r="152" spans="12:38" x14ac:dyDescent="0.25">
      <c r="L152" s="16">
        <v>96</v>
      </c>
      <c r="M152" t="e">
        <f>ABS(1-#REF!)</f>
        <v>#REF!</v>
      </c>
      <c r="N152">
        <f>IF(landings!$C104="22-24",$M152,0)</f>
        <v>0</v>
      </c>
      <c r="O152">
        <f>IF(landings!$C104="25-29,32",$M152,0)</f>
        <v>0</v>
      </c>
      <c r="P152">
        <f>IF(landings!$C104="30-31",$M152,0)</f>
        <v>0</v>
      </c>
      <c r="Q152" t="e">
        <f>IF(landings!$C104="k",$M152,0)</f>
        <v>#REF!</v>
      </c>
      <c r="R152">
        <f>IF(landings!$C104="s",$M152,0)</f>
        <v>0</v>
      </c>
      <c r="S152">
        <f>IF(landings!$C104="n",$M152,0)</f>
        <v>0</v>
      </c>
      <c r="V152" s="71" t="s">
        <v>88</v>
      </c>
      <c r="W152" s="11">
        <f>$BH101</f>
        <v>0</v>
      </c>
      <c r="X152" s="11">
        <f>$BH102</f>
        <v>0</v>
      </c>
      <c r="Y152" s="11">
        <f>$BH103</f>
        <v>0</v>
      </c>
      <c r="Z152" s="11">
        <f>$BH104+$BH105</f>
        <v>0</v>
      </c>
      <c r="AA152" s="11">
        <f>$BH104+$BH105</f>
        <v>0</v>
      </c>
      <c r="AB152" s="11">
        <f>$BH106</f>
        <v>0</v>
      </c>
      <c r="AD152" s="51"/>
      <c r="AE152" s="11"/>
      <c r="AG152" s="89"/>
      <c r="AH152" s="89"/>
      <c r="AI152" s="89"/>
      <c r="AJ152" s="89"/>
      <c r="AK152" s="89"/>
      <c r="AL152" s="89"/>
    </row>
    <row r="153" spans="12:38" x14ac:dyDescent="0.25">
      <c r="L153" s="16">
        <v>97</v>
      </c>
      <c r="M153" t="e">
        <f>ABS(1-#REF!)</f>
        <v>#REF!</v>
      </c>
      <c r="N153">
        <f>IF(landings!$C105="22-24",$M153,0)</f>
        <v>0</v>
      </c>
      <c r="O153">
        <f>IF(landings!$C105="25-29,32",$M153,0)</f>
        <v>0</v>
      </c>
      <c r="P153">
        <f>IF(landings!$C105="30-31",$M153,0)</f>
        <v>0</v>
      </c>
      <c r="Q153">
        <f>IF(landings!$C105="k",$M153,0)</f>
        <v>0</v>
      </c>
      <c r="R153">
        <f>IF(landings!$C105="s",$M153,0)</f>
        <v>0</v>
      </c>
      <c r="S153" t="e">
        <f>IF(landings!$C105="n",$M153,0)</f>
        <v>#REF!</v>
      </c>
      <c r="V153" s="71" t="s">
        <v>174</v>
      </c>
      <c r="W153" s="11">
        <f>$BI101</f>
        <v>0</v>
      </c>
      <c r="X153" s="11">
        <f>$BI102</f>
        <v>0</v>
      </c>
      <c r="Y153" s="11">
        <f>$BI103</f>
        <v>0</v>
      </c>
      <c r="Z153" s="11">
        <f>$BI104</f>
        <v>0</v>
      </c>
      <c r="AA153" s="11">
        <f>$BI105</f>
        <v>0</v>
      </c>
      <c r="AB153" s="11">
        <f>$BI106</f>
        <v>0</v>
      </c>
      <c r="AE153" s="11"/>
      <c r="AG153" s="89"/>
      <c r="AH153" s="89"/>
      <c r="AI153" s="89"/>
      <c r="AJ153" s="89"/>
      <c r="AK153" s="89"/>
      <c r="AL153" s="89"/>
    </row>
    <row r="154" spans="12:38" x14ac:dyDescent="0.25">
      <c r="L154" s="16">
        <v>98</v>
      </c>
      <c r="M154" t="e">
        <f>ABS(1-#REF!)</f>
        <v>#REF!</v>
      </c>
      <c r="N154">
        <f>IF(landings!$C106="22-24",$M154,0)</f>
        <v>0</v>
      </c>
      <c r="O154">
        <f>IF(landings!$C106="25-29,32",$M154,0)</f>
        <v>0</v>
      </c>
      <c r="P154">
        <f>IF(landings!$C106="30-31",$M154,0)</f>
        <v>0</v>
      </c>
      <c r="Q154">
        <f>IF(landings!$C106="k",$M154,0)</f>
        <v>0</v>
      </c>
      <c r="R154">
        <f>IF(landings!$C106="s",$M154,0)</f>
        <v>0</v>
      </c>
      <c r="S154" t="e">
        <f>IF(landings!$C106="n",$M154,0)</f>
        <v>#REF!</v>
      </c>
      <c r="V154" s="71" t="s">
        <v>89</v>
      </c>
      <c r="W154" s="11">
        <f>$BJ101</f>
        <v>0</v>
      </c>
      <c r="X154" s="11">
        <f>$BJ102</f>
        <v>0</v>
      </c>
      <c r="Y154" s="11">
        <f>$BJ103</f>
        <v>0</v>
      </c>
      <c r="Z154" s="11">
        <f>$BJ104</f>
        <v>0</v>
      </c>
      <c r="AA154" s="11">
        <f>$BJ105</f>
        <v>0</v>
      </c>
      <c r="AB154" s="11">
        <f>$BJ106</f>
        <v>0</v>
      </c>
      <c r="AE154" s="11"/>
      <c r="AG154" s="89"/>
      <c r="AH154" s="89"/>
      <c r="AI154" s="89"/>
      <c r="AJ154" s="89"/>
      <c r="AK154" s="89"/>
      <c r="AL154" s="89"/>
    </row>
    <row r="155" spans="12:38" x14ac:dyDescent="0.25">
      <c r="L155" s="16">
        <v>99</v>
      </c>
      <c r="M155" t="e">
        <f>ABS(1-#REF!)</f>
        <v>#REF!</v>
      </c>
      <c r="N155">
        <f>IF(landings!$C107="22-24",$M155,0)</f>
        <v>0</v>
      </c>
      <c r="O155">
        <f>IF(landings!$C107="25-29,32",$M155,0)</f>
        <v>0</v>
      </c>
      <c r="P155">
        <f>IF(landings!$C107="30-31",$M155,0)</f>
        <v>0</v>
      </c>
      <c r="Q155">
        <f>IF(landings!$C107="k",$M155,0)</f>
        <v>0</v>
      </c>
      <c r="R155">
        <f>IF(landings!$C107="s",$M155,0)</f>
        <v>0</v>
      </c>
      <c r="S155" t="e">
        <f>IF(landings!$C107="n",$M155,0)</f>
        <v>#REF!</v>
      </c>
      <c r="V155" s="107" t="s">
        <v>175</v>
      </c>
      <c r="W155" s="11">
        <f>$BK101</f>
        <v>0</v>
      </c>
      <c r="X155" s="11">
        <f>$BK102</f>
        <v>0</v>
      </c>
      <c r="Y155" s="11">
        <f>$BK103</f>
        <v>0</v>
      </c>
      <c r="Z155" s="11">
        <f>$BK104</f>
        <v>0</v>
      </c>
      <c r="AA155" s="11">
        <f>$BK105</f>
        <v>0</v>
      </c>
      <c r="AB155" s="11">
        <f>$BK106</f>
        <v>0</v>
      </c>
    </row>
    <row r="156" spans="12:38" x14ac:dyDescent="0.25">
      <c r="L156" s="16">
        <v>100</v>
      </c>
      <c r="M156" t="e">
        <f>ABS(1-#REF!)</f>
        <v>#REF!</v>
      </c>
      <c r="N156">
        <f>IF(landings!$C108="22-24",$M156,0)</f>
        <v>0</v>
      </c>
      <c r="O156">
        <f>IF(landings!$C108="25-29,32",$M156,0)</f>
        <v>0</v>
      </c>
      <c r="P156">
        <f>IF(landings!$C108="30-31",$M156,0)</f>
        <v>0</v>
      </c>
      <c r="Q156">
        <f>IF(landings!$C108="k",$M156,0)</f>
        <v>0</v>
      </c>
      <c r="R156" t="e">
        <f>IF(landings!$C108="s",$M156,0)</f>
        <v>#REF!</v>
      </c>
      <c r="S156">
        <f>IF(landings!$C108="n",$M156,0)</f>
        <v>0</v>
      </c>
    </row>
    <row r="157" spans="12:38" x14ac:dyDescent="0.25">
      <c r="L157" s="16">
        <v>101</v>
      </c>
      <c r="M157" t="e">
        <f>ABS(1-#REF!)</f>
        <v>#REF!</v>
      </c>
      <c r="N157">
        <f>IF(landings!$C109="22-24",$M157,0)</f>
        <v>0</v>
      </c>
      <c r="O157">
        <f>IF(landings!$C109="25-29,32",$M157,0)</f>
        <v>0</v>
      </c>
      <c r="P157">
        <f>IF(landings!$C109="30-31",$M157,0)</f>
        <v>0</v>
      </c>
      <c r="Q157">
        <f>IF(landings!$C109="k",$M157,0)</f>
        <v>0</v>
      </c>
      <c r="R157" t="e">
        <f>IF(landings!$C109="s",$M157,0)</f>
        <v>#REF!</v>
      </c>
      <c r="S157">
        <f>IF(landings!$C109="n",$M157,0)</f>
        <v>0</v>
      </c>
    </row>
    <row r="158" spans="12:38" x14ac:dyDescent="0.25">
      <c r="L158" s="16">
        <v>102</v>
      </c>
      <c r="M158" t="e">
        <f>ABS(1-#REF!)</f>
        <v>#REF!</v>
      </c>
      <c r="N158">
        <f>IF(landings!$C110="22-24",$M158,0)</f>
        <v>0</v>
      </c>
      <c r="O158">
        <f>IF(landings!$C110="25-29,32",$M158,0)</f>
        <v>0</v>
      </c>
      <c r="P158">
        <f>IF(landings!$C110="30-31",$M158,0)</f>
        <v>0</v>
      </c>
      <c r="Q158">
        <f>IF(landings!$C110="k",$M158,0)</f>
        <v>0</v>
      </c>
      <c r="R158" t="e">
        <f>IF(landings!$C110="s",$M158,0)</f>
        <v>#REF!</v>
      </c>
      <c r="S158">
        <f>IF(landings!$C110="n",$M158,0)</f>
        <v>0</v>
      </c>
    </row>
    <row r="159" spans="12:38" x14ac:dyDescent="0.25">
      <c r="L159" s="16">
        <v>103</v>
      </c>
      <c r="M159" t="e">
        <f>ABS(1-#REF!)</f>
        <v>#REF!</v>
      </c>
      <c r="N159">
        <f>IF(landings!$C111="22-24",$M159,0)</f>
        <v>0</v>
      </c>
      <c r="O159">
        <f>IF(landings!$C111="25-29,32",$M159,0)</f>
        <v>0</v>
      </c>
      <c r="P159">
        <f>IF(landings!$C111="30-31",$M159,0)</f>
        <v>0</v>
      </c>
      <c r="Q159" t="e">
        <f>IF(landings!$C111="k",$M159,0)</f>
        <v>#REF!</v>
      </c>
      <c r="R159">
        <f>IF(landings!$C111="s",$M159,0)</f>
        <v>0</v>
      </c>
      <c r="S159">
        <f>IF(landings!$C111="n",$M159,0)</f>
        <v>0</v>
      </c>
    </row>
    <row r="160" spans="12:38" x14ac:dyDescent="0.25">
      <c r="L160" s="16">
        <v>104</v>
      </c>
      <c r="M160" t="e">
        <f>ABS(1-#REF!)</f>
        <v>#REF!</v>
      </c>
      <c r="N160">
        <f>IF(landings!$C112="22-24",$M160,0)</f>
        <v>0</v>
      </c>
      <c r="O160">
        <f>IF(landings!$C112="25-29,32",$M160,0)</f>
        <v>0</v>
      </c>
      <c r="P160">
        <f>IF(landings!$C112="30-31",$M160,0)</f>
        <v>0</v>
      </c>
      <c r="Q160" t="e">
        <f>IF(landings!$C112="k",$M160,0)</f>
        <v>#REF!</v>
      </c>
      <c r="R160">
        <f>IF(landings!$C112="s",$M160,0)</f>
        <v>0</v>
      </c>
      <c r="S160">
        <f>IF(landings!$C112="n",$M160,0)</f>
        <v>0</v>
      </c>
    </row>
    <row r="161" spans="12:19" x14ac:dyDescent="0.25">
      <c r="L161" s="16">
        <v>105</v>
      </c>
      <c r="M161" t="e">
        <f>ABS(1-#REF!)</f>
        <v>#REF!</v>
      </c>
      <c r="N161">
        <f>IF(landings!$C113="22-24",$M161,0)</f>
        <v>0</v>
      </c>
      <c r="O161">
        <f>IF(landings!$C113="25-29,32",$M161,0)</f>
        <v>0</v>
      </c>
      <c r="P161">
        <f>IF(landings!$C113="30-31",$M161,0)</f>
        <v>0</v>
      </c>
      <c r="Q161" t="e">
        <f>IF(landings!$C113="k",$M161,0)</f>
        <v>#REF!</v>
      </c>
      <c r="R161">
        <f>IF(landings!$C113="s",$M161,0)</f>
        <v>0</v>
      </c>
      <c r="S161">
        <f>IF(landings!$C113="n",$M161,0)</f>
        <v>0</v>
      </c>
    </row>
    <row r="162" spans="12:19" x14ac:dyDescent="0.25">
      <c r="L162" s="16">
        <v>106</v>
      </c>
      <c r="M162" t="e">
        <f>ABS(1-#REF!)</f>
        <v>#REF!</v>
      </c>
      <c r="N162">
        <f>IF(landings!$C114="22-24",$M162,0)</f>
        <v>0</v>
      </c>
      <c r="O162">
        <f>IF(landings!$C114="25-29,32",$M162,0)</f>
        <v>0</v>
      </c>
      <c r="P162">
        <f>IF(landings!$C114="30-31",$M162,0)</f>
        <v>0</v>
      </c>
      <c r="Q162">
        <f>IF(landings!$C114="k",$M162,0)</f>
        <v>0</v>
      </c>
      <c r="R162" t="e">
        <f>IF(landings!$C114="s",$M162,0)</f>
        <v>#REF!</v>
      </c>
      <c r="S162">
        <f>IF(landings!$C114="n",$M162,0)</f>
        <v>0</v>
      </c>
    </row>
    <row r="163" spans="12:19" x14ac:dyDescent="0.25">
      <c r="L163" s="16">
        <v>107</v>
      </c>
      <c r="M163" t="e">
        <f>ABS(1-#REF!)</f>
        <v>#REF!</v>
      </c>
      <c r="N163">
        <f>IF(landings!$C115="22-24",$M163,0)</f>
        <v>0</v>
      </c>
      <c r="O163">
        <f>IF(landings!$C115="25-29,32",$M163,0)</f>
        <v>0</v>
      </c>
      <c r="P163">
        <f>IF(landings!$C115="30-31",$M163,0)</f>
        <v>0</v>
      </c>
      <c r="Q163">
        <f>IF(landings!$C115="k",$M163,0)</f>
        <v>0</v>
      </c>
      <c r="R163" t="e">
        <f>IF(landings!$C115="s",$M163,0)</f>
        <v>#REF!</v>
      </c>
      <c r="S163">
        <f>IF(landings!$C115="n",$M163,0)</f>
        <v>0</v>
      </c>
    </row>
    <row r="164" spans="12:19" x14ac:dyDescent="0.25">
      <c r="L164" s="16">
        <v>108</v>
      </c>
      <c r="M164" t="e">
        <f>ABS(1-#REF!)</f>
        <v>#REF!</v>
      </c>
      <c r="N164">
        <f>IF(landings!$C116="22-24",$M164,0)</f>
        <v>0</v>
      </c>
      <c r="O164">
        <f>IF(landings!$C116="25-29,32",$M164,0)</f>
        <v>0</v>
      </c>
      <c r="P164">
        <f>IF(landings!$C116="30-31",$M164,0)</f>
        <v>0</v>
      </c>
      <c r="Q164">
        <f>IF(landings!$C116="k",$M164,0)</f>
        <v>0</v>
      </c>
      <c r="R164" t="e">
        <f>IF(landings!$C116="s",$M164,0)</f>
        <v>#REF!</v>
      </c>
      <c r="S164">
        <f>IF(landings!$C116="n",$M164,0)</f>
        <v>0</v>
      </c>
    </row>
    <row r="165" spans="12:19" x14ac:dyDescent="0.25">
      <c r="L165" s="16">
        <v>109</v>
      </c>
      <c r="M165" t="e">
        <f>ABS(1-#REF!)</f>
        <v>#REF!</v>
      </c>
      <c r="N165">
        <f>IF(landings!$C117="22-24",$M165,0)</f>
        <v>0</v>
      </c>
      <c r="O165">
        <f>IF(landings!$C117="25-29,32",$M165,0)</f>
        <v>0</v>
      </c>
      <c r="P165">
        <f>IF(landings!$C117="30-31",$M165,0)</f>
        <v>0</v>
      </c>
      <c r="Q165">
        <f>IF(landings!$C117="k",$M165,0)</f>
        <v>0</v>
      </c>
      <c r="R165" t="e">
        <f>IF(landings!$C117="s",$M165,0)</f>
        <v>#REF!</v>
      </c>
      <c r="S165">
        <f>IF(landings!$C117="n",$M165,0)</f>
        <v>0</v>
      </c>
    </row>
    <row r="166" spans="12:19" x14ac:dyDescent="0.25">
      <c r="L166" s="16">
        <v>110</v>
      </c>
      <c r="M166" t="e">
        <f>ABS(1-#REF!)</f>
        <v>#REF!</v>
      </c>
      <c r="N166">
        <f>IF(landings!$C118="22-24",$M166,0)</f>
        <v>0</v>
      </c>
      <c r="O166">
        <f>IF(landings!$C118="25-29,32",$M166,0)</f>
        <v>0</v>
      </c>
      <c r="P166">
        <f>IF(landings!$C118="30-31",$M166,0)</f>
        <v>0</v>
      </c>
      <c r="Q166">
        <f>IF(landings!$C118="k",$M166,0)</f>
        <v>0</v>
      </c>
      <c r="R166" t="e">
        <f>IF(landings!$C118="s",$M166,0)</f>
        <v>#REF!</v>
      </c>
      <c r="S166">
        <f>IF(landings!$C118="n",$M166,0)</f>
        <v>0</v>
      </c>
    </row>
    <row r="167" spans="12:19" x14ac:dyDescent="0.25">
      <c r="L167" s="16">
        <v>111</v>
      </c>
      <c r="M167" t="e">
        <f>ABS(1-#REF!)</f>
        <v>#REF!</v>
      </c>
      <c r="N167">
        <f>IF(landings!$C119="22-24",$M167,0)</f>
        <v>0</v>
      </c>
      <c r="O167">
        <f>IF(landings!$C119="25-29,32",$M167,0)</f>
        <v>0</v>
      </c>
      <c r="P167">
        <f>IF(landings!$C119="30-31",$M167,0)</f>
        <v>0</v>
      </c>
      <c r="Q167">
        <f>IF(landings!$C119="k",$M167,0)</f>
        <v>0</v>
      </c>
      <c r="R167" t="e">
        <f>IF(landings!$C119="s",$M167,0)</f>
        <v>#REF!</v>
      </c>
      <c r="S167">
        <f>IF(landings!$C119="n",$M167,0)</f>
        <v>0</v>
      </c>
    </row>
    <row r="168" spans="12:19" x14ac:dyDescent="0.25">
      <c r="L168" s="16">
        <v>112</v>
      </c>
      <c r="M168" t="e">
        <f>ABS(1-#REF!)</f>
        <v>#REF!</v>
      </c>
      <c r="N168">
        <f>IF(landings!$C120="22-24",$M168,0)</f>
        <v>0</v>
      </c>
      <c r="O168">
        <f>IF(landings!$C120="25-29,32",$M168,0)</f>
        <v>0</v>
      </c>
      <c r="P168">
        <f>IF(landings!$C120="30-31",$M168,0)</f>
        <v>0</v>
      </c>
      <c r="Q168">
        <f>IF(landings!$C120="k",$M168,0)</f>
        <v>0</v>
      </c>
      <c r="R168" t="e">
        <f>IF(landings!$C120="s",$M168,0)</f>
        <v>#REF!</v>
      </c>
      <c r="S168">
        <f>IF(landings!$C120="n",$M168,0)</f>
        <v>0</v>
      </c>
    </row>
    <row r="169" spans="12:19" x14ac:dyDescent="0.25">
      <c r="L169" s="16">
        <v>113</v>
      </c>
      <c r="M169" t="e">
        <f>ABS(1-#REF!)</f>
        <v>#REF!</v>
      </c>
      <c r="N169">
        <f>IF(landings!$C121="22-24",$M169,0)</f>
        <v>0</v>
      </c>
      <c r="O169">
        <f>IF(landings!$C121="25-29,32",$M169,0)</f>
        <v>0</v>
      </c>
      <c r="P169">
        <f>IF(landings!$C121="30-31",$M169,0)</f>
        <v>0</v>
      </c>
      <c r="Q169">
        <f>IF(landings!$C121="k",$M169,0)</f>
        <v>0</v>
      </c>
      <c r="R169">
        <f>IF(landings!$C121="s",$M169,0)</f>
        <v>0</v>
      </c>
      <c r="S169">
        <f>IF(landings!$C121="n",$M169,0)</f>
        <v>0</v>
      </c>
    </row>
    <row r="170" spans="12:19" x14ac:dyDescent="0.25">
      <c r="L170" s="16">
        <v>114</v>
      </c>
      <c r="M170" t="e">
        <f>ABS(1-#REF!)</f>
        <v>#REF!</v>
      </c>
      <c r="N170">
        <f>IF(landings!$C122="22-24",$M170,0)</f>
        <v>0</v>
      </c>
      <c r="O170">
        <f>IF(landings!$C122="25-29,32",$M170,0)</f>
        <v>0</v>
      </c>
      <c r="P170">
        <f>IF(landings!$C122="30-31",$M170,0)</f>
        <v>0</v>
      </c>
      <c r="Q170">
        <f>IF(landings!$C122="k",$M170,0)</f>
        <v>0</v>
      </c>
      <c r="R170">
        <f>IF(landings!$C122="s",$M170,0)</f>
        <v>0</v>
      </c>
      <c r="S170">
        <f>IF(landings!$C122="n",$M170,0)</f>
        <v>0</v>
      </c>
    </row>
    <row r="171" spans="12:19" x14ac:dyDescent="0.25">
      <c r="L171" s="16">
        <v>115</v>
      </c>
      <c r="M171" t="e">
        <f>ABS(1-#REF!)</f>
        <v>#REF!</v>
      </c>
      <c r="N171">
        <f>IF(landings!$C123="22-24",$M171,0)</f>
        <v>0</v>
      </c>
      <c r="O171">
        <f>IF(landings!$C123="25-29,32",$M171,0)</f>
        <v>0</v>
      </c>
      <c r="P171">
        <f>IF(landings!$C123="30-31",$M171,0)</f>
        <v>0</v>
      </c>
      <c r="Q171">
        <f>IF(landings!$C123="k",$M171,0)</f>
        <v>0</v>
      </c>
      <c r="R171">
        <f>IF(landings!$C123="s",$M171,0)</f>
        <v>0</v>
      </c>
      <c r="S171">
        <f>IF(landings!$C123="n",$M171,0)</f>
        <v>0</v>
      </c>
    </row>
    <row r="172" spans="12:19" x14ac:dyDescent="0.25">
      <c r="L172" s="16">
        <v>116</v>
      </c>
      <c r="M172" t="e">
        <f>ABS(1-#REF!)</f>
        <v>#REF!</v>
      </c>
      <c r="N172">
        <f>IF(landings!$C124="22-24",$M172,0)</f>
        <v>0</v>
      </c>
      <c r="O172">
        <f>IF(landings!$C124="25-29,32",$M172,0)</f>
        <v>0</v>
      </c>
      <c r="P172">
        <f>IF(landings!$C124="30-31",$M172,0)</f>
        <v>0</v>
      </c>
      <c r="Q172">
        <f>IF(landings!$C124="k",$M172,0)</f>
        <v>0</v>
      </c>
      <c r="R172">
        <f>IF(landings!$C124="s",$M172,0)</f>
        <v>0</v>
      </c>
      <c r="S172">
        <f>IF(landings!$C124="n",$M172,0)</f>
        <v>0</v>
      </c>
    </row>
    <row r="173" spans="12:19" x14ac:dyDescent="0.25">
      <c r="L173" s="16">
        <v>117</v>
      </c>
      <c r="M173" t="e">
        <f>ABS(1-#REF!)</f>
        <v>#REF!</v>
      </c>
      <c r="N173">
        <f>IF(landings!$C125="22-24",$M173,0)</f>
        <v>0</v>
      </c>
      <c r="O173">
        <f>IF(landings!$C125="25-29,32",$M173,0)</f>
        <v>0</v>
      </c>
      <c r="P173">
        <f>IF(landings!$C125="30-31",$M173,0)</f>
        <v>0</v>
      </c>
      <c r="Q173">
        <f>IF(landings!$C125="k",$M173,0)</f>
        <v>0</v>
      </c>
      <c r="R173">
        <f>IF(landings!$C125="s",$M173,0)</f>
        <v>0</v>
      </c>
      <c r="S173">
        <f>IF(landings!$C125="n",$M173,0)</f>
        <v>0</v>
      </c>
    </row>
    <row r="174" spans="12:19" x14ac:dyDescent="0.25">
      <c r="L174" s="16">
        <v>118</v>
      </c>
      <c r="M174" t="e">
        <f>ABS(1-#REF!)</f>
        <v>#REF!</v>
      </c>
      <c r="N174">
        <f>IF(landings!$C126="22-24",$M174,0)</f>
        <v>0</v>
      </c>
      <c r="O174">
        <f>IF(landings!$C126="25-29,32",$M174,0)</f>
        <v>0</v>
      </c>
      <c r="P174">
        <f>IF(landings!$C126="30-31",$M174,0)</f>
        <v>0</v>
      </c>
      <c r="Q174">
        <f>IF(landings!$C126="k",$M174,0)</f>
        <v>0</v>
      </c>
      <c r="R174">
        <f>IF(landings!$C126="s",$M174,0)</f>
        <v>0</v>
      </c>
      <c r="S174">
        <f>IF(landings!$C126="n",$M174,0)</f>
        <v>0</v>
      </c>
    </row>
    <row r="175" spans="12:19" x14ac:dyDescent="0.25">
      <c r="L175" s="16">
        <v>119</v>
      </c>
      <c r="M175" t="e">
        <f>ABS(1-#REF!)</f>
        <v>#REF!</v>
      </c>
      <c r="N175">
        <f>IF(landings!$C127="22-24",$M175,0)</f>
        <v>0</v>
      </c>
      <c r="O175">
        <f>IF(landings!$C127="25-29,32",$M175,0)</f>
        <v>0</v>
      </c>
      <c r="P175">
        <f>IF(landings!$C127="30-31",$M175,0)</f>
        <v>0</v>
      </c>
      <c r="Q175">
        <f>IF(landings!$C127="k",$M175,0)</f>
        <v>0</v>
      </c>
      <c r="R175">
        <f>IF(landings!$C127="s",$M175,0)</f>
        <v>0</v>
      </c>
      <c r="S175">
        <f>IF(landings!$C127="n",$M175,0)</f>
        <v>0</v>
      </c>
    </row>
    <row r="176" spans="12:19" x14ac:dyDescent="0.25">
      <c r="L176" s="16">
        <v>120</v>
      </c>
      <c r="M176" t="e">
        <f>ABS(1-#REF!)</f>
        <v>#REF!</v>
      </c>
      <c r="N176">
        <f>IF(landings!$C128="22-24",$M176,0)</f>
        <v>0</v>
      </c>
      <c r="O176">
        <f>IF(landings!$C128="25-29,32",$M176,0)</f>
        <v>0</v>
      </c>
      <c r="P176">
        <f>IF(landings!$C128="30-31",$M176,0)</f>
        <v>0</v>
      </c>
      <c r="Q176">
        <f>IF(landings!$C128="k",$M176,0)</f>
        <v>0</v>
      </c>
      <c r="R176">
        <f>IF(landings!$C128="s",$M176,0)</f>
        <v>0</v>
      </c>
      <c r="S176">
        <f>IF(landings!$C128="n",$M176,0)</f>
        <v>0</v>
      </c>
    </row>
    <row r="177" spans="12:19" x14ac:dyDescent="0.25">
      <c r="L177" s="16">
        <v>121</v>
      </c>
      <c r="M177" t="e">
        <f>ABS(1-#REF!)</f>
        <v>#REF!</v>
      </c>
      <c r="N177">
        <f>IF(landings!$C129="22-24",$M177,0)</f>
        <v>0</v>
      </c>
      <c r="O177">
        <f>IF(landings!$C129="25-29,32",$M177,0)</f>
        <v>0</v>
      </c>
      <c r="P177">
        <f>IF(landings!$C129="30-31",$M177,0)</f>
        <v>0</v>
      </c>
      <c r="Q177">
        <f>IF(landings!$C129="k",$M177,0)</f>
        <v>0</v>
      </c>
      <c r="R177">
        <f>IF(landings!$C129="s",$M177,0)</f>
        <v>0</v>
      </c>
      <c r="S177">
        <f>IF(landings!$C129="n",$M177,0)</f>
        <v>0</v>
      </c>
    </row>
    <row r="178" spans="12:19" x14ac:dyDescent="0.25">
      <c r="L178" s="16">
        <v>122</v>
      </c>
      <c r="M178" t="e">
        <f>ABS(1-#REF!)</f>
        <v>#REF!</v>
      </c>
      <c r="N178">
        <f>IF(landings!$C130="22-24",$M178,0)</f>
        <v>0</v>
      </c>
      <c r="O178">
        <f>IF(landings!$C130="25-29,32",$M178,0)</f>
        <v>0</v>
      </c>
      <c r="P178">
        <f>IF(landings!$C130="30-31",$M178,0)</f>
        <v>0</v>
      </c>
      <c r="Q178">
        <f>IF(landings!$C130="k",$M178,0)</f>
        <v>0</v>
      </c>
      <c r="R178">
        <f>IF(landings!$C130="s",$M178,0)</f>
        <v>0</v>
      </c>
      <c r="S178">
        <f>IF(landings!$C130="n",$M178,0)</f>
        <v>0</v>
      </c>
    </row>
    <row r="179" spans="12:19" x14ac:dyDescent="0.25">
      <c r="L179" s="16">
        <v>123</v>
      </c>
      <c r="M179" t="e">
        <f>ABS(1-#REF!)</f>
        <v>#REF!</v>
      </c>
      <c r="N179">
        <f>IF(landings!$C131="22-24",$M179,0)</f>
        <v>0</v>
      </c>
      <c r="O179">
        <f>IF(landings!$C131="25-29,32",$M179,0)</f>
        <v>0</v>
      </c>
      <c r="P179">
        <f>IF(landings!$C131="30-31",$M179,0)</f>
        <v>0</v>
      </c>
      <c r="Q179">
        <f>IF(landings!$C131="k",$M179,0)</f>
        <v>0</v>
      </c>
      <c r="R179">
        <f>IF(landings!$C131="s",$M179,0)</f>
        <v>0</v>
      </c>
      <c r="S179">
        <f>IF(landings!$C131="n",$M179,0)</f>
        <v>0</v>
      </c>
    </row>
    <row r="180" spans="12:19" x14ac:dyDescent="0.25">
      <c r="L180" s="16">
        <v>124</v>
      </c>
      <c r="M180" t="e">
        <f>ABS(1-#REF!)</f>
        <v>#REF!</v>
      </c>
      <c r="N180">
        <f>IF(landings!$C132="22-24",$M180,0)</f>
        <v>0</v>
      </c>
      <c r="O180">
        <f>IF(landings!$C132="25-29,32",$M180,0)</f>
        <v>0</v>
      </c>
      <c r="P180">
        <f>IF(landings!$C132="30-31",$M180,0)</f>
        <v>0</v>
      </c>
      <c r="Q180">
        <f>IF(landings!$C132="k",$M180,0)</f>
        <v>0</v>
      </c>
      <c r="R180">
        <f>IF(landings!$C132="s",$M180,0)</f>
        <v>0</v>
      </c>
      <c r="S180">
        <f>IF(landings!$C132="n",$M180,0)</f>
        <v>0</v>
      </c>
    </row>
    <row r="181" spans="12:19" x14ac:dyDescent="0.25">
      <c r="L181" s="16">
        <v>125</v>
      </c>
      <c r="M181" t="e">
        <f>ABS(1-#REF!)</f>
        <v>#REF!</v>
      </c>
      <c r="N181">
        <f>IF(landings!$C133="22-24",$M181,0)</f>
        <v>0</v>
      </c>
      <c r="O181">
        <f>IF(landings!$C133="25-29,32",$M181,0)</f>
        <v>0</v>
      </c>
      <c r="P181">
        <f>IF(landings!$C133="30-31",$M181,0)</f>
        <v>0</v>
      </c>
      <c r="Q181">
        <f>IF(landings!$C133="k",$M181,0)</f>
        <v>0</v>
      </c>
      <c r="R181">
        <f>IF(landings!$C133="s",$M181,0)</f>
        <v>0</v>
      </c>
      <c r="S181">
        <f>IF(landings!$C133="n",$M181,0)</f>
        <v>0</v>
      </c>
    </row>
    <row r="182" spans="12:19" x14ac:dyDescent="0.25">
      <c r="L182" s="16">
        <v>126</v>
      </c>
      <c r="M182" t="e">
        <f>ABS(1-#REF!)</f>
        <v>#REF!</v>
      </c>
      <c r="N182">
        <f>IF(landings!$C134="22-24",$M182,0)</f>
        <v>0</v>
      </c>
      <c r="O182">
        <f>IF(landings!$C134="25-29,32",$M182,0)</f>
        <v>0</v>
      </c>
      <c r="P182">
        <f>IF(landings!$C134="30-31",$M182,0)</f>
        <v>0</v>
      </c>
      <c r="Q182">
        <f>IF(landings!$C134="k",$M182,0)</f>
        <v>0</v>
      </c>
      <c r="R182">
        <f>IF(landings!$C134="s",$M182,0)</f>
        <v>0</v>
      </c>
      <c r="S182">
        <f>IF(landings!$C134="n",$M182,0)</f>
        <v>0</v>
      </c>
    </row>
    <row r="183" spans="12:19" x14ac:dyDescent="0.25">
      <c r="L183" s="16">
        <v>127</v>
      </c>
      <c r="M183" t="e">
        <f>ABS(1-#REF!)</f>
        <v>#REF!</v>
      </c>
      <c r="N183">
        <f>IF(landings!$C135="22-24",$M183,0)</f>
        <v>0</v>
      </c>
      <c r="O183">
        <f>IF(landings!$C135="25-29,32",$M183,0)</f>
        <v>0</v>
      </c>
      <c r="P183">
        <f>IF(landings!$C135="30-31",$M183,0)</f>
        <v>0</v>
      </c>
      <c r="Q183">
        <f>IF(landings!$C135="k",$M183,0)</f>
        <v>0</v>
      </c>
      <c r="R183">
        <f>IF(landings!$C135="s",$M183,0)</f>
        <v>0</v>
      </c>
      <c r="S183">
        <f>IF(landings!$C135="n",$M183,0)</f>
        <v>0</v>
      </c>
    </row>
    <row r="184" spans="12:19" x14ac:dyDescent="0.25">
      <c r="L184" s="16">
        <v>128</v>
      </c>
      <c r="M184" t="e">
        <f>ABS(1-#REF!)</f>
        <v>#REF!</v>
      </c>
      <c r="N184">
        <f>IF(landings!$C136="22-24",$M184,0)</f>
        <v>0</v>
      </c>
      <c r="O184">
        <f>IF(landings!$C136="25-29,32",$M184,0)</f>
        <v>0</v>
      </c>
      <c r="P184">
        <f>IF(landings!$C136="30-31",$M184,0)</f>
        <v>0</v>
      </c>
      <c r="Q184">
        <f>IF(landings!$C136="k",$M184,0)</f>
        <v>0</v>
      </c>
      <c r="R184">
        <f>IF(landings!$C136="s",$M184,0)</f>
        <v>0</v>
      </c>
      <c r="S184">
        <f>IF(landings!$C136="n",$M184,0)</f>
        <v>0</v>
      </c>
    </row>
    <row r="185" spans="12:19" x14ac:dyDescent="0.25">
      <c r="L185" s="16">
        <v>129</v>
      </c>
      <c r="M185" t="e">
        <f>ABS(1-#REF!)</f>
        <v>#REF!</v>
      </c>
      <c r="N185">
        <f>IF(landings!$C137="22-24",$M185,0)</f>
        <v>0</v>
      </c>
      <c r="O185">
        <f>IF(landings!$C137="25-29,32",$M185,0)</f>
        <v>0</v>
      </c>
      <c r="P185">
        <f>IF(landings!$C137="30-31",$M185,0)</f>
        <v>0</v>
      </c>
      <c r="Q185">
        <f>IF(landings!$C137="k",$M185,0)</f>
        <v>0</v>
      </c>
      <c r="R185">
        <f>IF(landings!$C137="s",$M185,0)</f>
        <v>0</v>
      </c>
      <c r="S185">
        <f>IF(landings!$C137="n",$M185,0)</f>
        <v>0</v>
      </c>
    </row>
    <row r="186" spans="12:19" x14ac:dyDescent="0.25">
      <c r="L186" s="16">
        <v>130</v>
      </c>
      <c r="M186" t="e">
        <f>ABS(1-#REF!)</f>
        <v>#REF!</v>
      </c>
      <c r="N186">
        <f>IF(landings!$C138="22-24",$M186,0)</f>
        <v>0</v>
      </c>
      <c r="O186">
        <f>IF(landings!$C138="25-29,32",$M186,0)</f>
        <v>0</v>
      </c>
      <c r="P186">
        <f>IF(landings!$C138="30-31",$M186,0)</f>
        <v>0</v>
      </c>
      <c r="Q186">
        <f>IF(landings!$C138="k",$M186,0)</f>
        <v>0</v>
      </c>
      <c r="R186">
        <f>IF(landings!$C138="s",$M186,0)</f>
        <v>0</v>
      </c>
      <c r="S186">
        <f>IF(landings!$C138="n",$M186,0)</f>
        <v>0</v>
      </c>
    </row>
    <row r="187" spans="12:19" x14ac:dyDescent="0.25">
      <c r="L187" s="16">
        <v>131</v>
      </c>
      <c r="M187" t="e">
        <f>ABS(1-#REF!)</f>
        <v>#REF!</v>
      </c>
      <c r="N187">
        <f>IF(landings!$C139="22-24",$M187,0)</f>
        <v>0</v>
      </c>
      <c r="O187">
        <f>IF(landings!$C139="25-29,32",$M187,0)</f>
        <v>0</v>
      </c>
      <c r="P187">
        <f>IF(landings!$C139="30-31",$M187,0)</f>
        <v>0</v>
      </c>
      <c r="Q187">
        <f>IF(landings!$C139="k",$M187,0)</f>
        <v>0</v>
      </c>
      <c r="R187">
        <f>IF(landings!$C139="s",$M187,0)</f>
        <v>0</v>
      </c>
      <c r="S187">
        <f>IF(landings!$C139="n",$M187,0)</f>
        <v>0</v>
      </c>
    </row>
    <row r="188" spans="12:19" x14ac:dyDescent="0.25">
      <c r="L188" s="16">
        <v>132</v>
      </c>
      <c r="M188" t="e">
        <f>ABS(1-#REF!)</f>
        <v>#REF!</v>
      </c>
      <c r="N188">
        <f>IF(landings!$C140="22-24",$M188,0)</f>
        <v>0</v>
      </c>
      <c r="O188">
        <f>IF(landings!$C140="25-29,32",$M188,0)</f>
        <v>0</v>
      </c>
      <c r="P188">
        <f>IF(landings!$C140="30-31",$M188,0)</f>
        <v>0</v>
      </c>
      <c r="Q188">
        <f>IF(landings!$C140="k",$M188,0)</f>
        <v>0</v>
      </c>
      <c r="R188">
        <f>IF(landings!$C140="s",$M188,0)</f>
        <v>0</v>
      </c>
      <c r="S188">
        <f>IF(landings!$C140="n",$M188,0)</f>
        <v>0</v>
      </c>
    </row>
    <row r="189" spans="12:19" x14ac:dyDescent="0.25">
      <c r="L189" s="16">
        <v>133</v>
      </c>
      <c r="M189" t="e">
        <f>ABS(1-#REF!)</f>
        <v>#REF!</v>
      </c>
      <c r="N189">
        <f>IF(landings!$C141="22-24",$M189,0)</f>
        <v>0</v>
      </c>
      <c r="O189">
        <f>IF(landings!$C141="25-29,32",$M189,0)</f>
        <v>0</v>
      </c>
      <c r="P189">
        <f>IF(landings!$C141="30-31",$M189,0)</f>
        <v>0</v>
      </c>
      <c r="Q189">
        <f>IF(landings!$C141="k",$M189,0)</f>
        <v>0</v>
      </c>
      <c r="R189">
        <f>IF(landings!$C141="s",$M189,0)</f>
        <v>0</v>
      </c>
      <c r="S189">
        <f>IF(landings!$C141="n",$M189,0)</f>
        <v>0</v>
      </c>
    </row>
    <row r="190" spans="12:19" x14ac:dyDescent="0.25">
      <c r="L190" s="16">
        <v>134</v>
      </c>
      <c r="M190" t="e">
        <f>ABS(1-#REF!)</f>
        <v>#REF!</v>
      </c>
      <c r="N190">
        <f>IF(landings!$C142="22-24",$M190,0)</f>
        <v>0</v>
      </c>
      <c r="O190">
        <f>IF(landings!$C142="25-29,32",$M190,0)</f>
        <v>0</v>
      </c>
      <c r="P190">
        <f>IF(landings!$C142="30-31",$M190,0)</f>
        <v>0</v>
      </c>
      <c r="Q190">
        <f>IF(landings!$C142="k",$M190,0)</f>
        <v>0</v>
      </c>
      <c r="R190">
        <f>IF(landings!$C142="s",$M190,0)</f>
        <v>0</v>
      </c>
      <c r="S190">
        <f>IF(landings!$C142="n",$M190,0)</f>
        <v>0</v>
      </c>
    </row>
    <row r="191" spans="12:19" x14ac:dyDescent="0.25">
      <c r="L191" s="16">
        <v>135</v>
      </c>
      <c r="M191" t="e">
        <f>ABS(1-#REF!)</f>
        <v>#REF!</v>
      </c>
      <c r="N191">
        <f>IF(landings!$C143="22-24",$M191,0)</f>
        <v>0</v>
      </c>
      <c r="O191">
        <f>IF(landings!$C143="25-29,32",$M191,0)</f>
        <v>0</v>
      </c>
      <c r="P191">
        <f>IF(landings!$C143="30-31",$M191,0)</f>
        <v>0</v>
      </c>
      <c r="Q191">
        <f>IF(landings!$C143="k",$M191,0)</f>
        <v>0</v>
      </c>
      <c r="R191">
        <f>IF(landings!$C143="s",$M191,0)</f>
        <v>0</v>
      </c>
      <c r="S191">
        <f>IF(landings!$C143="n",$M191,0)</f>
        <v>0</v>
      </c>
    </row>
    <row r="192" spans="12:19" x14ac:dyDescent="0.25">
      <c r="L192" s="16">
        <v>136</v>
      </c>
      <c r="M192" t="e">
        <f>ABS(1-#REF!)</f>
        <v>#REF!</v>
      </c>
      <c r="N192">
        <f>IF(landings!$C144="22-24",$M192,0)</f>
        <v>0</v>
      </c>
      <c r="O192">
        <f>IF(landings!$C144="25-29,32",$M192,0)</f>
        <v>0</v>
      </c>
      <c r="P192">
        <f>IF(landings!$C144="30-31",$M192,0)</f>
        <v>0</v>
      </c>
      <c r="Q192">
        <f>IF(landings!$C144="k",$M192,0)</f>
        <v>0</v>
      </c>
      <c r="R192">
        <f>IF(landings!$C144="s",$M192,0)</f>
        <v>0</v>
      </c>
      <c r="S192">
        <f>IF(landings!$C144="n",$M192,0)</f>
        <v>0</v>
      </c>
    </row>
    <row r="193" spans="12:19" x14ac:dyDescent="0.25">
      <c r="L193" s="16">
        <v>137</v>
      </c>
      <c r="M193" t="e">
        <f>ABS(1-#REF!)</f>
        <v>#REF!</v>
      </c>
      <c r="N193">
        <f>IF(landings!$C145="22-24",$M193,0)</f>
        <v>0</v>
      </c>
      <c r="O193">
        <f>IF(landings!$C145="25-29,32",$M193,0)</f>
        <v>0</v>
      </c>
      <c r="P193">
        <f>IF(landings!$C145="30-31",$M193,0)</f>
        <v>0</v>
      </c>
      <c r="Q193">
        <f>IF(landings!$C145="k",$M193,0)</f>
        <v>0</v>
      </c>
      <c r="R193">
        <f>IF(landings!$C145="s",$M193,0)</f>
        <v>0</v>
      </c>
      <c r="S193">
        <f>IF(landings!$C145="n",$M193,0)</f>
        <v>0</v>
      </c>
    </row>
    <row r="194" spans="12:19" x14ac:dyDescent="0.25">
      <c r="L194" s="16">
        <v>138</v>
      </c>
      <c r="M194" t="e">
        <f>ABS(1-#REF!)</f>
        <v>#REF!</v>
      </c>
      <c r="N194">
        <f>IF(landings!$C146="22-24",$M194,0)</f>
        <v>0</v>
      </c>
      <c r="O194">
        <f>IF(landings!$C146="25-29,32",$M194,0)</f>
        <v>0</v>
      </c>
      <c r="P194">
        <f>IF(landings!$C146="30-31",$M194,0)</f>
        <v>0</v>
      </c>
      <c r="Q194">
        <f>IF(landings!$C146="k",$M194,0)</f>
        <v>0</v>
      </c>
      <c r="R194">
        <f>IF(landings!$C146="s",$M194,0)</f>
        <v>0</v>
      </c>
      <c r="S194">
        <f>IF(landings!$C146="n",$M194,0)</f>
        <v>0</v>
      </c>
    </row>
    <row r="195" spans="12:19" x14ac:dyDescent="0.25">
      <c r="L195" s="16">
        <v>139</v>
      </c>
      <c r="M195" t="e">
        <f>ABS(1-#REF!)</f>
        <v>#REF!</v>
      </c>
      <c r="N195">
        <f>IF(landings!$C147="22-24",$M195,0)</f>
        <v>0</v>
      </c>
      <c r="O195">
        <f>IF(landings!$C147="25-29,32",$M195,0)</f>
        <v>0</v>
      </c>
      <c r="P195">
        <f>IF(landings!$C147="30-31",$M195,0)</f>
        <v>0</v>
      </c>
      <c r="Q195">
        <f>IF(landings!$C147="k",$M195,0)</f>
        <v>0</v>
      </c>
      <c r="R195">
        <f>IF(landings!$C147="s",$M195,0)</f>
        <v>0</v>
      </c>
      <c r="S195">
        <f>IF(landings!$C147="n",$M195,0)</f>
        <v>0</v>
      </c>
    </row>
    <row r="196" spans="12:19" x14ac:dyDescent="0.25">
      <c r="L196" s="16">
        <v>140</v>
      </c>
      <c r="M196" t="e">
        <f>ABS(1-#REF!)</f>
        <v>#REF!</v>
      </c>
      <c r="N196">
        <f>IF(landings!$C148="22-24",$M196,0)</f>
        <v>0</v>
      </c>
      <c r="O196">
        <f>IF(landings!$C148="25-29,32",$M196,0)</f>
        <v>0</v>
      </c>
      <c r="P196">
        <f>IF(landings!$C148="30-31",$M196,0)</f>
        <v>0</v>
      </c>
      <c r="Q196">
        <f>IF(landings!$C148="k",$M196,0)</f>
        <v>0</v>
      </c>
      <c r="R196">
        <f>IF(landings!$C148="s",$M196,0)</f>
        <v>0</v>
      </c>
      <c r="S196">
        <f>IF(landings!$C148="n",$M196,0)</f>
        <v>0</v>
      </c>
    </row>
    <row r="197" spans="12:19" x14ac:dyDescent="0.25">
      <c r="L197" s="16">
        <v>141</v>
      </c>
      <c r="M197" t="e">
        <f>ABS(1-#REF!)</f>
        <v>#REF!</v>
      </c>
      <c r="N197">
        <f>IF(landings!$C149="22-24",$M197,0)</f>
        <v>0</v>
      </c>
      <c r="O197">
        <f>IF(landings!$C149="25-29,32",$M197,0)</f>
        <v>0</v>
      </c>
      <c r="P197">
        <f>IF(landings!$C149="30-31",$M197,0)</f>
        <v>0</v>
      </c>
      <c r="Q197">
        <f>IF(landings!$C149="k",$M197,0)</f>
        <v>0</v>
      </c>
      <c r="R197">
        <f>IF(landings!$C149="s",$M197,0)</f>
        <v>0</v>
      </c>
      <c r="S197">
        <f>IF(landings!$C149="n",$M197,0)</f>
        <v>0</v>
      </c>
    </row>
    <row r="198" spans="12:19" x14ac:dyDescent="0.25">
      <c r="L198" s="16">
        <v>142</v>
      </c>
      <c r="M198" t="e">
        <f>ABS(1-#REF!)</f>
        <v>#REF!</v>
      </c>
      <c r="N198">
        <f>IF(landings!$C150="22-24",$M198,0)</f>
        <v>0</v>
      </c>
      <c r="O198">
        <f>IF(landings!$C150="25-29,32",$M198,0)</f>
        <v>0</v>
      </c>
      <c r="P198">
        <f>IF(landings!$C150="30-31",$M198,0)</f>
        <v>0</v>
      </c>
      <c r="Q198">
        <f>IF(landings!$C150="k",$M198,0)</f>
        <v>0</v>
      </c>
      <c r="R198">
        <f>IF(landings!$C150="s",$M198,0)</f>
        <v>0</v>
      </c>
      <c r="S198">
        <f>IF(landings!$C150="n",$M198,0)</f>
        <v>0</v>
      </c>
    </row>
    <row r="199" spans="12:19" x14ac:dyDescent="0.25">
      <c r="L199" s="16">
        <v>143</v>
      </c>
      <c r="M199" t="e">
        <f>ABS(1-#REF!)</f>
        <v>#REF!</v>
      </c>
      <c r="N199">
        <f>IF(landings!$C151="22-24",$M199,0)</f>
        <v>0</v>
      </c>
      <c r="O199">
        <f>IF(landings!$C151="25-29,32",$M199,0)</f>
        <v>0</v>
      </c>
      <c r="P199">
        <f>IF(landings!$C151="30-31",$M199,0)</f>
        <v>0</v>
      </c>
      <c r="Q199">
        <f>IF(landings!$C151="k",$M199,0)</f>
        <v>0</v>
      </c>
      <c r="R199">
        <f>IF(landings!$C151="s",$M199,0)</f>
        <v>0</v>
      </c>
      <c r="S199">
        <f>IF(landings!$C151="n",$M199,0)</f>
        <v>0</v>
      </c>
    </row>
    <row r="200" spans="12:19" x14ac:dyDescent="0.25">
      <c r="L200" s="16">
        <v>144</v>
      </c>
      <c r="M200" t="e">
        <f>ABS(1-#REF!)</f>
        <v>#REF!</v>
      </c>
      <c r="N200">
        <f>IF(landings!$C152="22-24",$M200,0)</f>
        <v>0</v>
      </c>
      <c r="O200">
        <f>IF(landings!$C152="25-29,32",$M200,0)</f>
        <v>0</v>
      </c>
      <c r="P200">
        <f>IF(landings!$C152="30-31",$M200,0)</f>
        <v>0</v>
      </c>
      <c r="Q200">
        <f>IF(landings!$C152="k",$M200,0)</f>
        <v>0</v>
      </c>
      <c r="R200">
        <f>IF(landings!$C152="s",$M200,0)</f>
        <v>0</v>
      </c>
      <c r="S200">
        <f>IF(landings!$C152="n",$M200,0)</f>
        <v>0</v>
      </c>
    </row>
    <row r="201" spans="12:19" x14ac:dyDescent="0.25">
      <c r="L201" s="16">
        <v>145</v>
      </c>
      <c r="M201" t="e">
        <f>ABS(1-#REF!)</f>
        <v>#REF!</v>
      </c>
      <c r="N201">
        <f>IF(landings!$C153="22-24",$M201,0)</f>
        <v>0</v>
      </c>
      <c r="O201">
        <f>IF(landings!$C153="25-29,32",$M201,0)</f>
        <v>0</v>
      </c>
      <c r="P201">
        <f>IF(landings!$C153="30-31",$M201,0)</f>
        <v>0</v>
      </c>
      <c r="Q201">
        <f>IF(landings!$C153="k",$M201,0)</f>
        <v>0</v>
      </c>
      <c r="R201">
        <f>IF(landings!$C153="s",$M201,0)</f>
        <v>0</v>
      </c>
      <c r="S201">
        <f>IF(landings!$C153="n",$M201,0)</f>
        <v>0</v>
      </c>
    </row>
    <row r="202" spans="12:19" x14ac:dyDescent="0.25">
      <c r="L202" s="16">
        <v>146</v>
      </c>
      <c r="M202" t="e">
        <f>ABS(1-#REF!)</f>
        <v>#REF!</v>
      </c>
      <c r="N202">
        <f>IF(landings!$C154="22-24",$M202,0)</f>
        <v>0</v>
      </c>
      <c r="O202">
        <f>IF(landings!$C154="25-29,32",$M202,0)</f>
        <v>0</v>
      </c>
      <c r="P202">
        <f>IF(landings!$C154="30-31",$M202,0)</f>
        <v>0</v>
      </c>
      <c r="Q202" t="e">
        <f>IF(landings!$C154="k",$M202,0)</f>
        <v>#REF!</v>
      </c>
      <c r="R202">
        <f>IF(landings!$C154="s",$M202,0)</f>
        <v>0</v>
      </c>
      <c r="S202">
        <f>IF(landings!$C154="n",$M202,0)</f>
        <v>0</v>
      </c>
    </row>
    <row r="203" spans="12:19" x14ac:dyDescent="0.25">
      <c r="L203" s="16">
        <v>147</v>
      </c>
      <c r="M203" t="e">
        <f>ABS(1-#REF!)</f>
        <v>#REF!</v>
      </c>
      <c r="N203">
        <f>IF(landings!$C155="22-24",$M203,0)</f>
        <v>0</v>
      </c>
      <c r="O203">
        <f>IF(landings!$C155="25-29,32",$M203,0)</f>
        <v>0</v>
      </c>
      <c r="P203">
        <f>IF(landings!$C155="30-31",$M203,0)</f>
        <v>0</v>
      </c>
      <c r="Q203" t="e">
        <f>IF(landings!$C155="k",$M203,0)</f>
        <v>#REF!</v>
      </c>
      <c r="R203">
        <f>IF(landings!$C155="s",$M203,0)</f>
        <v>0</v>
      </c>
      <c r="S203">
        <f>IF(landings!$C155="n",$M203,0)</f>
        <v>0</v>
      </c>
    </row>
    <row r="204" spans="12:19" x14ac:dyDescent="0.25">
      <c r="L204" s="16">
        <v>148</v>
      </c>
      <c r="M204" t="e">
        <f>ABS(1-#REF!)</f>
        <v>#REF!</v>
      </c>
      <c r="N204">
        <f>IF(landings!$C156="22-24",$M204,0)</f>
        <v>0</v>
      </c>
      <c r="O204">
        <f>IF(landings!$C156="25-29,32",$M204,0)</f>
        <v>0</v>
      </c>
      <c r="P204">
        <f>IF(landings!$C156="30-31",$M204,0)</f>
        <v>0</v>
      </c>
      <c r="Q204" t="e">
        <f>IF(landings!$C156="k",$M204,0)</f>
        <v>#REF!</v>
      </c>
      <c r="R204">
        <f>IF(landings!$C156="s",$M204,0)</f>
        <v>0</v>
      </c>
      <c r="S204">
        <f>IF(landings!$C156="n",$M204,0)</f>
        <v>0</v>
      </c>
    </row>
    <row r="205" spans="12:19" x14ac:dyDescent="0.25">
      <c r="L205" s="16">
        <v>149</v>
      </c>
      <c r="M205" t="e">
        <f>ABS(1-#REF!)</f>
        <v>#REF!</v>
      </c>
      <c r="N205">
        <f>IF(landings!$C157="22-24",$M205,0)</f>
        <v>0</v>
      </c>
      <c r="O205">
        <f>IF(landings!$C157="25-29,32",$M205,0)</f>
        <v>0</v>
      </c>
      <c r="P205">
        <f>IF(landings!$C157="30-31",$M205,0)</f>
        <v>0</v>
      </c>
      <c r="Q205" t="e">
        <f>IF(landings!$C157="k",$M205,0)</f>
        <v>#REF!</v>
      </c>
      <c r="R205">
        <f>IF(landings!$C157="s",$M205,0)</f>
        <v>0</v>
      </c>
      <c r="S205">
        <f>IF(landings!$C157="n",$M205,0)</f>
        <v>0</v>
      </c>
    </row>
    <row r="206" spans="12:19" x14ac:dyDescent="0.25">
      <c r="L206" s="16">
        <v>150</v>
      </c>
      <c r="M206" t="e">
        <f>ABS(1-#REF!)</f>
        <v>#REF!</v>
      </c>
      <c r="N206">
        <f>IF(landings!$C158="22-24",$M206,0)</f>
        <v>0</v>
      </c>
      <c r="O206">
        <f>IF(landings!$C158="25-29,32",$M206,0)</f>
        <v>0</v>
      </c>
      <c r="P206">
        <f>IF(landings!$C158="30-31",$M206,0)</f>
        <v>0</v>
      </c>
      <c r="Q206" t="e">
        <f>IF(landings!$C158="k",$M206,0)</f>
        <v>#REF!</v>
      </c>
      <c r="R206">
        <f>IF(landings!$C158="s",$M206,0)</f>
        <v>0</v>
      </c>
      <c r="S206">
        <f>IF(landings!$C158="n",$M206,0)</f>
        <v>0</v>
      </c>
    </row>
    <row r="207" spans="12:19" x14ac:dyDescent="0.25">
      <c r="L207" s="16">
        <v>151</v>
      </c>
      <c r="M207" t="e">
        <f>ABS(1-#REF!)</f>
        <v>#REF!</v>
      </c>
      <c r="N207">
        <f>IF(landings!$C159="22-24",$M207,0)</f>
        <v>0</v>
      </c>
      <c r="O207">
        <f>IF(landings!$C159="25-29,32",$M207,0)</f>
        <v>0</v>
      </c>
      <c r="P207">
        <f>IF(landings!$C159="30-31",$M207,0)</f>
        <v>0</v>
      </c>
      <c r="Q207" t="e">
        <f>IF(landings!$C159="k",$M207,0)</f>
        <v>#REF!</v>
      </c>
      <c r="R207">
        <f>IF(landings!$C159="s",$M207,0)</f>
        <v>0</v>
      </c>
      <c r="S207">
        <f>IF(landings!$C159="n",$M207,0)</f>
        <v>0</v>
      </c>
    </row>
    <row r="208" spans="12:19" x14ac:dyDescent="0.25">
      <c r="L208" s="16">
        <v>152</v>
      </c>
      <c r="M208" t="e">
        <f>ABS(1-#REF!)</f>
        <v>#REF!</v>
      </c>
      <c r="N208">
        <f>IF(landings!$C160="22-24",$M208,0)</f>
        <v>0</v>
      </c>
      <c r="O208">
        <f>IF(landings!$C160="25-29,32",$M208,0)</f>
        <v>0</v>
      </c>
      <c r="P208">
        <f>IF(landings!$C160="30-31",$M208,0)</f>
        <v>0</v>
      </c>
      <c r="Q208" t="e">
        <f>IF(landings!$C160="k",$M208,0)</f>
        <v>#REF!</v>
      </c>
      <c r="R208">
        <f>IF(landings!$C160="s",$M208,0)</f>
        <v>0</v>
      </c>
      <c r="S208">
        <f>IF(landings!$C160="n",$M208,0)</f>
        <v>0</v>
      </c>
    </row>
    <row r="209" spans="12:19" x14ac:dyDescent="0.25">
      <c r="L209" s="16">
        <v>153</v>
      </c>
      <c r="M209" t="e">
        <f>ABS(1-#REF!)</f>
        <v>#REF!</v>
      </c>
      <c r="N209">
        <f>IF(landings!$C161="22-24",$M209,0)</f>
        <v>0</v>
      </c>
      <c r="O209">
        <f>IF(landings!$C161="25-29,32",$M209,0)</f>
        <v>0</v>
      </c>
      <c r="P209">
        <f>IF(landings!$C161="30-31",$M209,0)</f>
        <v>0</v>
      </c>
      <c r="Q209" t="e">
        <f>IF(landings!$C161="k",$M209,0)</f>
        <v>#REF!</v>
      </c>
      <c r="R209">
        <f>IF(landings!$C161="s",$M209,0)</f>
        <v>0</v>
      </c>
      <c r="S209">
        <f>IF(landings!$C161="n",$M209,0)</f>
        <v>0</v>
      </c>
    </row>
    <row r="210" spans="12:19" x14ac:dyDescent="0.25">
      <c r="L210" s="16">
        <v>154</v>
      </c>
      <c r="M210" t="e">
        <f>ABS(1-#REF!)</f>
        <v>#REF!</v>
      </c>
      <c r="N210">
        <f>IF(landings!$C162="22-24",$M210,0)</f>
        <v>0</v>
      </c>
      <c r="O210">
        <f>IF(landings!$C162="25-29,32",$M210,0)</f>
        <v>0</v>
      </c>
      <c r="P210">
        <f>IF(landings!$C162="30-31",$M210,0)</f>
        <v>0</v>
      </c>
      <c r="Q210">
        <f>IF(landings!$C162="k",$M210,0)</f>
        <v>0</v>
      </c>
      <c r="R210" t="e">
        <f>IF(landings!$C162="s",$M210,0)</f>
        <v>#REF!</v>
      </c>
      <c r="S210">
        <f>IF(landings!$C162="n",$M210,0)</f>
        <v>0</v>
      </c>
    </row>
    <row r="211" spans="12:19" x14ac:dyDescent="0.25">
      <c r="L211" s="16">
        <v>155</v>
      </c>
      <c r="M211" t="e">
        <f>ABS(1-#REF!)</f>
        <v>#REF!</v>
      </c>
      <c r="N211">
        <f>IF(landings!$C163="22-24",$M211,0)</f>
        <v>0</v>
      </c>
      <c r="O211">
        <f>IF(landings!$C163="25-29,32",$M211,0)</f>
        <v>0</v>
      </c>
      <c r="P211">
        <f>IF(landings!$C163="30-31",$M211,0)</f>
        <v>0</v>
      </c>
      <c r="Q211">
        <f>IF(landings!$C163="k",$M211,0)</f>
        <v>0</v>
      </c>
      <c r="R211" t="e">
        <f>IF(landings!$C163="s",$M211,0)</f>
        <v>#REF!</v>
      </c>
      <c r="S211">
        <f>IF(landings!$C163="n",$M211,0)</f>
        <v>0</v>
      </c>
    </row>
    <row r="212" spans="12:19" x14ac:dyDescent="0.25">
      <c r="L212" s="16">
        <v>156</v>
      </c>
      <c r="M212" t="e">
        <f>ABS(1-#REF!)</f>
        <v>#REF!</v>
      </c>
      <c r="N212">
        <f>IF(landings!$C164="22-24",$M212,0)</f>
        <v>0</v>
      </c>
      <c r="O212">
        <f>IF(landings!$C164="25-29,32",$M212,0)</f>
        <v>0</v>
      </c>
      <c r="P212">
        <f>IF(landings!$C164="30-31",$M212,0)</f>
        <v>0</v>
      </c>
      <c r="Q212">
        <f>IF(landings!$C164="k",$M212,0)</f>
        <v>0</v>
      </c>
      <c r="R212" t="e">
        <f>IF(landings!$C164="s",$M212,0)</f>
        <v>#REF!</v>
      </c>
      <c r="S212">
        <f>IF(landings!$C164="n",$M212,0)</f>
        <v>0</v>
      </c>
    </row>
    <row r="213" spans="12:19" x14ac:dyDescent="0.25">
      <c r="L213" s="16">
        <v>157</v>
      </c>
      <c r="M213" t="e">
        <f>ABS(1-#REF!)</f>
        <v>#REF!</v>
      </c>
      <c r="N213">
        <f>IF(landings!$C165="22-24",$M213,0)</f>
        <v>0</v>
      </c>
      <c r="O213">
        <f>IF(landings!$C165="25-29,32",$M213,0)</f>
        <v>0</v>
      </c>
      <c r="P213">
        <f>IF(landings!$C165="30-31",$M213,0)</f>
        <v>0</v>
      </c>
      <c r="Q213">
        <f>IF(landings!$C165="k",$M213,0)</f>
        <v>0</v>
      </c>
      <c r="R213" t="e">
        <f>IF(landings!$C165="s",$M213,0)</f>
        <v>#REF!</v>
      </c>
      <c r="S213">
        <f>IF(landings!$C165="n",$M213,0)</f>
        <v>0</v>
      </c>
    </row>
    <row r="214" spans="12:19" x14ac:dyDescent="0.25">
      <c r="L214" s="16">
        <v>158</v>
      </c>
      <c r="M214" t="e">
        <f>ABS(1-#REF!)</f>
        <v>#REF!</v>
      </c>
      <c r="N214">
        <f>IF(landings!$C166="22-24",$M214,0)</f>
        <v>0</v>
      </c>
      <c r="O214">
        <f>IF(landings!$C166="25-29,32",$M214,0)</f>
        <v>0</v>
      </c>
      <c r="P214">
        <f>IF(landings!$C166="30-31",$M214,0)</f>
        <v>0</v>
      </c>
      <c r="Q214">
        <f>IF(landings!$C166="k",$M214,0)</f>
        <v>0</v>
      </c>
      <c r="R214" t="e">
        <f>IF(landings!$C166="s",$M214,0)</f>
        <v>#REF!</v>
      </c>
      <c r="S214">
        <f>IF(landings!$C166="n",$M214,0)</f>
        <v>0</v>
      </c>
    </row>
    <row r="215" spans="12:19" x14ac:dyDescent="0.25">
      <c r="L215" s="16">
        <v>159</v>
      </c>
      <c r="M215" t="e">
        <f>ABS(1-#REF!)</f>
        <v>#REF!</v>
      </c>
      <c r="N215">
        <f>IF(landings!$C167="22-24",$M215,0)</f>
        <v>0</v>
      </c>
      <c r="O215">
        <f>IF(landings!$C167="25-29,32",$M215,0)</f>
        <v>0</v>
      </c>
      <c r="P215">
        <f>IF(landings!$C167="30-31",$M215,0)</f>
        <v>0</v>
      </c>
      <c r="Q215">
        <f>IF(landings!$C167="k",$M215,0)</f>
        <v>0</v>
      </c>
      <c r="R215" t="e">
        <f>IF(landings!$C167="s",$M215,0)</f>
        <v>#REF!</v>
      </c>
      <c r="S215">
        <f>IF(landings!$C167="n",$M215,0)</f>
        <v>0</v>
      </c>
    </row>
    <row r="216" spans="12:19" x14ac:dyDescent="0.25">
      <c r="L216" s="16">
        <v>160</v>
      </c>
      <c r="M216" t="e">
        <f>ABS(1-#REF!)</f>
        <v>#REF!</v>
      </c>
      <c r="N216">
        <f>IF(landings!$C168="22-24",$M216,0)</f>
        <v>0</v>
      </c>
      <c r="O216">
        <f>IF(landings!$C168="25-29,32",$M216,0)</f>
        <v>0</v>
      </c>
      <c r="P216">
        <f>IF(landings!$C168="30-31",$M216,0)</f>
        <v>0</v>
      </c>
      <c r="Q216">
        <f>IF(landings!$C168="k",$M216,0)</f>
        <v>0</v>
      </c>
      <c r="R216" t="e">
        <f>IF(landings!$C168="s",$M216,0)</f>
        <v>#REF!</v>
      </c>
      <c r="S216">
        <f>IF(landings!$C168="n",$M216,0)</f>
        <v>0</v>
      </c>
    </row>
    <row r="217" spans="12:19" x14ac:dyDescent="0.25">
      <c r="L217" s="16">
        <v>161</v>
      </c>
      <c r="M217" t="e">
        <f>ABS(1-#REF!)</f>
        <v>#REF!</v>
      </c>
      <c r="N217">
        <f>IF(landings!$C169="22-24",$M217,0)</f>
        <v>0</v>
      </c>
      <c r="O217">
        <f>IF(landings!$C169="25-29,32",$M217,0)</f>
        <v>0</v>
      </c>
      <c r="P217">
        <f>IF(landings!$C169="30-31",$M217,0)</f>
        <v>0</v>
      </c>
      <c r="Q217">
        <f>IF(landings!$C169="k",$M217,0)</f>
        <v>0</v>
      </c>
      <c r="R217" t="e">
        <f>IF(landings!$C169="s",$M217,0)</f>
        <v>#REF!</v>
      </c>
      <c r="S217">
        <f>IF(landings!$C169="n",$M217,0)</f>
        <v>0</v>
      </c>
    </row>
    <row r="218" spans="12:19" x14ac:dyDescent="0.25">
      <c r="L218" s="16">
        <v>162</v>
      </c>
      <c r="M218" t="e">
        <f>ABS(1-#REF!)</f>
        <v>#REF!</v>
      </c>
      <c r="N218">
        <f>IF(landings!$C170="22-24",$M218,0)</f>
        <v>0</v>
      </c>
      <c r="O218">
        <f>IF(landings!$C170="25-29,32",$M218,0)</f>
        <v>0</v>
      </c>
      <c r="P218">
        <f>IF(landings!$C170="30-31",$M218,0)</f>
        <v>0</v>
      </c>
      <c r="Q218">
        <f>IF(landings!$C170="k",$M218,0)</f>
        <v>0</v>
      </c>
      <c r="R218" t="e">
        <f>IF(landings!$C170="s",$M218,0)</f>
        <v>#REF!</v>
      </c>
      <c r="S218">
        <f>IF(landings!$C170="n",$M218,0)</f>
        <v>0</v>
      </c>
    </row>
    <row r="219" spans="12:19" x14ac:dyDescent="0.25">
      <c r="L219" s="16">
        <v>163</v>
      </c>
      <c r="M219" t="e">
        <f>ABS(1-#REF!)</f>
        <v>#REF!</v>
      </c>
      <c r="N219">
        <f>IF(landings!$C171="22-24",$M219,0)</f>
        <v>0</v>
      </c>
      <c r="O219">
        <f>IF(landings!$C171="25-29,32",$M219,0)</f>
        <v>0</v>
      </c>
      <c r="P219">
        <f>IF(landings!$C171="30-31",$M219,0)</f>
        <v>0</v>
      </c>
      <c r="Q219">
        <f>IF(landings!$C171="k",$M219,0)</f>
        <v>0</v>
      </c>
      <c r="R219" t="e">
        <f>IF(landings!$C171="s",$M219,0)</f>
        <v>#REF!</v>
      </c>
      <c r="S219">
        <f>IF(landings!$C171="n",$M219,0)</f>
        <v>0</v>
      </c>
    </row>
    <row r="220" spans="12:19" x14ac:dyDescent="0.25">
      <c r="L220" s="16">
        <v>164</v>
      </c>
      <c r="M220" t="e">
        <f>ABS(1-#REF!)</f>
        <v>#REF!</v>
      </c>
      <c r="N220">
        <f>IF(landings!$C172="22-24",$M220,0)</f>
        <v>0</v>
      </c>
      <c r="O220">
        <f>IF(landings!$C172="25-29,32",$M220,0)</f>
        <v>0</v>
      </c>
      <c r="P220">
        <f>IF(landings!$C172="30-31",$M220,0)</f>
        <v>0</v>
      </c>
      <c r="Q220">
        <f>IF(landings!$C172="k",$M220,0)</f>
        <v>0</v>
      </c>
      <c r="R220" t="e">
        <f>IF(landings!$C172="s",$M220,0)</f>
        <v>#REF!</v>
      </c>
      <c r="S220">
        <f>IF(landings!$C172="n",$M220,0)</f>
        <v>0</v>
      </c>
    </row>
    <row r="221" spans="12:19" x14ac:dyDescent="0.25">
      <c r="L221" s="16">
        <v>165</v>
      </c>
      <c r="M221" t="e">
        <f>ABS(1-#REF!)</f>
        <v>#REF!</v>
      </c>
      <c r="N221">
        <f>IF(landings!$C173="22-24",$M221,0)</f>
        <v>0</v>
      </c>
      <c r="O221">
        <f>IF(landings!$C173="25-29,32",$M221,0)</f>
        <v>0</v>
      </c>
      <c r="P221">
        <f>IF(landings!$C173="30-31",$M221,0)</f>
        <v>0</v>
      </c>
      <c r="Q221">
        <f>IF(landings!$C173="k",$M221,0)</f>
        <v>0</v>
      </c>
      <c r="R221" t="e">
        <f>IF(landings!$C173="s",$M221,0)</f>
        <v>#REF!</v>
      </c>
      <c r="S221">
        <f>IF(landings!$C173="n",$M221,0)</f>
        <v>0</v>
      </c>
    </row>
    <row r="222" spans="12:19" x14ac:dyDescent="0.25">
      <c r="L222" s="16">
        <v>166</v>
      </c>
      <c r="M222" t="e">
        <f>ABS(1-#REF!)</f>
        <v>#REF!</v>
      </c>
      <c r="N222">
        <f>IF(landings!$C174="22-24",$M222,0)</f>
        <v>0</v>
      </c>
      <c r="O222">
        <f>IF(landings!$C174="25-29,32",$M222,0)</f>
        <v>0</v>
      </c>
      <c r="P222">
        <f>IF(landings!$C174="30-31",$M222,0)</f>
        <v>0</v>
      </c>
      <c r="Q222">
        <f>IF(landings!$C174="k",$M222,0)</f>
        <v>0</v>
      </c>
      <c r="R222">
        <f>IF(landings!$C174="s",$M222,0)</f>
        <v>0</v>
      </c>
      <c r="S222">
        <f>IF(landings!$C174="n",$M222,0)</f>
        <v>0</v>
      </c>
    </row>
    <row r="223" spans="12:19" x14ac:dyDescent="0.25">
      <c r="L223" s="16">
        <v>167</v>
      </c>
      <c r="M223" t="e">
        <f>ABS(1-#REF!)</f>
        <v>#REF!</v>
      </c>
      <c r="N223">
        <f>IF(landings!$C175="22-24",$M223,0)</f>
        <v>0</v>
      </c>
      <c r="O223">
        <f>IF(landings!$C175="25-29,32",$M223,0)</f>
        <v>0</v>
      </c>
      <c r="P223">
        <f>IF(landings!$C175="30-31",$M223,0)</f>
        <v>0</v>
      </c>
      <c r="Q223">
        <f>IF(landings!$C175="k",$M223,0)</f>
        <v>0</v>
      </c>
      <c r="R223">
        <f>IF(landings!$C175="s",$M223,0)</f>
        <v>0</v>
      </c>
      <c r="S223">
        <f>IF(landings!$C175="n",$M223,0)</f>
        <v>0</v>
      </c>
    </row>
    <row r="224" spans="12:19" x14ac:dyDescent="0.25">
      <c r="L224" s="16">
        <v>168</v>
      </c>
      <c r="M224" t="e">
        <f>ABS(1-#REF!)</f>
        <v>#REF!</v>
      </c>
      <c r="N224">
        <f>IF(landings!$C176="22-24",$M224,0)</f>
        <v>0</v>
      </c>
      <c r="O224">
        <f>IF(landings!$C176="25-29,32",$M224,0)</f>
        <v>0</v>
      </c>
      <c r="P224">
        <f>IF(landings!$C176="30-31",$M224,0)</f>
        <v>0</v>
      </c>
      <c r="Q224">
        <f>IF(landings!$C176="k",$M224,0)</f>
        <v>0</v>
      </c>
      <c r="R224">
        <f>IF(landings!$C176="s",$M224,0)</f>
        <v>0</v>
      </c>
      <c r="S224">
        <f>IF(landings!$C176="n",$M224,0)</f>
        <v>0</v>
      </c>
    </row>
    <row r="225" spans="12:19" x14ac:dyDescent="0.25">
      <c r="L225" s="16">
        <v>169</v>
      </c>
      <c r="M225" t="e">
        <f>ABS(1-#REF!)</f>
        <v>#REF!</v>
      </c>
      <c r="N225">
        <f>IF(landings!$C177="22-24",$M225,0)</f>
        <v>0</v>
      </c>
      <c r="O225">
        <f>IF(landings!$C177="25-29,32",$M225,0)</f>
        <v>0</v>
      </c>
      <c r="P225">
        <f>IF(landings!$C177="30-31",$M225,0)</f>
        <v>0</v>
      </c>
      <c r="Q225">
        <f>IF(landings!$C177="k",$M225,0)</f>
        <v>0</v>
      </c>
      <c r="R225">
        <f>IF(landings!$C177="s",$M225,0)</f>
        <v>0</v>
      </c>
      <c r="S225">
        <f>IF(landings!$C177="n",$M225,0)</f>
        <v>0</v>
      </c>
    </row>
    <row r="226" spans="12:19" x14ac:dyDescent="0.25">
      <c r="L226" s="16">
        <v>170</v>
      </c>
      <c r="M226" t="e">
        <f>ABS(1-#REF!)</f>
        <v>#REF!</v>
      </c>
      <c r="N226">
        <f>IF(landings!$C178="22-24",$M226,0)</f>
        <v>0</v>
      </c>
      <c r="O226">
        <f>IF(landings!$C178="25-29,32",$M226,0)</f>
        <v>0</v>
      </c>
      <c r="P226">
        <f>IF(landings!$C178="30-31",$M226,0)</f>
        <v>0</v>
      </c>
      <c r="Q226">
        <f>IF(landings!$C178="k",$M226,0)</f>
        <v>0</v>
      </c>
      <c r="R226">
        <f>IF(landings!$C178="s",$M226,0)</f>
        <v>0</v>
      </c>
      <c r="S226">
        <f>IF(landings!$C178="n",$M226,0)</f>
        <v>0</v>
      </c>
    </row>
    <row r="227" spans="12:19" x14ac:dyDescent="0.25">
      <c r="L227" s="16">
        <v>171</v>
      </c>
      <c r="M227" t="e">
        <f>ABS(1-#REF!)</f>
        <v>#REF!</v>
      </c>
      <c r="N227">
        <f>IF(landings!$C179="22-24",$M227,0)</f>
        <v>0</v>
      </c>
      <c r="O227">
        <f>IF(landings!$C179="25-29,32",$M227,0)</f>
        <v>0</v>
      </c>
      <c r="P227">
        <f>IF(landings!$C179="30-31",$M227,0)</f>
        <v>0</v>
      </c>
      <c r="Q227">
        <f>IF(landings!$C179="k",$M227,0)</f>
        <v>0</v>
      </c>
      <c r="R227">
        <f>IF(landings!$C179="s",$M227,0)</f>
        <v>0</v>
      </c>
      <c r="S227">
        <f>IF(landings!$C179="n",$M227,0)</f>
        <v>0</v>
      </c>
    </row>
    <row r="228" spans="12:19" x14ac:dyDescent="0.25">
      <c r="L228" s="16">
        <v>172</v>
      </c>
      <c r="M228" t="e">
        <f>ABS(1-#REF!)</f>
        <v>#REF!</v>
      </c>
      <c r="N228">
        <f>IF(landings!$C180="22-24",$M228,0)</f>
        <v>0</v>
      </c>
      <c r="O228">
        <f>IF(landings!$C180="25-29,32",$M228,0)</f>
        <v>0</v>
      </c>
      <c r="P228">
        <f>IF(landings!$C180="30-31",$M228,0)</f>
        <v>0</v>
      </c>
      <c r="Q228">
        <f>IF(landings!$C180="k",$M228,0)</f>
        <v>0</v>
      </c>
      <c r="R228">
        <f>IF(landings!$C180="s",$M228,0)</f>
        <v>0</v>
      </c>
      <c r="S228">
        <f>IF(landings!$C180="n",$M228,0)</f>
        <v>0</v>
      </c>
    </row>
    <row r="229" spans="12:19" x14ac:dyDescent="0.25">
      <c r="L229" s="16">
        <v>173</v>
      </c>
      <c r="M229" t="e">
        <f>ABS(1-#REF!)</f>
        <v>#REF!</v>
      </c>
      <c r="N229">
        <f>IF(landings!$C181="22-24",$M229,0)</f>
        <v>0</v>
      </c>
      <c r="O229">
        <f>IF(landings!$C181="25-29,32",$M229,0)</f>
        <v>0</v>
      </c>
      <c r="P229">
        <f>IF(landings!$C181="30-31",$M229,0)</f>
        <v>0</v>
      </c>
      <c r="Q229">
        <f>IF(landings!$C181="k",$M229,0)</f>
        <v>0</v>
      </c>
      <c r="R229">
        <f>IF(landings!$C181="s",$M229,0)</f>
        <v>0</v>
      </c>
      <c r="S229">
        <f>IF(landings!$C181="n",$M229,0)</f>
        <v>0</v>
      </c>
    </row>
    <row r="230" spans="12:19" x14ac:dyDescent="0.25">
      <c r="L230" s="16">
        <v>174</v>
      </c>
      <c r="M230" t="e">
        <f>ABS(1-#REF!)</f>
        <v>#REF!</v>
      </c>
      <c r="N230">
        <f>IF(landings!$C182="22-24",$M230,0)</f>
        <v>0</v>
      </c>
      <c r="O230">
        <f>IF(landings!$C182="25-29,32",$M230,0)</f>
        <v>0</v>
      </c>
      <c r="P230">
        <f>IF(landings!$C182="30-31",$M230,0)</f>
        <v>0</v>
      </c>
      <c r="Q230">
        <f>IF(landings!$C182="k",$M230,0)</f>
        <v>0</v>
      </c>
      <c r="R230">
        <f>IF(landings!$C182="s",$M230,0)</f>
        <v>0</v>
      </c>
      <c r="S230">
        <f>IF(landings!$C182="n",$M230,0)</f>
        <v>0</v>
      </c>
    </row>
    <row r="231" spans="12:19" x14ac:dyDescent="0.25">
      <c r="L231" s="16">
        <v>175</v>
      </c>
      <c r="M231" t="e">
        <f>ABS(1-#REF!)</f>
        <v>#REF!</v>
      </c>
      <c r="N231">
        <f>IF(landings!$C183="22-24",$M231,0)</f>
        <v>0</v>
      </c>
      <c r="O231">
        <f>IF(landings!$C183="25-29,32",$M231,0)</f>
        <v>0</v>
      </c>
      <c r="P231">
        <f>IF(landings!$C183="30-31",$M231,0)</f>
        <v>0</v>
      </c>
      <c r="Q231">
        <f>IF(landings!$C183="k",$M231,0)</f>
        <v>0</v>
      </c>
      <c r="R231">
        <f>IF(landings!$C183="s",$M231,0)</f>
        <v>0</v>
      </c>
      <c r="S231">
        <f>IF(landings!$C183="n",$M231,0)</f>
        <v>0</v>
      </c>
    </row>
    <row r="232" spans="12:19" x14ac:dyDescent="0.25">
      <c r="L232" s="16">
        <v>176</v>
      </c>
      <c r="M232" t="e">
        <f>ABS(1-#REF!)</f>
        <v>#REF!</v>
      </c>
      <c r="N232">
        <f>IF(landings!$C184="22-24",$M232,0)</f>
        <v>0</v>
      </c>
      <c r="O232">
        <f>IF(landings!$C184="25-29,32",$M232,0)</f>
        <v>0</v>
      </c>
      <c r="P232">
        <f>IF(landings!$C184="30-31",$M232,0)</f>
        <v>0</v>
      </c>
      <c r="Q232">
        <f>IF(landings!$C184="k",$M232,0)</f>
        <v>0</v>
      </c>
      <c r="R232">
        <f>IF(landings!$C184="s",$M232,0)</f>
        <v>0</v>
      </c>
      <c r="S232">
        <f>IF(landings!$C184="n",$M232,0)</f>
        <v>0</v>
      </c>
    </row>
    <row r="233" spans="12:19" x14ac:dyDescent="0.25">
      <c r="L233" s="16">
        <v>177</v>
      </c>
      <c r="M233" t="e">
        <f>ABS(1-#REF!)</f>
        <v>#REF!</v>
      </c>
      <c r="N233">
        <f>IF(landings!$C208="22-24",$M233,0)</f>
        <v>0</v>
      </c>
      <c r="O233">
        <f>IF(landings!$C208="25-29,32",$M233,0)</f>
        <v>0</v>
      </c>
      <c r="P233">
        <f>IF(landings!$C208="30-31",$M233,0)</f>
        <v>0</v>
      </c>
      <c r="Q233">
        <f>IF(landings!$C208="k",$M233,0)</f>
        <v>0</v>
      </c>
      <c r="R233" t="e">
        <f>IF(landings!$C208="s",$M233,0)</f>
        <v>#REF!</v>
      </c>
      <c r="S233">
        <f>IF(landings!$C208="n",$M233,0)</f>
        <v>0</v>
      </c>
    </row>
    <row r="234" spans="12:19" x14ac:dyDescent="0.25">
      <c r="L234" s="16">
        <v>178</v>
      </c>
      <c r="M234" t="e">
        <f>ABS(1-#REF!)</f>
        <v>#REF!</v>
      </c>
      <c r="N234">
        <f>IF(landings!$C209="22-24",$M234,0)</f>
        <v>0</v>
      </c>
      <c r="O234">
        <f>IF(landings!$C209="25-29,32",$M234,0)</f>
        <v>0</v>
      </c>
      <c r="P234">
        <f>IF(landings!$C209="30-31",$M234,0)</f>
        <v>0</v>
      </c>
      <c r="Q234">
        <f>IF(landings!$C209="k",$M234,0)</f>
        <v>0</v>
      </c>
      <c r="R234" t="e">
        <f>IF(landings!$C209="s",$M234,0)</f>
        <v>#REF!</v>
      </c>
      <c r="S234">
        <f>IF(landings!$C209="n",$M234,0)</f>
        <v>0</v>
      </c>
    </row>
    <row r="235" spans="12:19" x14ac:dyDescent="0.25">
      <c r="L235" s="16">
        <v>179</v>
      </c>
      <c r="M235" t="e">
        <f>ABS(1-#REF!)</f>
        <v>#REF!</v>
      </c>
      <c r="N235">
        <f>IF(landings!$C210="22-24",$M235,0)</f>
        <v>0</v>
      </c>
      <c r="O235">
        <f>IF(landings!$C210="25-29,32",$M235,0)</f>
        <v>0</v>
      </c>
      <c r="P235">
        <f>IF(landings!$C210="30-31",$M235,0)</f>
        <v>0</v>
      </c>
      <c r="Q235">
        <f>IF(landings!$C210="k",$M235,0)</f>
        <v>0</v>
      </c>
      <c r="R235" t="e">
        <f>IF(landings!$C210="s",$M235,0)</f>
        <v>#REF!</v>
      </c>
      <c r="S235">
        <f>IF(landings!$C210="n",$M235,0)</f>
        <v>0</v>
      </c>
    </row>
    <row r="236" spans="12:19" x14ac:dyDescent="0.25">
      <c r="L236" s="16">
        <v>180</v>
      </c>
      <c r="M236" t="e">
        <f>ABS(1-#REF!)</f>
        <v>#REF!</v>
      </c>
      <c r="N236">
        <f>IF(landings!$C211="22-24",$M236,0)</f>
        <v>0</v>
      </c>
      <c r="O236">
        <f>IF(landings!$C211="25-29,32",$M236,0)</f>
        <v>0</v>
      </c>
      <c r="P236">
        <f>IF(landings!$C211="30-31",$M236,0)</f>
        <v>0</v>
      </c>
      <c r="Q236">
        <f>IF(landings!$C211="k",$M236,0)</f>
        <v>0</v>
      </c>
      <c r="R236" t="e">
        <f>IF(landings!$C211="s",$M236,0)</f>
        <v>#REF!</v>
      </c>
      <c r="S236">
        <f>IF(landings!$C211="n",$M236,0)</f>
        <v>0</v>
      </c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R250"/>
  <sheetViews>
    <sheetView workbookViewId="0">
      <selection activeCell="H2" sqref="H2"/>
    </sheetView>
  </sheetViews>
  <sheetFormatPr defaultRowHeight="13.2" x14ac:dyDescent="0.25"/>
  <cols>
    <col min="4" max="4" width="24.44140625" style="294" bestFit="1" customWidth="1"/>
    <col min="5" max="5" width="24.5546875" style="294" bestFit="1" customWidth="1"/>
    <col min="6" max="6" width="8.5546875" style="294" bestFit="1" customWidth="1"/>
    <col min="7" max="7" width="8.5546875" customWidth="1"/>
    <col min="8" max="9" width="6.88671875" customWidth="1"/>
    <col min="10" max="15" width="15" customWidth="1"/>
  </cols>
  <sheetData>
    <row r="1" spans="4:17" x14ac:dyDescent="0.25">
      <c r="J1" s="310" t="s">
        <v>734</v>
      </c>
    </row>
    <row r="2" spans="4:17" ht="13.8" thickBot="1" x14ac:dyDescent="0.3">
      <c r="D2" s="320">
        <v>2012</v>
      </c>
      <c r="H2" s="320">
        <v>2012</v>
      </c>
      <c r="J2" t="s">
        <v>722</v>
      </c>
      <c r="L2" s="26" t="s">
        <v>727</v>
      </c>
      <c r="N2" s="26" t="s">
        <v>735</v>
      </c>
    </row>
    <row r="3" spans="4:17" x14ac:dyDescent="0.25">
      <c r="D3" s="296" t="s">
        <v>21</v>
      </c>
      <c r="E3" s="296" t="s">
        <v>544</v>
      </c>
      <c r="F3" s="295" t="s">
        <v>405</v>
      </c>
      <c r="H3" s="291" t="s">
        <v>378</v>
      </c>
      <c r="I3" s="308" t="s">
        <v>725</v>
      </c>
      <c r="J3" s="292" t="s">
        <v>723</v>
      </c>
      <c r="K3" s="293" t="s">
        <v>724</v>
      </c>
      <c r="L3" s="309" t="s">
        <v>728</v>
      </c>
      <c r="M3" s="191" t="s">
        <v>731</v>
      </c>
      <c r="N3" s="309" t="s">
        <v>729</v>
      </c>
      <c r="O3" s="191" t="s">
        <v>732</v>
      </c>
      <c r="P3" s="309" t="s">
        <v>730</v>
      </c>
      <c r="Q3" s="191" t="s">
        <v>733</v>
      </c>
    </row>
    <row r="4" spans="4:17" x14ac:dyDescent="0.25">
      <c r="D4" s="297" t="s">
        <v>599</v>
      </c>
      <c r="E4" s="298" t="s">
        <v>640</v>
      </c>
      <c r="F4" s="299" t="s">
        <v>669</v>
      </c>
      <c r="H4" s="193">
        <v>1</v>
      </c>
      <c r="I4" s="307">
        <v>1</v>
      </c>
      <c r="J4">
        <v>0</v>
      </c>
      <c r="K4">
        <v>1</v>
      </c>
      <c r="L4">
        <v>1</v>
      </c>
      <c r="M4">
        <v>0</v>
      </c>
      <c r="N4">
        <v>1</v>
      </c>
      <c r="O4">
        <v>0</v>
      </c>
      <c r="P4">
        <v>1</v>
      </c>
      <c r="Q4">
        <v>0</v>
      </c>
    </row>
    <row r="5" spans="4:17" x14ac:dyDescent="0.25">
      <c r="D5" s="300" t="s">
        <v>599</v>
      </c>
      <c r="E5" s="290" t="s">
        <v>653</v>
      </c>
      <c r="F5" s="301" t="s">
        <v>669</v>
      </c>
      <c r="H5" s="194">
        <v>2</v>
      </c>
      <c r="I5" s="307">
        <v>1</v>
      </c>
      <c r="J5">
        <v>0</v>
      </c>
      <c r="K5">
        <v>1</v>
      </c>
      <c r="L5">
        <v>1</v>
      </c>
      <c r="M5">
        <v>0</v>
      </c>
      <c r="N5">
        <v>1</v>
      </c>
      <c r="O5">
        <v>0</v>
      </c>
      <c r="P5">
        <v>1</v>
      </c>
      <c r="Q5">
        <v>0</v>
      </c>
    </row>
    <row r="6" spans="4:17" x14ac:dyDescent="0.25">
      <c r="D6" s="300" t="s">
        <v>599</v>
      </c>
      <c r="E6" s="290" t="s">
        <v>658</v>
      </c>
      <c r="F6" s="301" t="s">
        <v>669</v>
      </c>
      <c r="H6" s="194">
        <v>3</v>
      </c>
      <c r="I6" s="307">
        <v>1</v>
      </c>
      <c r="J6">
        <v>0</v>
      </c>
      <c r="K6">
        <v>1</v>
      </c>
      <c r="L6">
        <v>1</v>
      </c>
      <c r="M6">
        <v>0</v>
      </c>
      <c r="N6">
        <v>1</v>
      </c>
      <c r="O6">
        <v>0</v>
      </c>
      <c r="P6">
        <v>1</v>
      </c>
      <c r="Q6">
        <v>0</v>
      </c>
    </row>
    <row r="7" spans="4:17" x14ac:dyDescent="0.25">
      <c r="D7" s="300" t="s">
        <v>599</v>
      </c>
      <c r="E7" s="290" t="s">
        <v>659</v>
      </c>
      <c r="F7" s="301" t="s">
        <v>669</v>
      </c>
      <c r="H7" s="194">
        <v>4</v>
      </c>
      <c r="I7" s="307">
        <v>1</v>
      </c>
      <c r="J7">
        <v>0</v>
      </c>
      <c r="K7">
        <v>1</v>
      </c>
      <c r="L7">
        <v>1</v>
      </c>
      <c r="M7">
        <v>0</v>
      </c>
      <c r="N7">
        <v>1</v>
      </c>
      <c r="O7">
        <v>0</v>
      </c>
      <c r="P7">
        <v>1</v>
      </c>
      <c r="Q7">
        <v>0</v>
      </c>
    </row>
    <row r="8" spans="4:17" x14ac:dyDescent="0.25">
      <c r="D8" s="300" t="s">
        <v>599</v>
      </c>
      <c r="E8" s="290" t="s">
        <v>666</v>
      </c>
      <c r="F8" s="301" t="s">
        <v>669</v>
      </c>
      <c r="H8" s="194">
        <v>5</v>
      </c>
      <c r="I8" s="307">
        <v>1</v>
      </c>
      <c r="J8">
        <v>0</v>
      </c>
      <c r="K8">
        <v>1</v>
      </c>
      <c r="L8">
        <v>1</v>
      </c>
      <c r="M8">
        <v>0</v>
      </c>
      <c r="N8">
        <v>1</v>
      </c>
      <c r="O8">
        <v>0</v>
      </c>
      <c r="P8">
        <v>1</v>
      </c>
      <c r="Q8">
        <v>0</v>
      </c>
    </row>
    <row r="9" spans="4:17" x14ac:dyDescent="0.25">
      <c r="D9" s="300" t="s">
        <v>599</v>
      </c>
      <c r="E9" s="290" t="s">
        <v>668</v>
      </c>
      <c r="F9" s="301" t="s">
        <v>669</v>
      </c>
      <c r="H9" s="194">
        <v>6</v>
      </c>
      <c r="I9" s="307">
        <v>1</v>
      </c>
      <c r="J9">
        <v>0</v>
      </c>
      <c r="K9">
        <v>1</v>
      </c>
      <c r="L9">
        <v>1</v>
      </c>
      <c r="M9">
        <v>0</v>
      </c>
      <c r="N9">
        <v>1</v>
      </c>
      <c r="O9">
        <v>0</v>
      </c>
      <c r="P9">
        <v>1</v>
      </c>
      <c r="Q9">
        <v>0</v>
      </c>
    </row>
    <row r="10" spans="4:17" x14ac:dyDescent="0.25">
      <c r="D10" s="300" t="s">
        <v>599</v>
      </c>
      <c r="E10" s="290" t="s">
        <v>625</v>
      </c>
      <c r="F10" s="301" t="s">
        <v>670</v>
      </c>
      <c r="H10" s="194">
        <v>7</v>
      </c>
      <c r="I10" s="307">
        <v>1</v>
      </c>
      <c r="J10">
        <v>0</v>
      </c>
      <c r="K10">
        <v>1</v>
      </c>
      <c r="L10">
        <v>1</v>
      </c>
      <c r="M10">
        <v>0</v>
      </c>
      <c r="N10">
        <v>1</v>
      </c>
      <c r="O10">
        <v>0</v>
      </c>
      <c r="P10">
        <v>1</v>
      </c>
      <c r="Q10">
        <v>0</v>
      </c>
    </row>
    <row r="11" spans="4:17" x14ac:dyDescent="0.25">
      <c r="D11" s="300" t="s">
        <v>599</v>
      </c>
      <c r="E11" s="290" t="s">
        <v>640</v>
      </c>
      <c r="F11" s="301" t="s">
        <v>670</v>
      </c>
      <c r="H11" s="194">
        <v>8</v>
      </c>
      <c r="I11" s="307">
        <v>1</v>
      </c>
      <c r="J11">
        <v>0</v>
      </c>
      <c r="K11">
        <v>1</v>
      </c>
      <c r="L11">
        <v>1</v>
      </c>
      <c r="M11">
        <v>0</v>
      </c>
      <c r="N11">
        <v>1</v>
      </c>
      <c r="O11">
        <v>0</v>
      </c>
      <c r="P11">
        <v>1</v>
      </c>
      <c r="Q11">
        <v>0</v>
      </c>
    </row>
    <row r="12" spans="4:17" x14ac:dyDescent="0.25">
      <c r="D12" s="300" t="s">
        <v>599</v>
      </c>
      <c r="E12" s="290" t="s">
        <v>644</v>
      </c>
      <c r="F12" s="301" t="s">
        <v>670</v>
      </c>
      <c r="H12" s="194">
        <v>9</v>
      </c>
      <c r="I12" s="307">
        <v>1</v>
      </c>
      <c r="J12">
        <v>0</v>
      </c>
      <c r="K12">
        <v>1</v>
      </c>
      <c r="L12">
        <v>1</v>
      </c>
      <c r="M12">
        <v>0</v>
      </c>
      <c r="N12">
        <v>1</v>
      </c>
      <c r="O12">
        <v>0</v>
      </c>
      <c r="P12">
        <v>1</v>
      </c>
      <c r="Q12">
        <v>0</v>
      </c>
    </row>
    <row r="13" spans="4:17" x14ac:dyDescent="0.25">
      <c r="D13" s="300" t="s">
        <v>599</v>
      </c>
      <c r="E13" s="290" t="s">
        <v>649</v>
      </c>
      <c r="F13" s="301" t="s">
        <v>670</v>
      </c>
      <c r="H13" s="194">
        <v>10</v>
      </c>
      <c r="I13" s="307">
        <v>1</v>
      </c>
      <c r="J13">
        <v>0</v>
      </c>
      <c r="K13">
        <v>1</v>
      </c>
      <c r="L13">
        <v>1</v>
      </c>
      <c r="M13">
        <v>0</v>
      </c>
      <c r="N13">
        <v>1</v>
      </c>
      <c r="O13">
        <v>0</v>
      </c>
      <c r="P13">
        <v>1</v>
      </c>
      <c r="Q13">
        <v>0</v>
      </c>
    </row>
    <row r="14" spans="4:17" x14ac:dyDescent="0.25">
      <c r="D14" s="300" t="s">
        <v>599</v>
      </c>
      <c r="E14" s="290" t="s">
        <v>650</v>
      </c>
      <c r="F14" s="301" t="s">
        <v>670</v>
      </c>
      <c r="H14" s="194">
        <v>11</v>
      </c>
      <c r="I14" s="307">
        <v>1</v>
      </c>
      <c r="J14">
        <v>0</v>
      </c>
      <c r="K14">
        <v>1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</row>
    <row r="15" spans="4:17" x14ac:dyDescent="0.25">
      <c r="D15" s="300" t="s">
        <v>599</v>
      </c>
      <c r="E15" s="290" t="s">
        <v>653</v>
      </c>
      <c r="F15" s="301" t="s">
        <v>670</v>
      </c>
      <c r="H15" s="194">
        <v>12</v>
      </c>
      <c r="I15" s="307">
        <v>1</v>
      </c>
      <c r="J15">
        <v>0</v>
      </c>
      <c r="K15">
        <v>1</v>
      </c>
      <c r="L15">
        <v>1</v>
      </c>
      <c r="M15">
        <v>0</v>
      </c>
      <c r="N15">
        <v>1</v>
      </c>
      <c r="O15">
        <v>0</v>
      </c>
      <c r="P15">
        <v>1</v>
      </c>
      <c r="Q15">
        <v>0</v>
      </c>
    </row>
    <row r="16" spans="4:17" x14ac:dyDescent="0.25">
      <c r="D16" s="300" t="s">
        <v>599</v>
      </c>
      <c r="E16" s="290" t="s">
        <v>658</v>
      </c>
      <c r="F16" s="301" t="s">
        <v>670</v>
      </c>
      <c r="H16" s="194">
        <v>13</v>
      </c>
      <c r="I16" s="307">
        <v>1</v>
      </c>
      <c r="J16">
        <v>0</v>
      </c>
      <c r="K16">
        <v>1</v>
      </c>
      <c r="L16">
        <v>1</v>
      </c>
      <c r="M16">
        <v>0</v>
      </c>
      <c r="N16">
        <v>1</v>
      </c>
      <c r="O16">
        <v>0</v>
      </c>
      <c r="P16">
        <v>1</v>
      </c>
      <c r="Q16">
        <v>0</v>
      </c>
    </row>
    <row r="17" spans="4:17" x14ac:dyDescent="0.25">
      <c r="D17" s="300" t="s">
        <v>599</v>
      </c>
      <c r="E17" s="290" t="s">
        <v>659</v>
      </c>
      <c r="F17" s="301" t="s">
        <v>670</v>
      </c>
      <c r="H17" s="194">
        <v>14</v>
      </c>
      <c r="I17" s="307">
        <v>1</v>
      </c>
      <c r="J17">
        <v>0</v>
      </c>
      <c r="K17">
        <v>1</v>
      </c>
      <c r="L17">
        <v>1</v>
      </c>
      <c r="M17">
        <v>0</v>
      </c>
      <c r="N17">
        <v>1</v>
      </c>
      <c r="O17">
        <v>0</v>
      </c>
      <c r="P17">
        <v>1</v>
      </c>
      <c r="Q17">
        <v>0</v>
      </c>
    </row>
    <row r="18" spans="4:17" x14ac:dyDescent="0.25">
      <c r="D18" s="300" t="s">
        <v>599</v>
      </c>
      <c r="E18" s="290" t="s">
        <v>660</v>
      </c>
      <c r="F18" s="301" t="s">
        <v>670</v>
      </c>
      <c r="H18" s="194">
        <v>15</v>
      </c>
      <c r="I18" s="307">
        <v>1</v>
      </c>
      <c r="J18">
        <v>0</v>
      </c>
      <c r="K18">
        <v>1</v>
      </c>
      <c r="L18">
        <v>1</v>
      </c>
      <c r="M18">
        <v>0</v>
      </c>
      <c r="N18">
        <v>1</v>
      </c>
      <c r="O18">
        <v>0</v>
      </c>
      <c r="P18">
        <v>1</v>
      </c>
      <c r="Q18">
        <v>0</v>
      </c>
    </row>
    <row r="19" spans="4:17" x14ac:dyDescent="0.25">
      <c r="D19" s="300" t="s">
        <v>599</v>
      </c>
      <c r="E19" s="290" t="s">
        <v>663</v>
      </c>
      <c r="F19" s="301" t="s">
        <v>670</v>
      </c>
      <c r="H19" s="194">
        <v>16</v>
      </c>
      <c r="I19" s="307">
        <v>1</v>
      </c>
      <c r="J19">
        <v>0</v>
      </c>
      <c r="K19">
        <v>1</v>
      </c>
      <c r="L19">
        <v>1</v>
      </c>
      <c r="M19">
        <v>0</v>
      </c>
      <c r="N19">
        <v>1</v>
      </c>
      <c r="O19">
        <v>0</v>
      </c>
      <c r="P19">
        <v>1</v>
      </c>
      <c r="Q19">
        <v>0</v>
      </c>
    </row>
    <row r="20" spans="4:17" x14ac:dyDescent="0.25">
      <c r="D20" s="300" t="s">
        <v>599</v>
      </c>
      <c r="E20" s="290" t="s">
        <v>666</v>
      </c>
      <c r="F20" s="301" t="s">
        <v>670</v>
      </c>
      <c r="H20" s="194">
        <v>17</v>
      </c>
      <c r="I20" s="307">
        <v>1</v>
      </c>
      <c r="J20">
        <v>0</v>
      </c>
      <c r="K20">
        <v>1</v>
      </c>
      <c r="L20">
        <v>1</v>
      </c>
      <c r="M20">
        <v>0</v>
      </c>
      <c r="N20">
        <v>1</v>
      </c>
      <c r="O20">
        <v>0</v>
      </c>
      <c r="P20">
        <v>1</v>
      </c>
      <c r="Q20">
        <v>0</v>
      </c>
    </row>
    <row r="21" spans="4:17" x14ac:dyDescent="0.25">
      <c r="D21" s="300" t="s">
        <v>599</v>
      </c>
      <c r="E21" s="290" t="s">
        <v>668</v>
      </c>
      <c r="F21" s="301" t="s">
        <v>670</v>
      </c>
      <c r="H21" s="194">
        <v>18</v>
      </c>
      <c r="I21" s="307">
        <v>1</v>
      </c>
      <c r="J21">
        <v>0</v>
      </c>
      <c r="K21">
        <v>1</v>
      </c>
      <c r="L21">
        <v>1</v>
      </c>
      <c r="M21">
        <v>0</v>
      </c>
      <c r="N21">
        <v>1</v>
      </c>
      <c r="O21">
        <v>0</v>
      </c>
      <c r="P21">
        <v>1</v>
      </c>
      <c r="Q21">
        <v>0</v>
      </c>
    </row>
    <row r="22" spans="4:17" x14ac:dyDescent="0.25">
      <c r="D22" s="300" t="s">
        <v>599</v>
      </c>
      <c r="E22" s="290" t="s">
        <v>623</v>
      </c>
      <c r="F22" s="301" t="s">
        <v>671</v>
      </c>
      <c r="H22" s="194">
        <v>19</v>
      </c>
      <c r="I22" s="307">
        <v>1</v>
      </c>
      <c r="J22">
        <v>0</v>
      </c>
      <c r="K22">
        <v>1</v>
      </c>
      <c r="L22">
        <v>1</v>
      </c>
      <c r="M22">
        <v>0</v>
      </c>
      <c r="N22">
        <v>1</v>
      </c>
      <c r="O22">
        <v>0</v>
      </c>
      <c r="P22">
        <v>1</v>
      </c>
      <c r="Q22">
        <v>0</v>
      </c>
    </row>
    <row r="23" spans="4:17" x14ac:dyDescent="0.25">
      <c r="D23" s="300" t="s">
        <v>599</v>
      </c>
      <c r="E23" s="290" t="s">
        <v>646</v>
      </c>
      <c r="F23" s="301" t="s">
        <v>671</v>
      </c>
      <c r="H23" s="194">
        <v>20</v>
      </c>
      <c r="I23" s="307">
        <v>1</v>
      </c>
      <c r="J23">
        <v>0</v>
      </c>
      <c r="K23">
        <v>1</v>
      </c>
      <c r="L23">
        <v>1</v>
      </c>
      <c r="M23">
        <v>0</v>
      </c>
      <c r="N23">
        <v>1</v>
      </c>
      <c r="O23">
        <v>0</v>
      </c>
      <c r="P23">
        <v>1</v>
      </c>
      <c r="Q23">
        <v>0</v>
      </c>
    </row>
    <row r="24" spans="4:17" x14ac:dyDescent="0.25">
      <c r="D24" s="300" t="s">
        <v>599</v>
      </c>
      <c r="E24" s="290" t="s">
        <v>649</v>
      </c>
      <c r="F24" s="301" t="s">
        <v>671</v>
      </c>
      <c r="H24" s="194">
        <v>21</v>
      </c>
      <c r="I24" s="307">
        <v>1</v>
      </c>
      <c r="J24">
        <v>0</v>
      </c>
      <c r="K24">
        <v>1</v>
      </c>
      <c r="L24">
        <v>1</v>
      </c>
      <c r="M24">
        <v>0</v>
      </c>
      <c r="N24">
        <v>1</v>
      </c>
      <c r="O24">
        <v>0</v>
      </c>
      <c r="P24">
        <v>1</v>
      </c>
      <c r="Q24">
        <v>0</v>
      </c>
    </row>
    <row r="25" spans="4:17" x14ac:dyDescent="0.25">
      <c r="D25" s="300" t="s">
        <v>599</v>
      </c>
      <c r="E25" s="290" t="s">
        <v>656</v>
      </c>
      <c r="F25" s="301" t="s">
        <v>671</v>
      </c>
      <c r="H25" s="194">
        <v>22</v>
      </c>
      <c r="I25" s="307">
        <v>1</v>
      </c>
      <c r="J25">
        <v>0</v>
      </c>
      <c r="K25">
        <v>1</v>
      </c>
      <c r="L25">
        <v>1</v>
      </c>
      <c r="M25">
        <v>0</v>
      </c>
      <c r="N25">
        <v>1</v>
      </c>
      <c r="O25">
        <v>0</v>
      </c>
      <c r="P25">
        <v>1</v>
      </c>
      <c r="Q25">
        <v>0</v>
      </c>
    </row>
    <row r="26" spans="4:17" x14ac:dyDescent="0.25">
      <c r="D26" s="300" t="s">
        <v>599</v>
      </c>
      <c r="E26" s="290" t="s">
        <v>657</v>
      </c>
      <c r="F26" s="301" t="s">
        <v>671</v>
      </c>
      <c r="H26" s="194">
        <v>23</v>
      </c>
      <c r="I26" s="307">
        <v>1</v>
      </c>
      <c r="J26">
        <v>0</v>
      </c>
      <c r="K26">
        <v>1</v>
      </c>
      <c r="L26">
        <v>1</v>
      </c>
      <c r="M26">
        <v>0</v>
      </c>
      <c r="N26">
        <v>1</v>
      </c>
      <c r="O26">
        <v>0</v>
      </c>
      <c r="P26">
        <v>1</v>
      </c>
      <c r="Q26">
        <v>0</v>
      </c>
    </row>
    <row r="27" spans="4:17" x14ac:dyDescent="0.25">
      <c r="D27" s="300" t="s">
        <v>599</v>
      </c>
      <c r="E27" s="290" t="s">
        <v>658</v>
      </c>
      <c r="F27" s="301" t="s">
        <v>671</v>
      </c>
      <c r="H27" s="194">
        <v>24</v>
      </c>
      <c r="I27" s="307">
        <v>1</v>
      </c>
      <c r="J27">
        <v>0</v>
      </c>
      <c r="K27">
        <v>1</v>
      </c>
      <c r="L27">
        <v>1</v>
      </c>
      <c r="M27">
        <v>0</v>
      </c>
      <c r="N27">
        <v>1</v>
      </c>
      <c r="O27">
        <v>0</v>
      </c>
      <c r="P27">
        <v>1</v>
      </c>
      <c r="Q27">
        <v>0</v>
      </c>
    </row>
    <row r="28" spans="4:17" x14ac:dyDescent="0.25">
      <c r="D28" s="300" t="s">
        <v>599</v>
      </c>
      <c r="E28" s="290" t="s">
        <v>663</v>
      </c>
      <c r="F28" s="301" t="s">
        <v>671</v>
      </c>
      <c r="H28" s="194">
        <v>25</v>
      </c>
      <c r="I28" s="307">
        <v>1</v>
      </c>
      <c r="J28">
        <v>0</v>
      </c>
      <c r="K28">
        <v>1</v>
      </c>
      <c r="L28">
        <v>1</v>
      </c>
      <c r="M28">
        <v>0</v>
      </c>
      <c r="N28">
        <v>1</v>
      </c>
      <c r="O28">
        <v>0</v>
      </c>
      <c r="P28">
        <v>1</v>
      </c>
      <c r="Q28">
        <v>0</v>
      </c>
    </row>
    <row r="29" spans="4:17" x14ac:dyDescent="0.25">
      <c r="D29" s="300" t="s">
        <v>599</v>
      </c>
      <c r="E29" s="290" t="s">
        <v>668</v>
      </c>
      <c r="F29" s="301" t="s">
        <v>671</v>
      </c>
      <c r="H29" s="194">
        <v>26</v>
      </c>
      <c r="I29" s="307">
        <v>1</v>
      </c>
      <c r="J29">
        <v>0</v>
      </c>
      <c r="K29">
        <v>1</v>
      </c>
      <c r="L29">
        <v>1</v>
      </c>
      <c r="M29">
        <v>0</v>
      </c>
      <c r="N29">
        <v>1</v>
      </c>
      <c r="O29">
        <v>0</v>
      </c>
      <c r="P29">
        <v>1</v>
      </c>
      <c r="Q29">
        <v>0</v>
      </c>
    </row>
    <row r="30" spans="4:17" x14ac:dyDescent="0.25">
      <c r="D30" s="300" t="s">
        <v>599</v>
      </c>
      <c r="E30" s="290" t="s">
        <v>635</v>
      </c>
      <c r="F30" s="301" t="s">
        <v>672</v>
      </c>
      <c r="H30" s="194">
        <v>27</v>
      </c>
      <c r="I30" s="307">
        <v>1</v>
      </c>
      <c r="J30">
        <v>0</v>
      </c>
      <c r="K30">
        <v>0</v>
      </c>
      <c r="L30">
        <v>1</v>
      </c>
      <c r="M30">
        <v>0</v>
      </c>
      <c r="N30">
        <v>1</v>
      </c>
      <c r="O30">
        <v>0</v>
      </c>
      <c r="P30">
        <v>1</v>
      </c>
      <c r="Q30">
        <v>0</v>
      </c>
    </row>
    <row r="31" spans="4:17" x14ac:dyDescent="0.25">
      <c r="D31" s="300" t="s">
        <v>599</v>
      </c>
      <c r="E31" s="290" t="s">
        <v>637</v>
      </c>
      <c r="F31" s="301" t="s">
        <v>672</v>
      </c>
      <c r="H31" s="194">
        <v>28</v>
      </c>
      <c r="I31" s="307">
        <v>1</v>
      </c>
      <c r="J31">
        <v>0</v>
      </c>
      <c r="K31">
        <v>0</v>
      </c>
      <c r="L31">
        <v>1</v>
      </c>
      <c r="M31">
        <v>0</v>
      </c>
      <c r="N31">
        <v>1</v>
      </c>
      <c r="O31">
        <v>0</v>
      </c>
      <c r="P31">
        <v>1</v>
      </c>
      <c r="Q31">
        <v>0</v>
      </c>
    </row>
    <row r="32" spans="4:17" x14ac:dyDescent="0.25">
      <c r="D32" s="300" t="s">
        <v>599</v>
      </c>
      <c r="E32" s="290" t="s">
        <v>640</v>
      </c>
      <c r="F32" s="301" t="s">
        <v>672</v>
      </c>
      <c r="H32" s="194">
        <v>29</v>
      </c>
      <c r="I32" s="307">
        <v>1</v>
      </c>
      <c r="J32">
        <v>0</v>
      </c>
      <c r="K32">
        <v>0</v>
      </c>
      <c r="L32">
        <v>1</v>
      </c>
      <c r="M32">
        <v>0</v>
      </c>
      <c r="N32">
        <v>1</v>
      </c>
      <c r="O32">
        <v>0</v>
      </c>
      <c r="P32">
        <v>1</v>
      </c>
      <c r="Q32">
        <v>0</v>
      </c>
    </row>
    <row r="33" spans="4:17" x14ac:dyDescent="0.25">
      <c r="D33" s="300" t="s">
        <v>599</v>
      </c>
      <c r="E33" s="290" t="s">
        <v>641</v>
      </c>
      <c r="F33" s="301" t="s">
        <v>672</v>
      </c>
      <c r="H33" s="194">
        <v>30</v>
      </c>
      <c r="I33" s="307">
        <v>1</v>
      </c>
      <c r="J33">
        <v>0</v>
      </c>
      <c r="K33">
        <v>0</v>
      </c>
      <c r="L33">
        <v>1</v>
      </c>
      <c r="M33">
        <v>0</v>
      </c>
      <c r="N33">
        <v>1</v>
      </c>
      <c r="O33">
        <v>0</v>
      </c>
      <c r="P33">
        <v>1</v>
      </c>
      <c r="Q33">
        <v>0</v>
      </c>
    </row>
    <row r="34" spans="4:17" x14ac:dyDescent="0.25">
      <c r="D34" s="300" t="s">
        <v>599</v>
      </c>
      <c r="E34" s="290" t="s">
        <v>642</v>
      </c>
      <c r="F34" s="301" t="s">
        <v>672</v>
      </c>
      <c r="H34" s="194">
        <v>31</v>
      </c>
      <c r="I34" s="307">
        <v>1</v>
      </c>
      <c r="J34">
        <v>0</v>
      </c>
      <c r="K34">
        <v>0</v>
      </c>
      <c r="L34">
        <v>1</v>
      </c>
      <c r="M34">
        <v>0</v>
      </c>
      <c r="N34">
        <v>1</v>
      </c>
      <c r="O34">
        <v>0</v>
      </c>
      <c r="P34">
        <v>1</v>
      </c>
      <c r="Q34">
        <v>0</v>
      </c>
    </row>
    <row r="35" spans="4:17" x14ac:dyDescent="0.25">
      <c r="D35" s="300" t="s">
        <v>599</v>
      </c>
      <c r="E35" s="290" t="s">
        <v>645</v>
      </c>
      <c r="F35" s="301" t="s">
        <v>672</v>
      </c>
      <c r="H35" s="195">
        <v>32</v>
      </c>
      <c r="I35" s="307">
        <v>1</v>
      </c>
      <c r="J35">
        <v>0</v>
      </c>
      <c r="K35">
        <v>0</v>
      </c>
      <c r="L35">
        <v>1</v>
      </c>
      <c r="M35">
        <v>0</v>
      </c>
      <c r="N35">
        <v>1</v>
      </c>
      <c r="O35">
        <v>0</v>
      </c>
      <c r="P35">
        <v>1</v>
      </c>
      <c r="Q35">
        <v>0</v>
      </c>
    </row>
    <row r="36" spans="4:17" x14ac:dyDescent="0.25">
      <c r="D36" s="300" t="s">
        <v>599</v>
      </c>
      <c r="E36" s="290" t="s">
        <v>648</v>
      </c>
      <c r="F36" s="301" t="s">
        <v>672</v>
      </c>
      <c r="H36" s="195">
        <v>33</v>
      </c>
      <c r="I36" s="307">
        <v>1</v>
      </c>
      <c r="J36">
        <v>0</v>
      </c>
      <c r="K36">
        <v>0</v>
      </c>
      <c r="L36">
        <v>1</v>
      </c>
      <c r="M36">
        <v>0</v>
      </c>
      <c r="N36">
        <v>1</v>
      </c>
      <c r="O36">
        <v>0</v>
      </c>
      <c r="P36">
        <v>1</v>
      </c>
      <c r="Q36">
        <v>0</v>
      </c>
    </row>
    <row r="37" spans="4:17" x14ac:dyDescent="0.25">
      <c r="D37" s="300" t="s">
        <v>599</v>
      </c>
      <c r="E37" s="290" t="s">
        <v>653</v>
      </c>
      <c r="F37" s="301" t="s">
        <v>672</v>
      </c>
      <c r="H37" s="195">
        <v>34</v>
      </c>
      <c r="I37" s="307">
        <v>1</v>
      </c>
      <c r="J37">
        <v>0</v>
      </c>
      <c r="K37">
        <v>0</v>
      </c>
      <c r="L37">
        <v>1</v>
      </c>
      <c r="M37">
        <v>0</v>
      </c>
      <c r="N37">
        <v>1</v>
      </c>
      <c r="O37">
        <v>0</v>
      </c>
      <c r="P37">
        <v>1</v>
      </c>
      <c r="Q37">
        <v>0</v>
      </c>
    </row>
    <row r="38" spans="4:17" x14ac:dyDescent="0.25">
      <c r="D38" s="300" t="s">
        <v>599</v>
      </c>
      <c r="E38" s="290" t="s">
        <v>658</v>
      </c>
      <c r="F38" s="301" t="s">
        <v>672</v>
      </c>
      <c r="H38" s="195">
        <v>35</v>
      </c>
      <c r="I38" s="307">
        <v>1</v>
      </c>
      <c r="J38">
        <v>0</v>
      </c>
      <c r="K38">
        <v>0</v>
      </c>
      <c r="L38">
        <v>1</v>
      </c>
      <c r="M38">
        <v>0</v>
      </c>
      <c r="N38">
        <v>1</v>
      </c>
      <c r="O38">
        <v>0</v>
      </c>
      <c r="P38">
        <v>1</v>
      </c>
      <c r="Q38">
        <v>0</v>
      </c>
    </row>
    <row r="39" spans="4:17" x14ac:dyDescent="0.25">
      <c r="D39" s="300" t="s">
        <v>599</v>
      </c>
      <c r="E39" s="290" t="s">
        <v>659</v>
      </c>
      <c r="F39" s="301" t="s">
        <v>672</v>
      </c>
      <c r="H39" s="195">
        <v>36</v>
      </c>
      <c r="I39" s="307">
        <v>1</v>
      </c>
      <c r="J39">
        <v>0</v>
      </c>
      <c r="K39">
        <v>0</v>
      </c>
      <c r="L39">
        <v>1</v>
      </c>
      <c r="M39">
        <v>0</v>
      </c>
      <c r="N39">
        <v>1</v>
      </c>
      <c r="O39">
        <v>0</v>
      </c>
      <c r="P39">
        <v>1</v>
      </c>
      <c r="Q39">
        <v>0</v>
      </c>
    </row>
    <row r="40" spans="4:17" x14ac:dyDescent="0.25">
      <c r="D40" s="300" t="s">
        <v>599</v>
      </c>
      <c r="E40" s="290" t="s">
        <v>664</v>
      </c>
      <c r="F40" s="301" t="s">
        <v>672</v>
      </c>
      <c r="H40" s="195">
        <v>37</v>
      </c>
      <c r="I40" s="307">
        <v>1</v>
      </c>
      <c r="J40">
        <v>0</v>
      </c>
      <c r="K40">
        <v>0</v>
      </c>
      <c r="L40">
        <v>1</v>
      </c>
      <c r="M40">
        <v>0</v>
      </c>
      <c r="N40">
        <v>1</v>
      </c>
      <c r="O40">
        <v>0</v>
      </c>
      <c r="P40">
        <v>1</v>
      </c>
      <c r="Q40">
        <v>0</v>
      </c>
    </row>
    <row r="41" spans="4:17" x14ac:dyDescent="0.25">
      <c r="D41" s="300" t="s">
        <v>599</v>
      </c>
      <c r="E41" s="290" t="s">
        <v>665</v>
      </c>
      <c r="F41" s="301" t="s">
        <v>672</v>
      </c>
      <c r="H41" s="195">
        <v>38</v>
      </c>
      <c r="I41" s="307">
        <v>1</v>
      </c>
      <c r="J41">
        <v>0</v>
      </c>
      <c r="K41">
        <v>0</v>
      </c>
      <c r="L41">
        <v>1</v>
      </c>
      <c r="M41">
        <v>0</v>
      </c>
      <c r="N41">
        <v>1</v>
      </c>
      <c r="O41">
        <v>0</v>
      </c>
      <c r="P41">
        <v>1</v>
      </c>
      <c r="Q41">
        <v>0</v>
      </c>
    </row>
    <row r="42" spans="4:17" x14ac:dyDescent="0.25">
      <c r="D42" s="300" t="s">
        <v>599</v>
      </c>
      <c r="E42" s="290" t="s">
        <v>667</v>
      </c>
      <c r="F42" s="301" t="s">
        <v>672</v>
      </c>
      <c r="H42" s="195">
        <v>39</v>
      </c>
      <c r="I42" s="307">
        <v>1</v>
      </c>
      <c r="J42">
        <v>0</v>
      </c>
      <c r="K42">
        <v>0</v>
      </c>
      <c r="L42">
        <v>1</v>
      </c>
      <c r="M42">
        <v>0</v>
      </c>
      <c r="N42">
        <v>1</v>
      </c>
      <c r="O42">
        <v>0</v>
      </c>
      <c r="P42">
        <v>1</v>
      </c>
      <c r="Q42">
        <v>0</v>
      </c>
    </row>
    <row r="43" spans="4:17" x14ac:dyDescent="0.25">
      <c r="D43" s="300" t="s">
        <v>599</v>
      </c>
      <c r="E43" s="290" t="s">
        <v>624</v>
      </c>
      <c r="F43" s="301" t="s">
        <v>673</v>
      </c>
      <c r="H43" s="195">
        <v>40</v>
      </c>
      <c r="I43" s="307">
        <v>1</v>
      </c>
      <c r="J43">
        <v>0</v>
      </c>
      <c r="K43">
        <v>0</v>
      </c>
      <c r="L43">
        <v>1</v>
      </c>
      <c r="M43">
        <v>0</v>
      </c>
      <c r="N43">
        <v>1</v>
      </c>
      <c r="O43">
        <v>0</v>
      </c>
      <c r="P43">
        <v>1</v>
      </c>
      <c r="Q43">
        <v>0</v>
      </c>
    </row>
    <row r="44" spans="4:17" x14ac:dyDescent="0.25">
      <c r="D44" s="300" t="s">
        <v>599</v>
      </c>
      <c r="E44" s="290" t="s">
        <v>635</v>
      </c>
      <c r="F44" s="301" t="s">
        <v>673</v>
      </c>
      <c r="H44" s="195">
        <v>41</v>
      </c>
      <c r="I44" s="307">
        <v>1</v>
      </c>
      <c r="J44">
        <v>0</v>
      </c>
      <c r="K44">
        <v>0</v>
      </c>
      <c r="L44">
        <v>1</v>
      </c>
      <c r="M44">
        <v>0</v>
      </c>
      <c r="N44">
        <v>1</v>
      </c>
      <c r="O44">
        <v>0</v>
      </c>
      <c r="P44">
        <v>1</v>
      </c>
      <c r="Q44">
        <v>0</v>
      </c>
    </row>
    <row r="45" spans="4:17" x14ac:dyDescent="0.25">
      <c r="D45" s="300" t="s">
        <v>599</v>
      </c>
      <c r="E45" s="290" t="s">
        <v>637</v>
      </c>
      <c r="F45" s="301" t="s">
        <v>673</v>
      </c>
      <c r="H45" s="195">
        <v>42</v>
      </c>
      <c r="I45" s="307">
        <v>1</v>
      </c>
      <c r="J45">
        <v>0</v>
      </c>
      <c r="K45">
        <v>0</v>
      </c>
      <c r="L45">
        <v>1</v>
      </c>
      <c r="M45">
        <v>0</v>
      </c>
      <c r="N45">
        <v>1</v>
      </c>
      <c r="O45">
        <v>0</v>
      </c>
      <c r="P45">
        <v>1</v>
      </c>
      <c r="Q45">
        <v>0</v>
      </c>
    </row>
    <row r="46" spans="4:17" x14ac:dyDescent="0.25">
      <c r="D46" s="300" t="s">
        <v>599</v>
      </c>
      <c r="E46" s="290" t="s">
        <v>640</v>
      </c>
      <c r="F46" s="301" t="s">
        <v>673</v>
      </c>
      <c r="H46" s="195">
        <v>43</v>
      </c>
      <c r="I46" s="307">
        <v>1</v>
      </c>
      <c r="J46">
        <v>0</v>
      </c>
      <c r="K46">
        <v>0</v>
      </c>
      <c r="L46">
        <v>1</v>
      </c>
      <c r="M46">
        <v>0</v>
      </c>
      <c r="N46">
        <v>1</v>
      </c>
      <c r="O46">
        <v>0</v>
      </c>
      <c r="P46">
        <v>1</v>
      </c>
      <c r="Q46">
        <v>0</v>
      </c>
    </row>
    <row r="47" spans="4:17" x14ac:dyDescent="0.25">
      <c r="D47" s="300" t="s">
        <v>599</v>
      </c>
      <c r="E47" s="290" t="s">
        <v>642</v>
      </c>
      <c r="F47" s="301" t="s">
        <v>673</v>
      </c>
      <c r="H47" s="195">
        <v>44</v>
      </c>
      <c r="I47" s="307">
        <v>1</v>
      </c>
      <c r="J47">
        <v>0</v>
      </c>
      <c r="K47">
        <v>0</v>
      </c>
      <c r="L47">
        <v>1</v>
      </c>
      <c r="M47">
        <v>0</v>
      </c>
      <c r="N47">
        <v>1</v>
      </c>
      <c r="O47">
        <v>0</v>
      </c>
      <c r="P47">
        <v>1</v>
      </c>
      <c r="Q47">
        <v>0</v>
      </c>
    </row>
    <row r="48" spans="4:17" x14ac:dyDescent="0.25">
      <c r="D48" s="300" t="s">
        <v>599</v>
      </c>
      <c r="E48" s="290" t="s">
        <v>643</v>
      </c>
      <c r="F48" s="301" t="s">
        <v>673</v>
      </c>
      <c r="H48" s="195">
        <v>45</v>
      </c>
      <c r="I48" s="307">
        <v>1</v>
      </c>
      <c r="J48">
        <v>0</v>
      </c>
      <c r="K48">
        <v>0</v>
      </c>
      <c r="L48">
        <v>1</v>
      </c>
      <c r="M48">
        <v>0</v>
      </c>
      <c r="N48">
        <v>1</v>
      </c>
      <c r="O48">
        <v>0</v>
      </c>
      <c r="P48">
        <v>1</v>
      </c>
      <c r="Q48">
        <v>0</v>
      </c>
    </row>
    <row r="49" spans="4:17" x14ac:dyDescent="0.25">
      <c r="D49" s="300" t="s">
        <v>599</v>
      </c>
      <c r="E49" s="290" t="s">
        <v>647</v>
      </c>
      <c r="F49" s="301" t="s">
        <v>673</v>
      </c>
      <c r="H49" s="195">
        <v>46</v>
      </c>
      <c r="I49" s="307">
        <v>1</v>
      </c>
      <c r="J49">
        <v>0</v>
      </c>
      <c r="K49">
        <v>0</v>
      </c>
      <c r="L49">
        <v>1</v>
      </c>
      <c r="M49">
        <v>0</v>
      </c>
      <c r="N49">
        <v>1</v>
      </c>
      <c r="O49">
        <v>0</v>
      </c>
      <c r="P49">
        <v>1</v>
      </c>
      <c r="Q49">
        <v>0</v>
      </c>
    </row>
    <row r="50" spans="4:17" x14ac:dyDescent="0.25">
      <c r="D50" s="300" t="s">
        <v>599</v>
      </c>
      <c r="E50" s="290" t="s">
        <v>648</v>
      </c>
      <c r="F50" s="301" t="s">
        <v>673</v>
      </c>
      <c r="H50" s="195">
        <v>47</v>
      </c>
      <c r="I50" s="307">
        <v>1</v>
      </c>
      <c r="J50">
        <v>0</v>
      </c>
      <c r="K50">
        <v>0</v>
      </c>
      <c r="L50">
        <v>1</v>
      </c>
      <c r="M50">
        <v>0</v>
      </c>
      <c r="N50">
        <v>1</v>
      </c>
      <c r="O50">
        <v>0</v>
      </c>
      <c r="P50">
        <v>1</v>
      </c>
      <c r="Q50">
        <v>0</v>
      </c>
    </row>
    <row r="51" spans="4:17" x14ac:dyDescent="0.25">
      <c r="D51" s="300" t="s">
        <v>599</v>
      </c>
      <c r="E51" s="290" t="s">
        <v>649</v>
      </c>
      <c r="F51" s="301" t="s">
        <v>673</v>
      </c>
      <c r="H51" s="195">
        <v>48</v>
      </c>
      <c r="I51" s="307">
        <v>1</v>
      </c>
      <c r="J51">
        <v>0</v>
      </c>
      <c r="K51">
        <v>0</v>
      </c>
      <c r="L51">
        <v>1</v>
      </c>
      <c r="M51">
        <v>0</v>
      </c>
      <c r="N51">
        <v>1</v>
      </c>
      <c r="O51">
        <v>0</v>
      </c>
      <c r="P51">
        <v>1</v>
      </c>
      <c r="Q51">
        <v>0</v>
      </c>
    </row>
    <row r="52" spans="4:17" x14ac:dyDescent="0.25">
      <c r="D52" s="300" t="s">
        <v>599</v>
      </c>
      <c r="E52" s="290" t="s">
        <v>654</v>
      </c>
      <c r="F52" s="301" t="s">
        <v>673</v>
      </c>
      <c r="H52" s="195">
        <v>49</v>
      </c>
      <c r="I52" s="307">
        <v>1</v>
      </c>
      <c r="J52">
        <v>0</v>
      </c>
      <c r="K52">
        <v>0</v>
      </c>
      <c r="L52">
        <v>1</v>
      </c>
      <c r="M52">
        <v>0</v>
      </c>
      <c r="N52">
        <v>1</v>
      </c>
      <c r="O52">
        <v>0</v>
      </c>
      <c r="P52">
        <v>1</v>
      </c>
      <c r="Q52">
        <v>0</v>
      </c>
    </row>
    <row r="53" spans="4:17" x14ac:dyDescent="0.25">
      <c r="D53" s="300" t="s">
        <v>599</v>
      </c>
      <c r="E53" s="290" t="s">
        <v>658</v>
      </c>
      <c r="F53" s="301" t="s">
        <v>673</v>
      </c>
      <c r="H53" s="194">
        <v>50</v>
      </c>
      <c r="I53" s="307">
        <v>1</v>
      </c>
      <c r="J53">
        <v>0</v>
      </c>
      <c r="K53">
        <v>0</v>
      </c>
      <c r="L53">
        <v>1</v>
      </c>
      <c r="M53">
        <v>0</v>
      </c>
      <c r="N53">
        <v>1</v>
      </c>
      <c r="O53">
        <v>0</v>
      </c>
      <c r="P53">
        <v>1</v>
      </c>
      <c r="Q53">
        <v>0</v>
      </c>
    </row>
    <row r="54" spans="4:17" x14ac:dyDescent="0.25">
      <c r="D54" s="300" t="s">
        <v>599</v>
      </c>
      <c r="E54" s="290" t="s">
        <v>664</v>
      </c>
      <c r="F54" s="301" t="s">
        <v>673</v>
      </c>
      <c r="H54" s="194">
        <v>51</v>
      </c>
      <c r="I54" s="307">
        <v>1</v>
      </c>
      <c r="J54">
        <v>0</v>
      </c>
      <c r="K54">
        <v>0</v>
      </c>
      <c r="L54">
        <v>1</v>
      </c>
      <c r="M54">
        <v>0</v>
      </c>
      <c r="N54">
        <v>1</v>
      </c>
      <c r="O54">
        <v>0</v>
      </c>
      <c r="P54">
        <v>1</v>
      </c>
      <c r="Q54">
        <v>0</v>
      </c>
    </row>
    <row r="55" spans="4:17" x14ac:dyDescent="0.25">
      <c r="D55" s="300" t="s">
        <v>599</v>
      </c>
      <c r="E55" s="290" t="s">
        <v>665</v>
      </c>
      <c r="F55" s="301" t="s">
        <v>673</v>
      </c>
      <c r="H55" s="194">
        <v>52</v>
      </c>
      <c r="I55" s="307">
        <v>1</v>
      </c>
      <c r="J55">
        <v>0</v>
      </c>
      <c r="K55">
        <v>0</v>
      </c>
      <c r="L55">
        <v>1</v>
      </c>
      <c r="M55">
        <v>0</v>
      </c>
      <c r="N55">
        <v>1</v>
      </c>
      <c r="O55">
        <v>0</v>
      </c>
      <c r="P55">
        <v>1</v>
      </c>
      <c r="Q55">
        <v>0</v>
      </c>
    </row>
    <row r="56" spans="4:17" x14ac:dyDescent="0.25">
      <c r="D56" s="300" t="s">
        <v>599</v>
      </c>
      <c r="E56" s="290" t="s">
        <v>666</v>
      </c>
      <c r="F56" s="301" t="s">
        <v>673</v>
      </c>
      <c r="H56" s="194">
        <v>53</v>
      </c>
      <c r="I56" s="307">
        <v>1</v>
      </c>
      <c r="J56">
        <v>0</v>
      </c>
      <c r="K56">
        <v>0</v>
      </c>
      <c r="L56">
        <v>1</v>
      </c>
      <c r="M56">
        <v>0</v>
      </c>
      <c r="N56">
        <v>1</v>
      </c>
      <c r="O56">
        <v>0</v>
      </c>
      <c r="P56">
        <v>1</v>
      </c>
      <c r="Q56">
        <v>0</v>
      </c>
    </row>
    <row r="57" spans="4:17" x14ac:dyDescent="0.25">
      <c r="D57" s="300" t="s">
        <v>599</v>
      </c>
      <c r="E57" s="290" t="s">
        <v>668</v>
      </c>
      <c r="F57" s="301" t="s">
        <v>673</v>
      </c>
      <c r="H57" s="194">
        <v>54</v>
      </c>
      <c r="I57" s="307">
        <v>1</v>
      </c>
      <c r="J57">
        <v>0</v>
      </c>
      <c r="K57">
        <v>0</v>
      </c>
      <c r="L57">
        <v>1</v>
      </c>
      <c r="M57">
        <v>0</v>
      </c>
      <c r="N57">
        <v>1</v>
      </c>
      <c r="O57">
        <v>0</v>
      </c>
      <c r="P57">
        <v>1</v>
      </c>
      <c r="Q57">
        <v>0</v>
      </c>
    </row>
    <row r="58" spans="4:17" x14ac:dyDescent="0.25">
      <c r="D58" s="300" t="s">
        <v>600</v>
      </c>
      <c r="E58" s="290" t="s">
        <v>640</v>
      </c>
      <c r="F58" s="301" t="s">
        <v>669</v>
      </c>
      <c r="H58" s="194">
        <v>55</v>
      </c>
      <c r="I58" s="307">
        <v>1</v>
      </c>
      <c r="J58">
        <v>0</v>
      </c>
      <c r="K58">
        <v>1</v>
      </c>
      <c r="L58">
        <v>1</v>
      </c>
      <c r="M58">
        <v>0</v>
      </c>
      <c r="N58">
        <v>1</v>
      </c>
      <c r="O58">
        <v>0</v>
      </c>
      <c r="P58">
        <v>1</v>
      </c>
      <c r="Q58">
        <v>0</v>
      </c>
    </row>
    <row r="59" spans="4:17" x14ac:dyDescent="0.25">
      <c r="D59" s="300" t="s">
        <v>600</v>
      </c>
      <c r="E59" s="290" t="s">
        <v>649</v>
      </c>
      <c r="F59" s="301" t="s">
        <v>669</v>
      </c>
      <c r="H59" s="194">
        <v>56</v>
      </c>
      <c r="I59" s="307">
        <v>1</v>
      </c>
      <c r="J59">
        <v>0</v>
      </c>
      <c r="K59">
        <v>1</v>
      </c>
      <c r="L59">
        <v>1</v>
      </c>
      <c r="M59">
        <v>0</v>
      </c>
      <c r="N59">
        <v>1</v>
      </c>
      <c r="O59">
        <v>0</v>
      </c>
      <c r="P59">
        <v>1</v>
      </c>
      <c r="Q59">
        <v>0</v>
      </c>
    </row>
    <row r="60" spans="4:17" x14ac:dyDescent="0.25">
      <c r="D60" s="300" t="s">
        <v>600</v>
      </c>
      <c r="E60" s="290" t="s">
        <v>653</v>
      </c>
      <c r="F60" s="301" t="s">
        <v>669</v>
      </c>
      <c r="H60" s="194">
        <v>57</v>
      </c>
      <c r="I60" s="307">
        <v>1</v>
      </c>
      <c r="J60">
        <v>0</v>
      </c>
      <c r="K60">
        <v>1</v>
      </c>
      <c r="L60">
        <v>1</v>
      </c>
      <c r="M60">
        <v>0</v>
      </c>
      <c r="N60">
        <v>1</v>
      </c>
      <c r="O60">
        <v>0</v>
      </c>
      <c r="P60">
        <v>1</v>
      </c>
      <c r="Q60">
        <v>0</v>
      </c>
    </row>
    <row r="61" spans="4:17" x14ac:dyDescent="0.25">
      <c r="D61" s="300" t="s">
        <v>600</v>
      </c>
      <c r="E61" s="290" t="s">
        <v>654</v>
      </c>
      <c r="F61" s="301" t="s">
        <v>669</v>
      </c>
      <c r="H61" s="194">
        <v>58</v>
      </c>
      <c r="I61" s="307">
        <v>1</v>
      </c>
      <c r="J61">
        <v>0</v>
      </c>
      <c r="K61">
        <v>1</v>
      </c>
      <c r="L61">
        <v>1</v>
      </c>
      <c r="M61">
        <v>0</v>
      </c>
      <c r="N61">
        <v>1</v>
      </c>
      <c r="O61">
        <v>0</v>
      </c>
      <c r="P61">
        <v>1</v>
      </c>
      <c r="Q61">
        <v>0</v>
      </c>
    </row>
    <row r="62" spans="4:17" x14ac:dyDescent="0.25">
      <c r="D62" s="300" t="s">
        <v>600</v>
      </c>
      <c r="E62" s="290" t="s">
        <v>658</v>
      </c>
      <c r="F62" s="301" t="s">
        <v>669</v>
      </c>
      <c r="H62" s="194">
        <v>59</v>
      </c>
      <c r="I62" s="307">
        <v>1</v>
      </c>
      <c r="J62">
        <v>0</v>
      </c>
      <c r="K62">
        <v>1</v>
      </c>
      <c r="L62">
        <v>1</v>
      </c>
      <c r="M62">
        <v>0</v>
      </c>
      <c r="N62">
        <v>1</v>
      </c>
      <c r="O62">
        <v>0</v>
      </c>
      <c r="P62">
        <v>1</v>
      </c>
      <c r="Q62">
        <v>0</v>
      </c>
    </row>
    <row r="63" spans="4:17" x14ac:dyDescent="0.25">
      <c r="D63" s="300" t="s">
        <v>600</v>
      </c>
      <c r="E63" s="290" t="s">
        <v>659</v>
      </c>
      <c r="F63" s="301" t="s">
        <v>669</v>
      </c>
      <c r="H63" s="194">
        <v>60</v>
      </c>
      <c r="I63" s="307">
        <v>1</v>
      </c>
      <c r="J63">
        <v>0</v>
      </c>
      <c r="K63">
        <v>1</v>
      </c>
      <c r="L63">
        <v>1</v>
      </c>
      <c r="M63">
        <v>0</v>
      </c>
      <c r="N63">
        <v>1</v>
      </c>
      <c r="O63">
        <v>0</v>
      </c>
      <c r="P63">
        <v>1</v>
      </c>
      <c r="Q63">
        <v>0</v>
      </c>
    </row>
    <row r="64" spans="4:17" x14ac:dyDescent="0.25">
      <c r="D64" s="300" t="s">
        <v>600</v>
      </c>
      <c r="E64" s="290" t="s">
        <v>660</v>
      </c>
      <c r="F64" s="301" t="s">
        <v>669</v>
      </c>
      <c r="H64" s="194">
        <v>61</v>
      </c>
      <c r="I64" s="307">
        <v>1</v>
      </c>
      <c r="J64">
        <v>0</v>
      </c>
      <c r="K64">
        <v>1</v>
      </c>
      <c r="L64">
        <v>1</v>
      </c>
      <c r="M64">
        <v>0</v>
      </c>
      <c r="N64">
        <v>1</v>
      </c>
      <c r="O64">
        <v>0</v>
      </c>
      <c r="P64">
        <v>1</v>
      </c>
      <c r="Q64">
        <v>0</v>
      </c>
    </row>
    <row r="65" spans="4:17" x14ac:dyDescent="0.25">
      <c r="D65" s="300" t="s">
        <v>600</v>
      </c>
      <c r="E65" s="290" t="s">
        <v>666</v>
      </c>
      <c r="F65" s="301" t="s">
        <v>669</v>
      </c>
      <c r="H65" s="194">
        <v>62</v>
      </c>
      <c r="I65" s="307">
        <v>1</v>
      </c>
      <c r="J65">
        <v>0</v>
      </c>
      <c r="K65">
        <v>1</v>
      </c>
      <c r="L65">
        <v>1</v>
      </c>
      <c r="M65">
        <v>0</v>
      </c>
      <c r="N65">
        <v>1</v>
      </c>
      <c r="O65">
        <v>0</v>
      </c>
      <c r="P65">
        <v>1</v>
      </c>
      <c r="Q65">
        <v>0</v>
      </c>
    </row>
    <row r="66" spans="4:17" x14ac:dyDescent="0.25">
      <c r="D66" s="300" t="s">
        <v>600</v>
      </c>
      <c r="E66" s="290" t="s">
        <v>640</v>
      </c>
      <c r="F66" s="301" t="s">
        <v>670</v>
      </c>
      <c r="H66" s="194">
        <v>63</v>
      </c>
      <c r="I66" s="307">
        <v>1</v>
      </c>
      <c r="J66">
        <v>0</v>
      </c>
      <c r="K66">
        <v>1</v>
      </c>
      <c r="L66">
        <v>1</v>
      </c>
      <c r="M66">
        <v>0</v>
      </c>
      <c r="N66">
        <v>1</v>
      </c>
      <c r="O66">
        <v>0</v>
      </c>
      <c r="P66">
        <v>1</v>
      </c>
      <c r="Q66">
        <v>0</v>
      </c>
    </row>
    <row r="67" spans="4:17" x14ac:dyDescent="0.25">
      <c r="D67" s="300" t="s">
        <v>600</v>
      </c>
      <c r="E67" s="290" t="s">
        <v>644</v>
      </c>
      <c r="F67" s="301" t="s">
        <v>670</v>
      </c>
      <c r="H67" s="194">
        <v>64</v>
      </c>
      <c r="I67" s="307">
        <v>1</v>
      </c>
      <c r="J67">
        <v>0</v>
      </c>
      <c r="K67">
        <v>1</v>
      </c>
      <c r="L67">
        <v>1</v>
      </c>
      <c r="M67">
        <v>0</v>
      </c>
      <c r="N67">
        <v>1</v>
      </c>
      <c r="O67">
        <v>0</v>
      </c>
      <c r="P67">
        <v>1</v>
      </c>
      <c r="Q67">
        <v>0</v>
      </c>
    </row>
    <row r="68" spans="4:17" x14ac:dyDescent="0.25">
      <c r="D68" s="300" t="s">
        <v>600</v>
      </c>
      <c r="E68" s="290" t="s">
        <v>649</v>
      </c>
      <c r="F68" s="301" t="s">
        <v>670</v>
      </c>
      <c r="H68" s="194">
        <v>65</v>
      </c>
      <c r="I68" s="307">
        <v>1</v>
      </c>
      <c r="J68">
        <v>0</v>
      </c>
      <c r="K68">
        <v>1</v>
      </c>
      <c r="L68">
        <v>1</v>
      </c>
      <c r="M68">
        <v>0</v>
      </c>
      <c r="N68">
        <v>1</v>
      </c>
      <c r="O68">
        <v>0</v>
      </c>
      <c r="P68">
        <v>1</v>
      </c>
      <c r="Q68">
        <v>0</v>
      </c>
    </row>
    <row r="69" spans="4:17" x14ac:dyDescent="0.25">
      <c r="D69" s="300" t="s">
        <v>600</v>
      </c>
      <c r="E69" s="290" t="s">
        <v>659</v>
      </c>
      <c r="F69" s="301" t="s">
        <v>670</v>
      </c>
      <c r="H69" s="194">
        <v>66</v>
      </c>
      <c r="I69" s="307">
        <v>1</v>
      </c>
      <c r="J69">
        <v>0</v>
      </c>
      <c r="K69">
        <v>1</v>
      </c>
      <c r="L69">
        <v>1</v>
      </c>
      <c r="M69">
        <v>0</v>
      </c>
      <c r="N69">
        <v>1</v>
      </c>
      <c r="O69">
        <v>0</v>
      </c>
      <c r="P69">
        <v>1</v>
      </c>
      <c r="Q69">
        <v>0</v>
      </c>
    </row>
    <row r="70" spans="4:17" x14ac:dyDescent="0.25">
      <c r="D70" s="300" t="s">
        <v>600</v>
      </c>
      <c r="E70" s="290" t="s">
        <v>660</v>
      </c>
      <c r="F70" s="301" t="s">
        <v>670</v>
      </c>
      <c r="H70" s="194">
        <v>67</v>
      </c>
      <c r="I70" s="307">
        <v>1</v>
      </c>
      <c r="J70">
        <v>0</v>
      </c>
      <c r="K70">
        <v>1</v>
      </c>
      <c r="L70">
        <v>1</v>
      </c>
      <c r="M70">
        <v>0</v>
      </c>
      <c r="N70">
        <v>1</v>
      </c>
      <c r="O70">
        <v>0</v>
      </c>
      <c r="P70">
        <v>1</v>
      </c>
      <c r="Q70">
        <v>0</v>
      </c>
    </row>
    <row r="71" spans="4:17" x14ac:dyDescent="0.25">
      <c r="D71" s="300" t="s">
        <v>600</v>
      </c>
      <c r="E71" s="290" t="s">
        <v>666</v>
      </c>
      <c r="F71" s="301" t="s">
        <v>670</v>
      </c>
      <c r="H71" s="194">
        <v>68</v>
      </c>
      <c r="I71" s="307">
        <v>1</v>
      </c>
      <c r="J71">
        <v>0</v>
      </c>
      <c r="K71">
        <v>1</v>
      </c>
      <c r="L71">
        <v>1</v>
      </c>
      <c r="M71">
        <v>0</v>
      </c>
      <c r="N71">
        <v>1</v>
      </c>
      <c r="O71">
        <v>0</v>
      </c>
      <c r="P71">
        <v>1</v>
      </c>
      <c r="Q71">
        <v>0</v>
      </c>
    </row>
    <row r="72" spans="4:17" x14ac:dyDescent="0.25">
      <c r="D72" s="300" t="s">
        <v>600</v>
      </c>
      <c r="E72" s="290" t="s">
        <v>635</v>
      </c>
      <c r="F72" s="301" t="s">
        <v>673</v>
      </c>
      <c r="H72" s="194">
        <v>69</v>
      </c>
      <c r="I72" s="307">
        <v>1</v>
      </c>
      <c r="J72">
        <v>0</v>
      </c>
      <c r="K72">
        <v>0</v>
      </c>
      <c r="L72">
        <v>1</v>
      </c>
      <c r="M72">
        <v>0</v>
      </c>
      <c r="N72">
        <v>1</v>
      </c>
      <c r="O72">
        <v>0</v>
      </c>
      <c r="P72">
        <v>1</v>
      </c>
      <c r="Q72">
        <v>0</v>
      </c>
    </row>
    <row r="73" spans="4:17" x14ac:dyDescent="0.25">
      <c r="D73" s="300" t="s">
        <v>600</v>
      </c>
      <c r="E73" s="290" t="s">
        <v>637</v>
      </c>
      <c r="F73" s="301" t="s">
        <v>673</v>
      </c>
      <c r="H73" s="194">
        <v>70</v>
      </c>
      <c r="I73" s="307">
        <v>1</v>
      </c>
      <c r="J73">
        <v>0</v>
      </c>
      <c r="K73">
        <v>0</v>
      </c>
      <c r="L73">
        <v>1</v>
      </c>
      <c r="M73">
        <v>0</v>
      </c>
      <c r="N73">
        <v>1</v>
      </c>
      <c r="O73">
        <v>0</v>
      </c>
      <c r="P73">
        <v>1</v>
      </c>
      <c r="Q73">
        <v>0</v>
      </c>
    </row>
    <row r="74" spans="4:17" x14ac:dyDescent="0.25">
      <c r="D74" s="300" t="s">
        <v>600</v>
      </c>
      <c r="E74" s="290" t="s">
        <v>640</v>
      </c>
      <c r="F74" s="301" t="s">
        <v>673</v>
      </c>
      <c r="H74" s="194">
        <v>71</v>
      </c>
      <c r="I74" s="307">
        <v>1</v>
      </c>
      <c r="J74">
        <v>0</v>
      </c>
      <c r="K74">
        <v>0</v>
      </c>
      <c r="L74">
        <v>1</v>
      </c>
      <c r="M74">
        <v>0</v>
      </c>
      <c r="N74">
        <v>1</v>
      </c>
      <c r="O74">
        <v>0</v>
      </c>
      <c r="P74">
        <v>1</v>
      </c>
      <c r="Q74">
        <v>0</v>
      </c>
    </row>
    <row r="75" spans="4:17" x14ac:dyDescent="0.25">
      <c r="D75" s="300" t="s">
        <v>600</v>
      </c>
      <c r="E75" s="290" t="s">
        <v>654</v>
      </c>
      <c r="F75" s="301" t="s">
        <v>673</v>
      </c>
      <c r="H75" s="194">
        <v>72</v>
      </c>
      <c r="I75" s="307">
        <v>1</v>
      </c>
      <c r="J75">
        <v>0</v>
      </c>
      <c r="K75">
        <v>0</v>
      </c>
      <c r="L75">
        <v>1</v>
      </c>
      <c r="M75">
        <v>0</v>
      </c>
      <c r="N75">
        <v>1</v>
      </c>
      <c r="O75">
        <v>0</v>
      </c>
      <c r="P75">
        <v>1</v>
      </c>
      <c r="Q75">
        <v>0</v>
      </c>
    </row>
    <row r="76" spans="4:17" x14ac:dyDescent="0.25">
      <c r="D76" s="300" t="s">
        <v>600</v>
      </c>
      <c r="E76" s="290" t="s">
        <v>666</v>
      </c>
      <c r="F76" s="301" t="s">
        <v>673</v>
      </c>
      <c r="H76" s="194">
        <v>73</v>
      </c>
      <c r="I76" s="307">
        <v>1</v>
      </c>
      <c r="J76">
        <v>0</v>
      </c>
      <c r="K76">
        <v>0</v>
      </c>
      <c r="L76">
        <v>1</v>
      </c>
      <c r="M76">
        <v>0</v>
      </c>
      <c r="N76">
        <v>1</v>
      </c>
      <c r="O76">
        <v>0</v>
      </c>
      <c r="P76">
        <v>1</v>
      </c>
      <c r="Q76">
        <v>0</v>
      </c>
    </row>
    <row r="77" spans="4:17" x14ac:dyDescent="0.25">
      <c r="D77" s="300" t="s">
        <v>601</v>
      </c>
      <c r="E77" s="290" t="s">
        <v>668</v>
      </c>
      <c r="F77" s="301" t="s">
        <v>669</v>
      </c>
      <c r="H77" s="194">
        <v>74</v>
      </c>
      <c r="I77" s="307">
        <v>1</v>
      </c>
      <c r="J77">
        <v>0</v>
      </c>
      <c r="K77">
        <v>1</v>
      </c>
      <c r="L77">
        <v>1</v>
      </c>
      <c r="M77">
        <v>0</v>
      </c>
      <c r="N77">
        <v>1</v>
      </c>
      <c r="O77">
        <v>0</v>
      </c>
      <c r="P77">
        <v>1</v>
      </c>
      <c r="Q77">
        <v>0</v>
      </c>
    </row>
    <row r="78" spans="4:17" x14ac:dyDescent="0.25">
      <c r="D78" s="300" t="s">
        <v>601</v>
      </c>
      <c r="E78" s="290" t="s">
        <v>625</v>
      </c>
      <c r="F78" s="301" t="s">
        <v>670</v>
      </c>
      <c r="H78" s="194">
        <v>75</v>
      </c>
      <c r="I78" s="307">
        <v>1</v>
      </c>
      <c r="J78">
        <v>0</v>
      </c>
      <c r="K78">
        <v>1</v>
      </c>
      <c r="L78">
        <v>1</v>
      </c>
      <c r="M78">
        <v>0</v>
      </c>
      <c r="N78">
        <v>1</v>
      </c>
      <c r="O78">
        <v>0</v>
      </c>
      <c r="P78">
        <v>1</v>
      </c>
      <c r="Q78">
        <v>0</v>
      </c>
    </row>
    <row r="79" spans="4:17" x14ac:dyDescent="0.25">
      <c r="D79" s="300" t="s">
        <v>601</v>
      </c>
      <c r="E79" s="290" t="s">
        <v>658</v>
      </c>
      <c r="F79" s="301" t="s">
        <v>670</v>
      </c>
      <c r="H79" s="194">
        <v>76</v>
      </c>
      <c r="I79" s="307">
        <v>1</v>
      </c>
      <c r="J79">
        <v>0</v>
      </c>
      <c r="K79">
        <v>1</v>
      </c>
      <c r="L79">
        <v>1</v>
      </c>
      <c r="M79">
        <v>0</v>
      </c>
      <c r="N79">
        <v>1</v>
      </c>
      <c r="O79">
        <v>0</v>
      </c>
      <c r="P79">
        <v>1</v>
      </c>
      <c r="Q79">
        <v>0</v>
      </c>
    </row>
    <row r="80" spans="4:17" x14ac:dyDescent="0.25">
      <c r="D80" s="300" t="s">
        <v>601</v>
      </c>
      <c r="E80" s="290" t="s">
        <v>659</v>
      </c>
      <c r="F80" s="301" t="s">
        <v>670</v>
      </c>
      <c r="H80" s="194">
        <v>77</v>
      </c>
      <c r="I80" s="307">
        <v>1</v>
      </c>
      <c r="J80">
        <v>0</v>
      </c>
      <c r="K80">
        <v>1</v>
      </c>
      <c r="L80">
        <v>1</v>
      </c>
      <c r="M80">
        <v>0</v>
      </c>
      <c r="N80">
        <v>1</v>
      </c>
      <c r="O80">
        <v>0</v>
      </c>
      <c r="P80">
        <v>1</v>
      </c>
      <c r="Q80">
        <v>0</v>
      </c>
    </row>
    <row r="81" spans="4:17" x14ac:dyDescent="0.25">
      <c r="D81" s="300" t="s">
        <v>601</v>
      </c>
      <c r="E81" s="290" t="s">
        <v>663</v>
      </c>
      <c r="F81" s="301" t="s">
        <v>670</v>
      </c>
      <c r="H81" s="194">
        <v>78</v>
      </c>
      <c r="I81" s="307">
        <v>1</v>
      </c>
      <c r="J81">
        <v>0</v>
      </c>
      <c r="K81">
        <v>1</v>
      </c>
      <c r="L81">
        <v>1</v>
      </c>
      <c r="M81">
        <v>0</v>
      </c>
      <c r="N81">
        <v>1</v>
      </c>
      <c r="O81">
        <v>0</v>
      </c>
      <c r="P81">
        <v>1</v>
      </c>
      <c r="Q81">
        <v>0</v>
      </c>
    </row>
    <row r="82" spans="4:17" x14ac:dyDescent="0.25">
      <c r="D82" s="300" t="s">
        <v>601</v>
      </c>
      <c r="E82" s="290" t="s">
        <v>666</v>
      </c>
      <c r="F82" s="301" t="s">
        <v>670</v>
      </c>
      <c r="H82" s="194">
        <v>79</v>
      </c>
      <c r="I82" s="307">
        <v>1</v>
      </c>
      <c r="J82">
        <v>0</v>
      </c>
      <c r="K82">
        <v>1</v>
      </c>
      <c r="L82">
        <v>1</v>
      </c>
      <c r="M82">
        <v>0</v>
      </c>
      <c r="N82">
        <v>1</v>
      </c>
      <c r="O82">
        <v>0</v>
      </c>
      <c r="P82">
        <v>1</v>
      </c>
      <c r="Q82">
        <v>0</v>
      </c>
    </row>
    <row r="83" spans="4:17" x14ac:dyDescent="0.25">
      <c r="D83" s="300" t="s">
        <v>601</v>
      </c>
      <c r="E83" s="290" t="s">
        <v>668</v>
      </c>
      <c r="F83" s="301" t="s">
        <v>670</v>
      </c>
      <c r="H83" s="194">
        <v>80</v>
      </c>
      <c r="I83" s="307">
        <v>1</v>
      </c>
      <c r="J83">
        <v>0</v>
      </c>
      <c r="K83">
        <v>1</v>
      </c>
      <c r="L83">
        <v>1</v>
      </c>
      <c r="M83">
        <v>0</v>
      </c>
      <c r="N83">
        <v>1</v>
      </c>
      <c r="O83">
        <v>0</v>
      </c>
      <c r="P83">
        <v>1</v>
      </c>
      <c r="Q83">
        <v>0</v>
      </c>
    </row>
    <row r="84" spans="4:17" x14ac:dyDescent="0.25">
      <c r="D84" s="300" t="s">
        <v>602</v>
      </c>
      <c r="E84" s="290" t="s">
        <v>635</v>
      </c>
      <c r="F84" s="301" t="s">
        <v>672</v>
      </c>
      <c r="H84" s="194">
        <v>81</v>
      </c>
      <c r="I84" s="307">
        <v>1</v>
      </c>
      <c r="J84">
        <v>0</v>
      </c>
      <c r="K84">
        <v>0</v>
      </c>
      <c r="L84">
        <v>1</v>
      </c>
      <c r="M84">
        <v>0</v>
      </c>
      <c r="N84">
        <v>1</v>
      </c>
      <c r="O84">
        <v>0</v>
      </c>
      <c r="P84">
        <v>1</v>
      </c>
      <c r="Q84">
        <v>0</v>
      </c>
    </row>
    <row r="85" spans="4:17" x14ac:dyDescent="0.25">
      <c r="D85" s="300" t="s">
        <v>602</v>
      </c>
      <c r="E85" s="290" t="s">
        <v>664</v>
      </c>
      <c r="F85" s="301" t="s">
        <v>672</v>
      </c>
      <c r="H85" s="194">
        <v>82</v>
      </c>
      <c r="I85" s="307">
        <v>1</v>
      </c>
      <c r="J85">
        <v>0</v>
      </c>
      <c r="K85">
        <v>0</v>
      </c>
      <c r="L85">
        <v>1</v>
      </c>
      <c r="M85">
        <v>0</v>
      </c>
      <c r="N85">
        <v>1</v>
      </c>
      <c r="O85">
        <v>0</v>
      </c>
      <c r="P85">
        <v>1</v>
      </c>
      <c r="Q85">
        <v>0</v>
      </c>
    </row>
    <row r="86" spans="4:17" x14ac:dyDescent="0.25">
      <c r="D86" s="300" t="s">
        <v>602</v>
      </c>
      <c r="E86" s="290" t="s">
        <v>665</v>
      </c>
      <c r="F86" s="301" t="s">
        <v>672</v>
      </c>
      <c r="H86" s="194">
        <v>83</v>
      </c>
      <c r="I86" s="307">
        <v>1</v>
      </c>
      <c r="J86">
        <v>0</v>
      </c>
      <c r="K86">
        <v>0</v>
      </c>
      <c r="L86">
        <v>1</v>
      </c>
      <c r="M86">
        <v>0</v>
      </c>
      <c r="N86">
        <v>1</v>
      </c>
      <c r="O86">
        <v>0</v>
      </c>
      <c r="P86">
        <v>1</v>
      </c>
      <c r="Q86">
        <v>0</v>
      </c>
    </row>
    <row r="87" spans="4:17" x14ac:dyDescent="0.25">
      <c r="D87" s="300" t="s">
        <v>602</v>
      </c>
      <c r="E87" s="290" t="s">
        <v>624</v>
      </c>
      <c r="F87" s="301" t="s">
        <v>673</v>
      </c>
      <c r="H87" s="194">
        <v>84</v>
      </c>
      <c r="I87" s="307">
        <v>1</v>
      </c>
      <c r="J87">
        <v>0</v>
      </c>
      <c r="K87">
        <v>0</v>
      </c>
      <c r="L87">
        <v>1</v>
      </c>
      <c r="M87">
        <v>0</v>
      </c>
      <c r="N87">
        <v>1</v>
      </c>
      <c r="O87">
        <v>0</v>
      </c>
      <c r="P87">
        <v>1</v>
      </c>
      <c r="Q87">
        <v>0</v>
      </c>
    </row>
    <row r="88" spans="4:17" x14ac:dyDescent="0.25">
      <c r="D88" s="300" t="s">
        <v>602</v>
      </c>
      <c r="E88" s="290" t="s">
        <v>628</v>
      </c>
      <c r="F88" s="301" t="s">
        <v>673</v>
      </c>
      <c r="H88" s="194">
        <v>85</v>
      </c>
      <c r="I88" s="307">
        <v>1</v>
      </c>
      <c r="J88">
        <v>0</v>
      </c>
      <c r="K88">
        <v>0</v>
      </c>
      <c r="L88">
        <v>1</v>
      </c>
      <c r="M88">
        <v>0</v>
      </c>
      <c r="N88">
        <v>1</v>
      </c>
      <c r="O88">
        <v>0</v>
      </c>
      <c r="P88">
        <v>1</v>
      </c>
      <c r="Q88">
        <v>0</v>
      </c>
    </row>
    <row r="89" spans="4:17" x14ac:dyDescent="0.25">
      <c r="D89" s="300" t="s">
        <v>602</v>
      </c>
      <c r="E89" s="290" t="s">
        <v>630</v>
      </c>
      <c r="F89" s="301" t="s">
        <v>673</v>
      </c>
      <c r="H89" s="194">
        <v>86</v>
      </c>
      <c r="I89" s="307">
        <v>1</v>
      </c>
      <c r="J89">
        <v>0</v>
      </c>
      <c r="K89">
        <v>0</v>
      </c>
      <c r="L89">
        <v>1</v>
      </c>
      <c r="M89">
        <v>0</v>
      </c>
      <c r="N89">
        <v>1</v>
      </c>
      <c r="O89">
        <v>0</v>
      </c>
      <c r="P89">
        <v>1</v>
      </c>
      <c r="Q89">
        <v>0</v>
      </c>
    </row>
    <row r="90" spans="4:17" x14ac:dyDescent="0.25">
      <c r="D90" s="300" t="s">
        <v>602</v>
      </c>
      <c r="E90" s="290" t="s">
        <v>635</v>
      </c>
      <c r="F90" s="301" t="s">
        <v>673</v>
      </c>
      <c r="H90" s="194">
        <v>87</v>
      </c>
      <c r="I90" s="307">
        <v>1</v>
      </c>
      <c r="J90">
        <v>0</v>
      </c>
      <c r="K90">
        <v>0</v>
      </c>
      <c r="L90">
        <v>1</v>
      </c>
      <c r="M90">
        <v>0</v>
      </c>
      <c r="N90">
        <v>1</v>
      </c>
      <c r="O90">
        <v>0</v>
      </c>
      <c r="P90">
        <v>1</v>
      </c>
      <c r="Q90">
        <v>0</v>
      </c>
    </row>
    <row r="91" spans="4:17" x14ac:dyDescent="0.25">
      <c r="D91" s="300" t="s">
        <v>602</v>
      </c>
      <c r="E91" s="290" t="s">
        <v>637</v>
      </c>
      <c r="F91" s="301" t="s">
        <v>673</v>
      </c>
      <c r="H91" s="194">
        <v>88</v>
      </c>
      <c r="I91" s="307">
        <v>1</v>
      </c>
      <c r="J91">
        <v>0</v>
      </c>
      <c r="K91">
        <v>0</v>
      </c>
      <c r="L91">
        <v>1</v>
      </c>
      <c r="M91">
        <v>0</v>
      </c>
      <c r="N91">
        <v>1</v>
      </c>
      <c r="O91">
        <v>0</v>
      </c>
      <c r="P91">
        <v>1</v>
      </c>
      <c r="Q91">
        <v>0</v>
      </c>
    </row>
    <row r="92" spans="4:17" x14ac:dyDescent="0.25">
      <c r="D92" s="300" t="s">
        <v>602</v>
      </c>
      <c r="E92" s="290" t="s">
        <v>640</v>
      </c>
      <c r="F92" s="301" t="s">
        <v>673</v>
      </c>
      <c r="H92" s="194">
        <v>89</v>
      </c>
      <c r="I92" s="307">
        <v>1</v>
      </c>
      <c r="J92">
        <v>0</v>
      </c>
      <c r="K92">
        <v>0</v>
      </c>
      <c r="L92">
        <v>1</v>
      </c>
      <c r="M92">
        <v>0</v>
      </c>
      <c r="N92">
        <v>1</v>
      </c>
      <c r="O92">
        <v>0</v>
      </c>
      <c r="P92">
        <v>1</v>
      </c>
      <c r="Q92">
        <v>0</v>
      </c>
    </row>
    <row r="93" spans="4:17" x14ac:dyDescent="0.25">
      <c r="D93" s="300" t="s">
        <v>602</v>
      </c>
      <c r="E93" s="290" t="s">
        <v>642</v>
      </c>
      <c r="F93" s="301" t="s">
        <v>673</v>
      </c>
      <c r="H93" s="194">
        <v>90</v>
      </c>
      <c r="I93" s="307">
        <v>1</v>
      </c>
      <c r="J93">
        <v>0</v>
      </c>
      <c r="K93">
        <v>0</v>
      </c>
      <c r="L93">
        <v>1</v>
      </c>
      <c r="M93">
        <v>0</v>
      </c>
      <c r="N93">
        <v>1</v>
      </c>
      <c r="O93">
        <v>0</v>
      </c>
      <c r="P93">
        <v>1</v>
      </c>
      <c r="Q93">
        <v>0</v>
      </c>
    </row>
    <row r="94" spans="4:17" x14ac:dyDescent="0.25">
      <c r="D94" s="300" t="s">
        <v>602</v>
      </c>
      <c r="E94" s="290" t="s">
        <v>643</v>
      </c>
      <c r="F94" s="301" t="s">
        <v>673</v>
      </c>
      <c r="H94" s="194">
        <v>91</v>
      </c>
      <c r="I94" s="307">
        <v>1</v>
      </c>
      <c r="J94">
        <v>0</v>
      </c>
      <c r="K94">
        <v>0</v>
      </c>
      <c r="L94">
        <v>1</v>
      </c>
      <c r="M94">
        <v>0</v>
      </c>
      <c r="N94">
        <v>1</v>
      </c>
      <c r="O94">
        <v>0</v>
      </c>
      <c r="P94">
        <v>1</v>
      </c>
      <c r="Q94">
        <v>0</v>
      </c>
    </row>
    <row r="95" spans="4:17" x14ac:dyDescent="0.25">
      <c r="D95" s="300" t="s">
        <v>602</v>
      </c>
      <c r="E95" s="290" t="s">
        <v>647</v>
      </c>
      <c r="F95" s="301" t="s">
        <v>673</v>
      </c>
      <c r="H95" s="194">
        <v>92</v>
      </c>
      <c r="I95" s="307">
        <v>1</v>
      </c>
      <c r="J95">
        <v>0</v>
      </c>
      <c r="K95">
        <v>0</v>
      </c>
      <c r="L95">
        <v>1</v>
      </c>
      <c r="M95">
        <v>0</v>
      </c>
      <c r="N95">
        <v>1</v>
      </c>
      <c r="O95">
        <v>0</v>
      </c>
      <c r="P95">
        <v>1</v>
      </c>
      <c r="Q95">
        <v>0</v>
      </c>
    </row>
    <row r="96" spans="4:17" x14ac:dyDescent="0.25">
      <c r="D96" s="300" t="s">
        <v>602</v>
      </c>
      <c r="E96" s="290" t="s">
        <v>648</v>
      </c>
      <c r="F96" s="301" t="s">
        <v>673</v>
      </c>
      <c r="H96" s="194">
        <v>93</v>
      </c>
      <c r="I96" s="307">
        <v>1</v>
      </c>
      <c r="J96">
        <v>0</v>
      </c>
      <c r="K96">
        <v>0</v>
      </c>
      <c r="L96">
        <v>1</v>
      </c>
      <c r="M96">
        <v>0</v>
      </c>
      <c r="N96">
        <v>1</v>
      </c>
      <c r="O96">
        <v>0</v>
      </c>
      <c r="P96">
        <v>1</v>
      </c>
      <c r="Q96">
        <v>0</v>
      </c>
    </row>
    <row r="97" spans="4:17" x14ac:dyDescent="0.25">
      <c r="D97" s="300" t="s">
        <v>602</v>
      </c>
      <c r="E97" s="290" t="s">
        <v>653</v>
      </c>
      <c r="F97" s="301" t="s">
        <v>673</v>
      </c>
      <c r="H97" s="194">
        <v>94</v>
      </c>
      <c r="I97" s="307">
        <v>1</v>
      </c>
      <c r="J97">
        <v>0</v>
      </c>
      <c r="K97">
        <v>0</v>
      </c>
      <c r="L97">
        <v>1</v>
      </c>
      <c r="M97">
        <v>0</v>
      </c>
      <c r="N97">
        <v>1</v>
      </c>
      <c r="O97">
        <v>0</v>
      </c>
      <c r="P97">
        <v>1</v>
      </c>
      <c r="Q97">
        <v>0</v>
      </c>
    </row>
    <row r="98" spans="4:17" x14ac:dyDescent="0.25">
      <c r="D98" s="300" t="s">
        <v>602</v>
      </c>
      <c r="E98" s="290" t="s">
        <v>658</v>
      </c>
      <c r="F98" s="301" t="s">
        <v>673</v>
      </c>
      <c r="H98" s="194">
        <v>95</v>
      </c>
      <c r="I98" s="307">
        <v>1</v>
      </c>
      <c r="J98">
        <v>0</v>
      </c>
      <c r="K98">
        <v>0</v>
      </c>
      <c r="L98">
        <v>1</v>
      </c>
      <c r="M98">
        <v>0</v>
      </c>
      <c r="N98">
        <v>1</v>
      </c>
      <c r="O98">
        <v>0</v>
      </c>
      <c r="P98">
        <v>1</v>
      </c>
      <c r="Q98">
        <v>0</v>
      </c>
    </row>
    <row r="99" spans="4:17" x14ac:dyDescent="0.25">
      <c r="D99" s="300" t="s">
        <v>602</v>
      </c>
      <c r="E99" s="290" t="s">
        <v>664</v>
      </c>
      <c r="F99" s="301" t="s">
        <v>673</v>
      </c>
      <c r="H99" s="194">
        <v>96</v>
      </c>
      <c r="I99" s="307">
        <v>1</v>
      </c>
      <c r="J99">
        <v>0</v>
      </c>
      <c r="K99">
        <v>0</v>
      </c>
      <c r="L99">
        <v>1</v>
      </c>
      <c r="M99">
        <v>0</v>
      </c>
      <c r="N99">
        <v>1</v>
      </c>
      <c r="O99">
        <v>0</v>
      </c>
      <c r="P99">
        <v>1</v>
      </c>
      <c r="Q99">
        <v>0</v>
      </c>
    </row>
    <row r="100" spans="4:17" x14ac:dyDescent="0.25">
      <c r="D100" s="300" t="s">
        <v>602</v>
      </c>
      <c r="E100" s="290" t="s">
        <v>665</v>
      </c>
      <c r="F100" s="301" t="s">
        <v>673</v>
      </c>
      <c r="H100" s="194">
        <v>97</v>
      </c>
      <c r="I100" s="307">
        <v>1</v>
      </c>
      <c r="J100">
        <v>0</v>
      </c>
      <c r="K100">
        <v>0</v>
      </c>
      <c r="L100">
        <v>1</v>
      </c>
      <c r="M100">
        <v>0</v>
      </c>
      <c r="N100">
        <v>1</v>
      </c>
      <c r="O100">
        <v>0</v>
      </c>
      <c r="P100">
        <v>1</v>
      </c>
      <c r="Q100">
        <v>0</v>
      </c>
    </row>
    <row r="101" spans="4:17" x14ac:dyDescent="0.25">
      <c r="D101" s="300" t="s">
        <v>602</v>
      </c>
      <c r="E101" s="290" t="s">
        <v>668</v>
      </c>
      <c r="F101" s="301" t="s">
        <v>673</v>
      </c>
      <c r="H101" s="194">
        <v>98</v>
      </c>
      <c r="I101" s="307">
        <v>1</v>
      </c>
      <c r="J101">
        <v>0</v>
      </c>
      <c r="K101">
        <v>0</v>
      </c>
      <c r="L101">
        <v>1</v>
      </c>
      <c r="M101">
        <v>0</v>
      </c>
      <c r="N101">
        <v>1</v>
      </c>
      <c r="O101">
        <v>0</v>
      </c>
      <c r="P101">
        <v>1</v>
      </c>
      <c r="Q101">
        <v>0</v>
      </c>
    </row>
    <row r="102" spans="4:17" x14ac:dyDescent="0.25">
      <c r="D102" s="300" t="s">
        <v>603</v>
      </c>
      <c r="E102" s="290" t="s">
        <v>644</v>
      </c>
      <c r="F102" s="301" t="s">
        <v>669</v>
      </c>
      <c r="H102" s="194">
        <v>99</v>
      </c>
      <c r="I102" s="307">
        <v>1</v>
      </c>
      <c r="J102">
        <v>0</v>
      </c>
      <c r="K102">
        <v>1</v>
      </c>
      <c r="L102">
        <v>1</v>
      </c>
      <c r="M102">
        <v>0</v>
      </c>
      <c r="N102">
        <v>1</v>
      </c>
      <c r="O102">
        <v>0</v>
      </c>
      <c r="P102">
        <v>1</v>
      </c>
      <c r="Q102">
        <v>0</v>
      </c>
    </row>
    <row r="103" spans="4:17" x14ac:dyDescent="0.25">
      <c r="D103" s="300" t="s">
        <v>603</v>
      </c>
      <c r="E103" s="290" t="s">
        <v>666</v>
      </c>
      <c r="F103" s="301" t="s">
        <v>669</v>
      </c>
      <c r="H103" s="194">
        <v>100</v>
      </c>
      <c r="I103" s="307">
        <v>1</v>
      </c>
      <c r="J103">
        <v>0</v>
      </c>
      <c r="K103">
        <v>1</v>
      </c>
      <c r="L103">
        <v>1</v>
      </c>
      <c r="M103">
        <v>0</v>
      </c>
      <c r="N103">
        <v>1</v>
      </c>
      <c r="O103">
        <v>0</v>
      </c>
      <c r="P103">
        <v>1</v>
      </c>
      <c r="Q103">
        <v>0</v>
      </c>
    </row>
    <row r="104" spans="4:17" x14ac:dyDescent="0.25">
      <c r="D104" s="300" t="s">
        <v>603</v>
      </c>
      <c r="E104" s="290" t="s">
        <v>644</v>
      </c>
      <c r="F104" s="301" t="s">
        <v>670</v>
      </c>
      <c r="H104" s="194">
        <v>101</v>
      </c>
      <c r="I104" s="307">
        <v>1</v>
      </c>
      <c r="J104">
        <v>0</v>
      </c>
      <c r="K104">
        <v>1</v>
      </c>
      <c r="L104">
        <v>1</v>
      </c>
      <c r="M104">
        <v>0</v>
      </c>
      <c r="N104">
        <v>1</v>
      </c>
      <c r="O104">
        <v>0</v>
      </c>
      <c r="P104">
        <v>1</v>
      </c>
      <c r="Q104">
        <v>0</v>
      </c>
    </row>
    <row r="105" spans="4:17" x14ac:dyDescent="0.25">
      <c r="D105" s="300" t="s">
        <v>603</v>
      </c>
      <c r="E105" s="290" t="s">
        <v>660</v>
      </c>
      <c r="F105" s="301" t="s">
        <v>670</v>
      </c>
      <c r="H105" s="194">
        <v>102</v>
      </c>
      <c r="I105" s="307">
        <v>1</v>
      </c>
      <c r="J105">
        <v>0</v>
      </c>
      <c r="K105">
        <v>1</v>
      </c>
      <c r="L105">
        <v>1</v>
      </c>
      <c r="M105">
        <v>0</v>
      </c>
      <c r="N105">
        <v>1</v>
      </c>
      <c r="O105">
        <v>0</v>
      </c>
      <c r="P105">
        <v>1</v>
      </c>
      <c r="Q105">
        <v>0</v>
      </c>
    </row>
    <row r="106" spans="4:17" x14ac:dyDescent="0.25">
      <c r="D106" s="300" t="s">
        <v>603</v>
      </c>
      <c r="E106" s="290" t="s">
        <v>666</v>
      </c>
      <c r="F106" s="301" t="s">
        <v>670</v>
      </c>
      <c r="H106" s="194">
        <v>103</v>
      </c>
      <c r="I106" s="307">
        <v>1</v>
      </c>
      <c r="J106">
        <v>0</v>
      </c>
      <c r="K106">
        <v>1</v>
      </c>
      <c r="L106">
        <v>1</v>
      </c>
      <c r="M106">
        <v>0</v>
      </c>
      <c r="N106">
        <v>1</v>
      </c>
      <c r="O106">
        <v>0</v>
      </c>
      <c r="P106">
        <v>1</v>
      </c>
      <c r="Q106">
        <v>0</v>
      </c>
    </row>
    <row r="107" spans="4:17" x14ac:dyDescent="0.25">
      <c r="D107" s="300" t="s">
        <v>603</v>
      </c>
      <c r="E107" s="290" t="s">
        <v>646</v>
      </c>
      <c r="F107" s="301" t="s">
        <v>671</v>
      </c>
      <c r="H107" s="194">
        <v>104</v>
      </c>
      <c r="I107" s="307">
        <v>1</v>
      </c>
      <c r="J107">
        <v>0</v>
      </c>
      <c r="K107">
        <v>1</v>
      </c>
      <c r="L107">
        <v>1</v>
      </c>
      <c r="M107">
        <v>0</v>
      </c>
      <c r="N107">
        <v>1</v>
      </c>
      <c r="O107">
        <v>0</v>
      </c>
      <c r="P107">
        <v>1</v>
      </c>
      <c r="Q107">
        <v>0</v>
      </c>
    </row>
    <row r="108" spans="4:17" x14ac:dyDescent="0.25">
      <c r="D108" s="300" t="s">
        <v>603</v>
      </c>
      <c r="E108" s="290" t="s">
        <v>657</v>
      </c>
      <c r="F108" s="301" t="s">
        <v>671</v>
      </c>
      <c r="H108" s="194">
        <v>105</v>
      </c>
      <c r="I108" s="307">
        <v>1</v>
      </c>
      <c r="J108">
        <v>0</v>
      </c>
      <c r="K108">
        <v>1</v>
      </c>
      <c r="L108">
        <v>1</v>
      </c>
      <c r="M108">
        <v>0</v>
      </c>
      <c r="N108">
        <v>1</v>
      </c>
      <c r="O108">
        <v>0</v>
      </c>
      <c r="P108">
        <v>1</v>
      </c>
      <c r="Q108">
        <v>0</v>
      </c>
    </row>
    <row r="109" spans="4:17" x14ac:dyDescent="0.25">
      <c r="D109" s="300" t="s">
        <v>603</v>
      </c>
      <c r="E109" s="290" t="s">
        <v>663</v>
      </c>
      <c r="F109" s="301" t="s">
        <v>671</v>
      </c>
      <c r="H109" s="194">
        <v>106</v>
      </c>
      <c r="I109" s="307">
        <v>1</v>
      </c>
      <c r="J109">
        <v>0</v>
      </c>
      <c r="K109">
        <v>1</v>
      </c>
      <c r="L109">
        <v>1</v>
      </c>
      <c r="M109">
        <v>0</v>
      </c>
      <c r="N109">
        <v>1</v>
      </c>
      <c r="O109">
        <v>0</v>
      </c>
      <c r="P109">
        <v>1</v>
      </c>
      <c r="Q109">
        <v>0</v>
      </c>
    </row>
    <row r="110" spans="4:17" x14ac:dyDescent="0.25">
      <c r="D110" s="300" t="s">
        <v>604</v>
      </c>
      <c r="E110" s="290" t="s">
        <v>646</v>
      </c>
      <c r="F110" s="301" t="s">
        <v>671</v>
      </c>
      <c r="H110" s="194">
        <v>107</v>
      </c>
      <c r="I110" s="307">
        <v>1</v>
      </c>
      <c r="J110">
        <v>0</v>
      </c>
      <c r="K110">
        <v>1</v>
      </c>
      <c r="L110">
        <v>1</v>
      </c>
      <c r="M110">
        <v>0</v>
      </c>
      <c r="N110">
        <v>1</v>
      </c>
      <c r="O110">
        <v>0</v>
      </c>
      <c r="P110">
        <v>1</v>
      </c>
      <c r="Q110">
        <v>0</v>
      </c>
    </row>
    <row r="111" spans="4:17" x14ac:dyDescent="0.25">
      <c r="D111" s="300" t="s">
        <v>604</v>
      </c>
      <c r="E111" s="290" t="s">
        <v>651</v>
      </c>
      <c r="F111" s="301" t="s">
        <v>671</v>
      </c>
      <c r="H111" s="194">
        <v>108</v>
      </c>
      <c r="I111" s="307">
        <v>1</v>
      </c>
      <c r="J111">
        <v>0</v>
      </c>
      <c r="K111">
        <v>1</v>
      </c>
      <c r="L111">
        <v>1</v>
      </c>
      <c r="M111">
        <v>0</v>
      </c>
      <c r="N111">
        <v>1</v>
      </c>
      <c r="O111">
        <v>0</v>
      </c>
      <c r="P111">
        <v>1</v>
      </c>
      <c r="Q111">
        <v>0</v>
      </c>
    </row>
    <row r="112" spans="4:17" x14ac:dyDescent="0.25">
      <c r="D112" s="300" t="s">
        <v>604</v>
      </c>
      <c r="E112" s="290" t="s">
        <v>656</v>
      </c>
      <c r="F112" s="301" t="s">
        <v>671</v>
      </c>
      <c r="H112" s="194">
        <v>109</v>
      </c>
      <c r="I112" s="307">
        <v>1</v>
      </c>
      <c r="J112">
        <v>0</v>
      </c>
      <c r="K112">
        <v>1</v>
      </c>
      <c r="L112">
        <v>1</v>
      </c>
      <c r="M112">
        <v>0</v>
      </c>
      <c r="N112">
        <v>1</v>
      </c>
      <c r="O112">
        <v>0</v>
      </c>
      <c r="P112">
        <v>1</v>
      </c>
      <c r="Q112">
        <v>0</v>
      </c>
    </row>
    <row r="113" spans="4:17" x14ac:dyDescent="0.25">
      <c r="D113" s="300" t="s">
        <v>604</v>
      </c>
      <c r="E113" s="290" t="s">
        <v>657</v>
      </c>
      <c r="F113" s="301" t="s">
        <v>671</v>
      </c>
      <c r="H113" s="194">
        <v>110</v>
      </c>
      <c r="I113" s="307">
        <v>1</v>
      </c>
      <c r="J113">
        <v>0</v>
      </c>
      <c r="K113">
        <v>1</v>
      </c>
      <c r="L113">
        <v>1</v>
      </c>
      <c r="M113">
        <v>0</v>
      </c>
      <c r="N113">
        <v>1</v>
      </c>
      <c r="O113">
        <v>0</v>
      </c>
      <c r="P113">
        <v>1</v>
      </c>
      <c r="Q113">
        <v>0</v>
      </c>
    </row>
    <row r="114" spans="4:17" x14ac:dyDescent="0.25">
      <c r="D114" s="300" t="s">
        <v>604</v>
      </c>
      <c r="E114" s="290" t="s">
        <v>658</v>
      </c>
      <c r="F114" s="301" t="s">
        <v>671</v>
      </c>
      <c r="H114" s="194">
        <v>111</v>
      </c>
      <c r="I114" s="307">
        <v>1</v>
      </c>
      <c r="J114">
        <v>0</v>
      </c>
      <c r="K114">
        <v>1</v>
      </c>
      <c r="L114">
        <v>1</v>
      </c>
      <c r="M114">
        <v>0</v>
      </c>
      <c r="N114">
        <v>1</v>
      </c>
      <c r="O114">
        <v>0</v>
      </c>
      <c r="P114">
        <v>1</v>
      </c>
      <c r="Q114">
        <v>0</v>
      </c>
    </row>
    <row r="115" spans="4:17" x14ac:dyDescent="0.25">
      <c r="D115" s="300" t="s">
        <v>604</v>
      </c>
      <c r="E115" s="290" t="s">
        <v>663</v>
      </c>
      <c r="F115" s="301" t="s">
        <v>671</v>
      </c>
      <c r="H115" s="194">
        <v>112</v>
      </c>
      <c r="I115" s="307">
        <v>1</v>
      </c>
      <c r="J115">
        <v>0</v>
      </c>
      <c r="K115">
        <v>1</v>
      </c>
      <c r="L115">
        <v>1</v>
      </c>
      <c r="M115">
        <v>0</v>
      </c>
      <c r="N115">
        <v>1</v>
      </c>
      <c r="O115">
        <v>0</v>
      </c>
      <c r="P115">
        <v>1</v>
      </c>
      <c r="Q115">
        <v>0</v>
      </c>
    </row>
    <row r="116" spans="4:17" x14ac:dyDescent="0.25">
      <c r="D116" s="300" t="s">
        <v>605</v>
      </c>
      <c r="E116" s="290" t="s">
        <v>640</v>
      </c>
      <c r="F116" s="301" t="s">
        <v>669</v>
      </c>
      <c r="H116" s="194">
        <v>113</v>
      </c>
      <c r="I116" s="307">
        <v>1</v>
      </c>
      <c r="J116">
        <v>0</v>
      </c>
      <c r="K116">
        <v>1</v>
      </c>
      <c r="L116">
        <v>1</v>
      </c>
      <c r="M116">
        <v>0</v>
      </c>
      <c r="N116">
        <v>1</v>
      </c>
      <c r="O116">
        <v>0</v>
      </c>
      <c r="P116">
        <v>1</v>
      </c>
      <c r="Q116">
        <v>0</v>
      </c>
    </row>
    <row r="117" spans="4:17" x14ac:dyDescent="0.25">
      <c r="D117" s="300" t="s">
        <v>605</v>
      </c>
      <c r="E117" s="290" t="s">
        <v>658</v>
      </c>
      <c r="F117" s="301" t="s">
        <v>669</v>
      </c>
      <c r="H117" s="194">
        <v>114</v>
      </c>
      <c r="I117" s="307">
        <v>1</v>
      </c>
      <c r="J117">
        <v>0</v>
      </c>
      <c r="K117">
        <v>1</v>
      </c>
      <c r="L117">
        <v>1</v>
      </c>
      <c r="M117">
        <v>0</v>
      </c>
      <c r="N117">
        <v>1</v>
      </c>
      <c r="O117">
        <v>0</v>
      </c>
      <c r="P117">
        <v>1</v>
      </c>
      <c r="Q117">
        <v>0</v>
      </c>
    </row>
    <row r="118" spans="4:17" x14ac:dyDescent="0.25">
      <c r="D118" s="300" t="s">
        <v>605</v>
      </c>
      <c r="E118" s="290" t="s">
        <v>666</v>
      </c>
      <c r="F118" s="301" t="s">
        <v>669</v>
      </c>
      <c r="H118" s="194">
        <v>115</v>
      </c>
      <c r="I118" s="307">
        <v>1</v>
      </c>
      <c r="J118">
        <v>0</v>
      </c>
      <c r="K118">
        <v>1</v>
      </c>
      <c r="L118">
        <v>1</v>
      </c>
      <c r="M118">
        <v>0</v>
      </c>
      <c r="N118">
        <v>1</v>
      </c>
      <c r="O118">
        <v>0</v>
      </c>
      <c r="P118">
        <v>1</v>
      </c>
      <c r="Q118">
        <v>0</v>
      </c>
    </row>
    <row r="119" spans="4:17" x14ac:dyDescent="0.25">
      <c r="D119" s="300" t="s">
        <v>605</v>
      </c>
      <c r="E119" s="290" t="s">
        <v>640</v>
      </c>
      <c r="F119" s="301" t="s">
        <v>672</v>
      </c>
      <c r="H119" s="194">
        <v>116</v>
      </c>
      <c r="I119" s="307">
        <v>1</v>
      </c>
      <c r="J119">
        <v>0</v>
      </c>
      <c r="K119">
        <v>0</v>
      </c>
      <c r="L119">
        <v>1</v>
      </c>
      <c r="M119">
        <v>0</v>
      </c>
      <c r="N119">
        <v>1</v>
      </c>
      <c r="O119">
        <v>0</v>
      </c>
      <c r="P119">
        <v>1</v>
      </c>
      <c r="Q119">
        <v>0</v>
      </c>
    </row>
    <row r="120" spans="4:17" x14ac:dyDescent="0.25">
      <c r="D120" s="300" t="s">
        <v>605</v>
      </c>
      <c r="E120" s="290" t="s">
        <v>667</v>
      </c>
      <c r="F120" s="301" t="s">
        <v>672</v>
      </c>
      <c r="H120" s="194">
        <v>117</v>
      </c>
      <c r="I120" s="307">
        <v>1</v>
      </c>
      <c r="J120">
        <v>0</v>
      </c>
      <c r="K120">
        <v>0</v>
      </c>
      <c r="L120">
        <v>1</v>
      </c>
      <c r="M120">
        <v>0</v>
      </c>
      <c r="N120">
        <v>1</v>
      </c>
      <c r="O120">
        <v>0</v>
      </c>
      <c r="P120">
        <v>1</v>
      </c>
      <c r="Q120">
        <v>0</v>
      </c>
    </row>
    <row r="121" spans="4:17" x14ac:dyDescent="0.25">
      <c r="D121" s="300" t="s">
        <v>606</v>
      </c>
      <c r="E121" s="290" t="s">
        <v>660</v>
      </c>
      <c r="F121" s="301" t="s">
        <v>669</v>
      </c>
      <c r="H121" s="194">
        <v>118</v>
      </c>
      <c r="I121" s="307">
        <v>1</v>
      </c>
      <c r="J121">
        <v>0</v>
      </c>
      <c r="K121">
        <v>1</v>
      </c>
      <c r="L121">
        <v>1</v>
      </c>
      <c r="M121">
        <v>0</v>
      </c>
      <c r="N121">
        <v>1</v>
      </c>
      <c r="O121">
        <v>0</v>
      </c>
      <c r="P121">
        <v>1</v>
      </c>
      <c r="Q121">
        <v>0</v>
      </c>
    </row>
    <row r="122" spans="4:17" x14ac:dyDescent="0.25">
      <c r="D122" s="300" t="s">
        <v>606</v>
      </c>
      <c r="E122" s="290" t="s">
        <v>666</v>
      </c>
      <c r="F122" s="301" t="s">
        <v>669</v>
      </c>
      <c r="H122" s="194">
        <v>119</v>
      </c>
      <c r="I122" s="307">
        <v>1</v>
      </c>
      <c r="J122">
        <v>0</v>
      </c>
      <c r="K122">
        <v>1</v>
      </c>
      <c r="L122">
        <v>1</v>
      </c>
      <c r="M122">
        <v>0</v>
      </c>
      <c r="N122">
        <v>1</v>
      </c>
      <c r="O122">
        <v>0</v>
      </c>
      <c r="P122">
        <v>1</v>
      </c>
      <c r="Q122">
        <v>0</v>
      </c>
    </row>
    <row r="123" spans="4:17" x14ac:dyDescent="0.25">
      <c r="D123" s="300" t="s">
        <v>606</v>
      </c>
      <c r="E123" s="290" t="s">
        <v>660</v>
      </c>
      <c r="F123" s="301" t="s">
        <v>670</v>
      </c>
      <c r="H123" s="194">
        <v>120</v>
      </c>
      <c r="I123" s="307">
        <v>1</v>
      </c>
      <c r="J123">
        <v>0</v>
      </c>
      <c r="K123">
        <v>1</v>
      </c>
      <c r="L123">
        <v>1</v>
      </c>
      <c r="M123">
        <v>0</v>
      </c>
      <c r="N123">
        <v>1</v>
      </c>
      <c r="O123">
        <v>0</v>
      </c>
      <c r="P123">
        <v>1</v>
      </c>
      <c r="Q123">
        <v>0</v>
      </c>
    </row>
    <row r="124" spans="4:17" x14ac:dyDescent="0.25">
      <c r="D124" s="300" t="s">
        <v>606</v>
      </c>
      <c r="E124" s="290" t="s">
        <v>666</v>
      </c>
      <c r="F124" s="301" t="s">
        <v>670</v>
      </c>
      <c r="H124" s="194">
        <v>121</v>
      </c>
      <c r="I124" s="307">
        <v>1</v>
      </c>
      <c r="J124">
        <v>0</v>
      </c>
      <c r="K124">
        <v>1</v>
      </c>
      <c r="L124">
        <v>1</v>
      </c>
      <c r="M124">
        <v>0</v>
      </c>
      <c r="N124">
        <v>1</v>
      </c>
      <c r="O124">
        <v>0</v>
      </c>
      <c r="P124">
        <v>1</v>
      </c>
      <c r="Q124">
        <v>0</v>
      </c>
    </row>
    <row r="125" spans="4:17" x14ac:dyDescent="0.25">
      <c r="D125" s="300" t="s">
        <v>606</v>
      </c>
      <c r="E125" s="290" t="s">
        <v>654</v>
      </c>
      <c r="F125" s="301" t="s">
        <v>674</v>
      </c>
      <c r="H125" s="194">
        <v>122</v>
      </c>
      <c r="I125" s="307">
        <v>1</v>
      </c>
      <c r="J125">
        <v>0</v>
      </c>
      <c r="K125">
        <v>0</v>
      </c>
      <c r="L125">
        <v>1</v>
      </c>
      <c r="M125">
        <v>0</v>
      </c>
      <c r="N125">
        <v>1</v>
      </c>
      <c r="O125">
        <v>0</v>
      </c>
      <c r="P125">
        <v>1</v>
      </c>
      <c r="Q125">
        <v>0</v>
      </c>
    </row>
    <row r="126" spans="4:17" x14ac:dyDescent="0.25">
      <c r="D126" s="300" t="s">
        <v>606</v>
      </c>
      <c r="E126" s="290" t="s">
        <v>660</v>
      </c>
      <c r="F126" s="301" t="s">
        <v>674</v>
      </c>
      <c r="H126" s="194">
        <v>123</v>
      </c>
      <c r="I126" s="307">
        <v>1</v>
      </c>
      <c r="J126">
        <v>0</v>
      </c>
      <c r="K126">
        <v>0</v>
      </c>
      <c r="L126">
        <v>1</v>
      </c>
      <c r="M126">
        <v>0</v>
      </c>
      <c r="N126">
        <v>1</v>
      </c>
      <c r="O126">
        <v>0</v>
      </c>
      <c r="P126">
        <v>1</v>
      </c>
      <c r="Q126">
        <v>0</v>
      </c>
    </row>
    <row r="127" spans="4:17" x14ac:dyDescent="0.25">
      <c r="D127" s="300" t="s">
        <v>607</v>
      </c>
      <c r="E127" s="290" t="s">
        <v>626</v>
      </c>
      <c r="F127" s="301" t="s">
        <v>672</v>
      </c>
      <c r="H127" s="194">
        <v>124</v>
      </c>
      <c r="I127" s="307">
        <v>1</v>
      </c>
      <c r="J127">
        <v>0</v>
      </c>
      <c r="K127">
        <v>0</v>
      </c>
      <c r="L127">
        <v>1</v>
      </c>
      <c r="M127">
        <v>0</v>
      </c>
      <c r="N127">
        <v>1</v>
      </c>
      <c r="O127">
        <v>0</v>
      </c>
      <c r="P127">
        <v>1</v>
      </c>
      <c r="Q127">
        <v>0</v>
      </c>
    </row>
    <row r="128" spans="4:17" x14ac:dyDescent="0.25">
      <c r="D128" s="300" t="s">
        <v>607</v>
      </c>
      <c r="E128" s="290" t="s">
        <v>628</v>
      </c>
      <c r="F128" s="301" t="s">
        <v>672</v>
      </c>
      <c r="H128" s="194">
        <v>125</v>
      </c>
      <c r="I128" s="307">
        <v>1</v>
      </c>
      <c r="J128">
        <v>0</v>
      </c>
      <c r="K128">
        <v>0</v>
      </c>
      <c r="L128">
        <v>1</v>
      </c>
      <c r="M128">
        <v>0</v>
      </c>
      <c r="N128">
        <v>1</v>
      </c>
      <c r="O128">
        <v>0</v>
      </c>
      <c r="P128">
        <v>1</v>
      </c>
      <c r="Q128">
        <v>0</v>
      </c>
    </row>
    <row r="129" spans="4:17" x14ac:dyDescent="0.25">
      <c r="D129" s="300" t="s">
        <v>607</v>
      </c>
      <c r="E129" s="290" t="s">
        <v>626</v>
      </c>
      <c r="F129" s="301" t="s">
        <v>673</v>
      </c>
      <c r="H129" s="194">
        <v>126</v>
      </c>
      <c r="I129" s="307">
        <v>1</v>
      </c>
      <c r="J129">
        <v>0</v>
      </c>
      <c r="K129">
        <v>0</v>
      </c>
      <c r="L129">
        <v>1</v>
      </c>
      <c r="M129">
        <v>0</v>
      </c>
      <c r="N129">
        <v>1</v>
      </c>
      <c r="O129">
        <v>0</v>
      </c>
      <c r="P129">
        <v>1</v>
      </c>
      <c r="Q129">
        <v>0</v>
      </c>
    </row>
    <row r="130" spans="4:17" x14ac:dyDescent="0.25">
      <c r="D130" s="300" t="s">
        <v>607</v>
      </c>
      <c r="E130" s="290" t="s">
        <v>628</v>
      </c>
      <c r="F130" s="301" t="s">
        <v>673</v>
      </c>
      <c r="H130" s="194">
        <v>127</v>
      </c>
      <c r="I130" s="307">
        <v>1</v>
      </c>
      <c r="J130">
        <v>0</v>
      </c>
      <c r="K130">
        <v>0</v>
      </c>
      <c r="L130">
        <v>1</v>
      </c>
      <c r="M130">
        <v>0</v>
      </c>
      <c r="N130">
        <v>1</v>
      </c>
      <c r="O130">
        <v>0</v>
      </c>
      <c r="P130">
        <v>1</v>
      </c>
      <c r="Q130">
        <v>0</v>
      </c>
    </row>
    <row r="131" spans="4:17" x14ac:dyDescent="0.25">
      <c r="D131" s="300" t="s">
        <v>607</v>
      </c>
      <c r="E131" s="290" t="s">
        <v>629</v>
      </c>
      <c r="F131" s="301" t="s">
        <v>673</v>
      </c>
      <c r="H131" s="194">
        <v>128</v>
      </c>
      <c r="I131" s="307">
        <v>1</v>
      </c>
      <c r="J131">
        <v>0</v>
      </c>
      <c r="K131">
        <v>0</v>
      </c>
      <c r="L131">
        <v>1</v>
      </c>
      <c r="M131">
        <v>0</v>
      </c>
      <c r="N131">
        <v>1</v>
      </c>
      <c r="O131">
        <v>0</v>
      </c>
      <c r="P131">
        <v>1</v>
      </c>
      <c r="Q131">
        <v>0</v>
      </c>
    </row>
    <row r="132" spans="4:17" x14ac:dyDescent="0.25">
      <c r="D132" s="300" t="s">
        <v>607</v>
      </c>
      <c r="E132" s="290" t="s">
        <v>630</v>
      </c>
      <c r="F132" s="301" t="s">
        <v>673</v>
      </c>
      <c r="H132" s="194">
        <v>129</v>
      </c>
      <c r="I132" s="307">
        <v>1</v>
      </c>
      <c r="J132">
        <v>0</v>
      </c>
      <c r="K132">
        <v>0</v>
      </c>
      <c r="L132">
        <v>1</v>
      </c>
      <c r="M132">
        <v>0</v>
      </c>
      <c r="N132">
        <v>1</v>
      </c>
      <c r="O132">
        <v>0</v>
      </c>
      <c r="P132">
        <v>1</v>
      </c>
      <c r="Q132">
        <v>0</v>
      </c>
    </row>
    <row r="133" spans="4:17" x14ac:dyDescent="0.25">
      <c r="D133" s="300" t="s">
        <v>607</v>
      </c>
      <c r="E133" s="290" t="s">
        <v>635</v>
      </c>
      <c r="F133" s="301" t="s">
        <v>673</v>
      </c>
      <c r="H133" s="194">
        <v>130</v>
      </c>
      <c r="I133" s="307">
        <v>1</v>
      </c>
      <c r="J133">
        <v>0</v>
      </c>
      <c r="K133">
        <v>0</v>
      </c>
      <c r="L133">
        <v>1</v>
      </c>
      <c r="M133">
        <v>0</v>
      </c>
      <c r="N133">
        <v>1</v>
      </c>
      <c r="O133">
        <v>0</v>
      </c>
      <c r="P133">
        <v>1</v>
      </c>
      <c r="Q133">
        <v>0</v>
      </c>
    </row>
    <row r="134" spans="4:17" x14ac:dyDescent="0.25">
      <c r="D134" s="300" t="s">
        <v>607</v>
      </c>
      <c r="E134" s="290" t="s">
        <v>654</v>
      </c>
      <c r="F134" s="301" t="s">
        <v>673</v>
      </c>
      <c r="H134" s="194">
        <v>131</v>
      </c>
      <c r="I134" s="307">
        <v>1</v>
      </c>
      <c r="J134">
        <v>0</v>
      </c>
      <c r="K134">
        <v>0</v>
      </c>
      <c r="L134">
        <v>1</v>
      </c>
      <c r="M134">
        <v>0</v>
      </c>
      <c r="N134">
        <v>1</v>
      </c>
      <c r="O134">
        <v>0</v>
      </c>
      <c r="P134">
        <v>1</v>
      </c>
      <c r="Q134">
        <v>0</v>
      </c>
    </row>
    <row r="135" spans="4:17" x14ac:dyDescent="0.25">
      <c r="D135" s="300" t="s">
        <v>608</v>
      </c>
      <c r="E135" s="290" t="s">
        <v>627</v>
      </c>
      <c r="F135" s="301" t="s">
        <v>669</v>
      </c>
      <c r="H135" s="194">
        <v>132</v>
      </c>
      <c r="I135" s="307">
        <v>1</v>
      </c>
      <c r="J135">
        <v>1</v>
      </c>
      <c r="K135">
        <v>0</v>
      </c>
      <c r="L135">
        <v>1</v>
      </c>
      <c r="M135">
        <v>0</v>
      </c>
      <c r="N135">
        <v>1</v>
      </c>
      <c r="O135">
        <v>0</v>
      </c>
      <c r="P135">
        <v>1</v>
      </c>
      <c r="Q135">
        <v>0</v>
      </c>
    </row>
    <row r="136" spans="4:17" x14ac:dyDescent="0.25">
      <c r="D136" s="300" t="s">
        <v>608</v>
      </c>
      <c r="E136" s="290" t="s">
        <v>627</v>
      </c>
      <c r="F136" s="301" t="s">
        <v>670</v>
      </c>
      <c r="H136" s="194">
        <v>133</v>
      </c>
      <c r="I136" s="307">
        <v>1</v>
      </c>
      <c r="J136">
        <v>1</v>
      </c>
      <c r="K136">
        <v>0</v>
      </c>
      <c r="L136">
        <v>1</v>
      </c>
      <c r="M136">
        <v>0</v>
      </c>
      <c r="N136">
        <v>1</v>
      </c>
      <c r="O136">
        <v>0</v>
      </c>
      <c r="P136">
        <v>1</v>
      </c>
      <c r="Q136">
        <v>0</v>
      </c>
    </row>
    <row r="137" spans="4:17" x14ac:dyDescent="0.25">
      <c r="D137" s="300" t="s">
        <v>608</v>
      </c>
      <c r="E137" s="290" t="s">
        <v>650</v>
      </c>
      <c r="F137" s="301" t="s">
        <v>670</v>
      </c>
      <c r="H137" s="194">
        <v>134</v>
      </c>
      <c r="I137" s="307">
        <v>1</v>
      </c>
      <c r="J137">
        <v>1</v>
      </c>
      <c r="K137">
        <v>0</v>
      </c>
      <c r="L137">
        <v>1</v>
      </c>
      <c r="M137">
        <v>0</v>
      </c>
      <c r="N137">
        <v>1</v>
      </c>
      <c r="O137">
        <v>0</v>
      </c>
      <c r="P137">
        <v>1</v>
      </c>
      <c r="Q137">
        <v>0</v>
      </c>
    </row>
    <row r="138" spans="4:17" x14ac:dyDescent="0.25">
      <c r="D138" s="300" t="s">
        <v>608</v>
      </c>
      <c r="E138" s="290" t="s">
        <v>658</v>
      </c>
      <c r="F138" s="301" t="s">
        <v>670</v>
      </c>
      <c r="H138" s="194">
        <v>135</v>
      </c>
      <c r="I138" s="307">
        <v>1</v>
      </c>
      <c r="J138">
        <v>1</v>
      </c>
      <c r="K138">
        <v>0</v>
      </c>
      <c r="L138">
        <v>1</v>
      </c>
      <c r="M138">
        <v>0</v>
      </c>
      <c r="N138">
        <v>1</v>
      </c>
      <c r="O138">
        <v>0</v>
      </c>
      <c r="P138">
        <v>1</v>
      </c>
      <c r="Q138">
        <v>0</v>
      </c>
    </row>
    <row r="139" spans="4:17" x14ac:dyDescent="0.25">
      <c r="D139" s="300" t="s">
        <v>608</v>
      </c>
      <c r="E139" s="290" t="s">
        <v>662</v>
      </c>
      <c r="F139" s="301" t="s">
        <v>670</v>
      </c>
      <c r="H139" s="194">
        <v>136</v>
      </c>
      <c r="I139" s="307">
        <v>1</v>
      </c>
      <c r="J139">
        <v>1</v>
      </c>
      <c r="K139">
        <v>0</v>
      </c>
      <c r="L139">
        <v>1</v>
      </c>
      <c r="M139">
        <v>0</v>
      </c>
      <c r="N139">
        <v>1</v>
      </c>
      <c r="O139">
        <v>0</v>
      </c>
      <c r="P139">
        <v>1</v>
      </c>
      <c r="Q139">
        <v>0</v>
      </c>
    </row>
    <row r="140" spans="4:17" x14ac:dyDescent="0.25">
      <c r="D140" s="300" t="s">
        <v>608</v>
      </c>
      <c r="E140" s="290" t="s">
        <v>627</v>
      </c>
      <c r="F140" s="301" t="s">
        <v>671</v>
      </c>
      <c r="H140" s="194">
        <v>137</v>
      </c>
      <c r="I140" s="307">
        <v>1</v>
      </c>
      <c r="J140">
        <v>1</v>
      </c>
      <c r="K140">
        <v>0</v>
      </c>
      <c r="L140">
        <v>1</v>
      </c>
      <c r="M140">
        <v>0</v>
      </c>
      <c r="N140">
        <v>1</v>
      </c>
      <c r="O140">
        <v>0</v>
      </c>
      <c r="P140">
        <v>1</v>
      </c>
      <c r="Q140">
        <v>0</v>
      </c>
    </row>
    <row r="141" spans="4:17" x14ac:dyDescent="0.25">
      <c r="D141" s="300" t="s">
        <v>608</v>
      </c>
      <c r="E141" s="290" t="s">
        <v>658</v>
      </c>
      <c r="F141" s="301" t="s">
        <v>671</v>
      </c>
      <c r="H141" s="194">
        <v>138</v>
      </c>
      <c r="I141" s="307">
        <v>1</v>
      </c>
      <c r="J141">
        <v>1</v>
      </c>
      <c r="K141">
        <v>0</v>
      </c>
      <c r="L141">
        <v>1</v>
      </c>
      <c r="M141">
        <v>0</v>
      </c>
      <c r="N141">
        <v>1</v>
      </c>
      <c r="O141">
        <v>0</v>
      </c>
      <c r="P141">
        <v>1</v>
      </c>
      <c r="Q141">
        <v>0</v>
      </c>
    </row>
    <row r="142" spans="4:17" x14ac:dyDescent="0.25">
      <c r="D142" s="300" t="s">
        <v>608</v>
      </c>
      <c r="E142" s="290" t="s">
        <v>637</v>
      </c>
      <c r="F142" s="301" t="s">
        <v>673</v>
      </c>
      <c r="H142" s="194">
        <v>139</v>
      </c>
      <c r="I142" s="307">
        <v>1</v>
      </c>
      <c r="J142">
        <v>0</v>
      </c>
      <c r="K142">
        <v>0</v>
      </c>
      <c r="L142">
        <v>1</v>
      </c>
      <c r="M142">
        <v>0</v>
      </c>
      <c r="N142">
        <v>1</v>
      </c>
      <c r="O142">
        <v>0</v>
      </c>
      <c r="P142">
        <v>1</v>
      </c>
      <c r="Q142">
        <v>0</v>
      </c>
    </row>
    <row r="143" spans="4:17" x14ac:dyDescent="0.25">
      <c r="D143" s="300" t="s">
        <v>608</v>
      </c>
      <c r="E143" s="290" t="s">
        <v>643</v>
      </c>
      <c r="F143" s="301" t="s">
        <v>673</v>
      </c>
      <c r="H143" s="194">
        <v>140</v>
      </c>
      <c r="I143" s="307">
        <v>1</v>
      </c>
      <c r="J143">
        <v>0</v>
      </c>
      <c r="K143">
        <v>0</v>
      </c>
      <c r="L143">
        <v>1</v>
      </c>
      <c r="M143">
        <v>0</v>
      </c>
      <c r="N143">
        <v>1</v>
      </c>
      <c r="O143">
        <v>0</v>
      </c>
      <c r="P143">
        <v>1</v>
      </c>
      <c r="Q143">
        <v>0</v>
      </c>
    </row>
    <row r="144" spans="4:17" x14ac:dyDescent="0.25">
      <c r="D144" s="300" t="s">
        <v>608</v>
      </c>
      <c r="E144" s="290" t="s">
        <v>648</v>
      </c>
      <c r="F144" s="301" t="s">
        <v>673</v>
      </c>
      <c r="H144" s="194">
        <v>141</v>
      </c>
      <c r="I144" s="307">
        <v>1</v>
      </c>
      <c r="J144">
        <v>0</v>
      </c>
      <c r="K144">
        <v>0</v>
      </c>
      <c r="L144">
        <v>1</v>
      </c>
      <c r="M144">
        <v>0</v>
      </c>
      <c r="N144">
        <v>1</v>
      </c>
      <c r="O144">
        <v>0</v>
      </c>
      <c r="P144">
        <v>1</v>
      </c>
      <c r="Q144">
        <v>0</v>
      </c>
    </row>
    <row r="145" spans="4:17" x14ac:dyDescent="0.25">
      <c r="D145" s="300" t="s">
        <v>608</v>
      </c>
      <c r="E145" s="290" t="s">
        <v>654</v>
      </c>
      <c r="F145" s="301" t="s">
        <v>673</v>
      </c>
      <c r="H145" s="194">
        <v>142</v>
      </c>
      <c r="I145" s="307">
        <v>1</v>
      </c>
      <c r="J145">
        <v>0</v>
      </c>
      <c r="K145">
        <v>0</v>
      </c>
      <c r="L145">
        <v>1</v>
      </c>
      <c r="M145">
        <v>0</v>
      </c>
      <c r="N145">
        <v>1</v>
      </c>
      <c r="O145">
        <v>0</v>
      </c>
      <c r="P145">
        <v>1</v>
      </c>
      <c r="Q145">
        <v>0</v>
      </c>
    </row>
    <row r="146" spans="4:17" x14ac:dyDescent="0.25">
      <c r="D146" s="300" t="s">
        <v>609</v>
      </c>
      <c r="E146" s="290" t="s">
        <v>634</v>
      </c>
      <c r="F146" s="301" t="s">
        <v>670</v>
      </c>
      <c r="H146" s="194">
        <v>143</v>
      </c>
      <c r="I146" s="307">
        <v>1</v>
      </c>
      <c r="J146">
        <v>1</v>
      </c>
      <c r="K146">
        <v>0</v>
      </c>
      <c r="L146">
        <v>0</v>
      </c>
      <c r="M146">
        <v>1</v>
      </c>
      <c r="N146">
        <v>0</v>
      </c>
      <c r="O146">
        <v>1</v>
      </c>
      <c r="P146">
        <v>0</v>
      </c>
      <c r="Q146">
        <v>1</v>
      </c>
    </row>
    <row r="147" spans="4:17" x14ac:dyDescent="0.25">
      <c r="D147" s="300" t="s">
        <v>609</v>
      </c>
      <c r="E147" s="290" t="s">
        <v>626</v>
      </c>
      <c r="F147" s="301" t="s">
        <v>672</v>
      </c>
      <c r="H147" s="194">
        <v>144</v>
      </c>
      <c r="I147" s="307">
        <v>1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1</v>
      </c>
      <c r="P147">
        <v>0</v>
      </c>
      <c r="Q147">
        <v>1</v>
      </c>
    </row>
    <row r="148" spans="4:17" x14ac:dyDescent="0.25">
      <c r="D148" s="300" t="s">
        <v>609</v>
      </c>
      <c r="E148" s="290" t="s">
        <v>626</v>
      </c>
      <c r="F148" s="301" t="s">
        <v>673</v>
      </c>
      <c r="H148" s="194">
        <v>145</v>
      </c>
      <c r="I148" s="307">
        <v>1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1</v>
      </c>
      <c r="P148">
        <v>0</v>
      </c>
      <c r="Q148">
        <v>1</v>
      </c>
    </row>
    <row r="149" spans="4:17" x14ac:dyDescent="0.25">
      <c r="D149" s="300" t="s">
        <v>609</v>
      </c>
      <c r="E149" s="290" t="s">
        <v>628</v>
      </c>
      <c r="F149" s="301" t="s">
        <v>673</v>
      </c>
      <c r="H149" s="194">
        <v>146</v>
      </c>
      <c r="I149" s="307">
        <v>1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1</v>
      </c>
      <c r="P149">
        <v>0</v>
      </c>
      <c r="Q149">
        <v>1</v>
      </c>
    </row>
    <row r="150" spans="4:17" x14ac:dyDescent="0.25">
      <c r="D150" s="300" t="s">
        <v>609</v>
      </c>
      <c r="E150" s="290" t="s">
        <v>629</v>
      </c>
      <c r="F150" s="301" t="s">
        <v>673</v>
      </c>
      <c r="H150" s="194">
        <v>147</v>
      </c>
      <c r="I150" s="307">
        <v>1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1</v>
      </c>
      <c r="P150">
        <v>0</v>
      </c>
      <c r="Q150">
        <v>1</v>
      </c>
    </row>
    <row r="151" spans="4:17" x14ac:dyDescent="0.25">
      <c r="D151" s="300" t="s">
        <v>609</v>
      </c>
      <c r="E151" s="290" t="s">
        <v>630</v>
      </c>
      <c r="F151" s="301" t="s">
        <v>673</v>
      </c>
      <c r="H151" s="194">
        <v>148</v>
      </c>
      <c r="I151" s="307">
        <v>1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1</v>
      </c>
      <c r="P151">
        <v>0</v>
      </c>
      <c r="Q151">
        <v>1</v>
      </c>
    </row>
    <row r="152" spans="4:17" x14ac:dyDescent="0.25">
      <c r="D152" s="300" t="s">
        <v>610</v>
      </c>
      <c r="E152" s="290" t="s">
        <v>633</v>
      </c>
      <c r="F152" s="301" t="s">
        <v>670</v>
      </c>
      <c r="H152" s="194">
        <v>149</v>
      </c>
      <c r="I152" s="307">
        <v>1</v>
      </c>
      <c r="J152">
        <v>1</v>
      </c>
      <c r="K152">
        <v>0</v>
      </c>
      <c r="L152">
        <v>0</v>
      </c>
      <c r="M152">
        <v>1</v>
      </c>
      <c r="N152">
        <v>0</v>
      </c>
      <c r="O152">
        <v>1</v>
      </c>
      <c r="P152">
        <v>0</v>
      </c>
      <c r="Q152">
        <v>1</v>
      </c>
    </row>
    <row r="153" spans="4:17" x14ac:dyDescent="0.25">
      <c r="D153" s="300" t="s">
        <v>610</v>
      </c>
      <c r="E153" s="290" t="s">
        <v>634</v>
      </c>
      <c r="F153" s="301" t="s">
        <v>670</v>
      </c>
      <c r="H153" s="194">
        <v>150</v>
      </c>
      <c r="I153" s="307">
        <v>1</v>
      </c>
      <c r="J153">
        <v>1</v>
      </c>
      <c r="K153">
        <v>0</v>
      </c>
      <c r="L153">
        <v>0</v>
      </c>
      <c r="M153">
        <v>1</v>
      </c>
      <c r="N153">
        <v>0</v>
      </c>
      <c r="O153">
        <v>1</v>
      </c>
      <c r="P153">
        <v>0</v>
      </c>
      <c r="Q153">
        <v>1</v>
      </c>
    </row>
    <row r="154" spans="4:17" x14ac:dyDescent="0.25">
      <c r="D154" s="300" t="s">
        <v>610</v>
      </c>
      <c r="E154" s="290" t="s">
        <v>644</v>
      </c>
      <c r="F154" s="301" t="s">
        <v>670</v>
      </c>
      <c r="H154" s="194">
        <v>151</v>
      </c>
      <c r="I154" s="307">
        <v>1</v>
      </c>
      <c r="J154">
        <v>1</v>
      </c>
      <c r="K154">
        <v>0</v>
      </c>
      <c r="L154">
        <v>0</v>
      </c>
      <c r="M154">
        <v>1</v>
      </c>
      <c r="N154">
        <v>0</v>
      </c>
      <c r="O154">
        <v>1</v>
      </c>
      <c r="P154">
        <v>0</v>
      </c>
      <c r="Q154">
        <v>1</v>
      </c>
    </row>
    <row r="155" spans="4:17" x14ac:dyDescent="0.25">
      <c r="D155" s="300" t="s">
        <v>610</v>
      </c>
      <c r="E155" s="290" t="s">
        <v>627</v>
      </c>
      <c r="F155" s="301" t="s">
        <v>671</v>
      </c>
      <c r="H155" s="194">
        <v>152</v>
      </c>
      <c r="I155" s="307">
        <v>1</v>
      </c>
      <c r="J155">
        <v>1</v>
      </c>
      <c r="K155">
        <v>0</v>
      </c>
      <c r="L155">
        <v>0</v>
      </c>
      <c r="M155">
        <v>1</v>
      </c>
      <c r="N155">
        <v>0</v>
      </c>
      <c r="O155">
        <v>1</v>
      </c>
      <c r="P155">
        <v>0</v>
      </c>
      <c r="Q155">
        <v>1</v>
      </c>
    </row>
    <row r="156" spans="4:17" x14ac:dyDescent="0.25">
      <c r="D156" s="300" t="s">
        <v>610</v>
      </c>
      <c r="E156" s="290" t="s">
        <v>651</v>
      </c>
      <c r="F156" s="301" t="s">
        <v>671</v>
      </c>
      <c r="H156" s="194">
        <v>153</v>
      </c>
      <c r="I156" s="307">
        <v>1</v>
      </c>
      <c r="J156">
        <v>1</v>
      </c>
      <c r="K156">
        <v>0</v>
      </c>
      <c r="L156">
        <v>0</v>
      </c>
      <c r="M156">
        <v>1</v>
      </c>
      <c r="N156">
        <v>0</v>
      </c>
      <c r="O156">
        <v>1</v>
      </c>
      <c r="P156">
        <v>0</v>
      </c>
      <c r="Q156">
        <v>1</v>
      </c>
    </row>
    <row r="157" spans="4:17" x14ac:dyDescent="0.25">
      <c r="D157" s="300" t="s">
        <v>611</v>
      </c>
      <c r="E157" s="290" t="s">
        <v>633</v>
      </c>
      <c r="F157" s="301" t="s">
        <v>669</v>
      </c>
      <c r="H157" s="194">
        <v>154</v>
      </c>
      <c r="I157" s="307">
        <v>1</v>
      </c>
      <c r="J157">
        <v>1</v>
      </c>
      <c r="K157">
        <v>0</v>
      </c>
      <c r="L157">
        <v>0</v>
      </c>
      <c r="M157">
        <v>1</v>
      </c>
      <c r="N157">
        <v>0</v>
      </c>
      <c r="O157">
        <v>1</v>
      </c>
      <c r="P157">
        <v>0</v>
      </c>
      <c r="Q157">
        <v>1</v>
      </c>
    </row>
    <row r="158" spans="4:17" x14ac:dyDescent="0.25">
      <c r="D158" s="300" t="s">
        <v>611</v>
      </c>
      <c r="E158" s="290" t="s">
        <v>633</v>
      </c>
      <c r="F158" s="301" t="s">
        <v>670</v>
      </c>
      <c r="H158" s="194">
        <v>155</v>
      </c>
      <c r="I158" s="307">
        <v>1</v>
      </c>
      <c r="J158">
        <v>1</v>
      </c>
      <c r="K158">
        <v>0</v>
      </c>
      <c r="L158">
        <v>0</v>
      </c>
      <c r="M158">
        <v>1</v>
      </c>
      <c r="N158">
        <v>0</v>
      </c>
      <c r="O158">
        <v>1</v>
      </c>
      <c r="P158">
        <v>0</v>
      </c>
      <c r="Q158">
        <v>1</v>
      </c>
    </row>
    <row r="159" spans="4:17" x14ac:dyDescent="0.25">
      <c r="D159" s="300" t="s">
        <v>611</v>
      </c>
      <c r="E159" s="290" t="s">
        <v>634</v>
      </c>
      <c r="F159" s="301" t="s">
        <v>670</v>
      </c>
      <c r="H159" s="194">
        <v>156</v>
      </c>
      <c r="I159" s="307">
        <v>1</v>
      </c>
      <c r="J159">
        <v>1</v>
      </c>
      <c r="K159">
        <v>0</v>
      </c>
      <c r="L159">
        <v>0</v>
      </c>
      <c r="M159">
        <v>1</v>
      </c>
      <c r="N159">
        <v>0</v>
      </c>
      <c r="O159">
        <v>1</v>
      </c>
      <c r="P159">
        <v>0</v>
      </c>
      <c r="Q159">
        <v>1</v>
      </c>
    </row>
    <row r="160" spans="4:17" x14ac:dyDescent="0.25">
      <c r="D160" s="300" t="s">
        <v>612</v>
      </c>
      <c r="E160" s="290" t="s">
        <v>633</v>
      </c>
      <c r="F160" s="301" t="s">
        <v>670</v>
      </c>
      <c r="H160" s="194">
        <v>157</v>
      </c>
      <c r="I160" s="307">
        <v>1</v>
      </c>
      <c r="J160">
        <v>1</v>
      </c>
      <c r="K160">
        <v>0</v>
      </c>
      <c r="L160">
        <v>0</v>
      </c>
      <c r="M160">
        <v>1</v>
      </c>
      <c r="N160">
        <v>0</v>
      </c>
      <c r="O160">
        <v>1</v>
      </c>
      <c r="P160">
        <v>0</v>
      </c>
      <c r="Q160">
        <v>1</v>
      </c>
    </row>
    <row r="161" spans="4:18" x14ac:dyDescent="0.25">
      <c r="D161" s="300" t="s">
        <v>612</v>
      </c>
      <c r="E161" s="290" t="s">
        <v>626</v>
      </c>
      <c r="F161" s="301" t="s">
        <v>672</v>
      </c>
      <c r="H161" s="194">
        <v>158</v>
      </c>
      <c r="I161" s="307">
        <v>1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1</v>
      </c>
      <c r="P161">
        <v>0</v>
      </c>
      <c r="Q161">
        <v>1</v>
      </c>
    </row>
    <row r="162" spans="4:18" x14ac:dyDescent="0.25">
      <c r="D162" s="300" t="s">
        <v>612</v>
      </c>
      <c r="E162" s="290" t="s">
        <v>628</v>
      </c>
      <c r="F162" s="301" t="s">
        <v>672</v>
      </c>
      <c r="H162" s="194">
        <v>159</v>
      </c>
      <c r="I162" s="307">
        <v>1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1</v>
      </c>
      <c r="P162">
        <v>0</v>
      </c>
      <c r="Q162">
        <v>1</v>
      </c>
    </row>
    <row r="163" spans="4:18" x14ac:dyDescent="0.25">
      <c r="D163" s="302" t="s">
        <v>612</v>
      </c>
      <c r="E163" s="289" t="s">
        <v>626</v>
      </c>
      <c r="F163" s="303" t="s">
        <v>673</v>
      </c>
      <c r="H163" s="194">
        <v>160</v>
      </c>
      <c r="I163" s="307">
        <v>1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1</v>
      </c>
      <c r="P163">
        <v>0</v>
      </c>
      <c r="Q163">
        <v>1</v>
      </c>
    </row>
    <row r="164" spans="4:18" x14ac:dyDescent="0.25">
      <c r="D164" s="302" t="s">
        <v>612</v>
      </c>
      <c r="E164" s="290" t="s">
        <v>628</v>
      </c>
      <c r="F164" s="304" t="s">
        <v>673</v>
      </c>
      <c r="H164" s="194">
        <v>161</v>
      </c>
      <c r="I164" s="307">
        <v>1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1</v>
      </c>
      <c r="P164">
        <v>0</v>
      </c>
      <c r="Q164">
        <v>1</v>
      </c>
      <c r="R164" s="11"/>
    </row>
    <row r="165" spans="4:18" x14ac:dyDescent="0.25">
      <c r="D165" s="302" t="s">
        <v>612</v>
      </c>
      <c r="E165" s="290" t="s">
        <v>630</v>
      </c>
      <c r="F165" s="303" t="s">
        <v>673</v>
      </c>
      <c r="H165" s="194">
        <v>162</v>
      </c>
      <c r="I165" s="307">
        <v>1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1</v>
      </c>
      <c r="P165">
        <v>0</v>
      </c>
      <c r="Q165">
        <v>1</v>
      </c>
      <c r="R165" s="11"/>
    </row>
    <row r="166" spans="4:18" x14ac:dyDescent="0.25">
      <c r="D166" s="302" t="s">
        <v>612</v>
      </c>
      <c r="E166" s="290" t="s">
        <v>647</v>
      </c>
      <c r="F166" s="304" t="s">
        <v>673</v>
      </c>
      <c r="H166" s="194">
        <v>163</v>
      </c>
      <c r="I166" s="307">
        <v>1</v>
      </c>
      <c r="J166">
        <v>0</v>
      </c>
      <c r="K166">
        <v>0</v>
      </c>
      <c r="L166" s="311">
        <v>1</v>
      </c>
      <c r="M166" s="311">
        <v>0</v>
      </c>
      <c r="N166" s="311">
        <v>1</v>
      </c>
      <c r="O166" s="311">
        <v>0</v>
      </c>
      <c r="P166" s="311">
        <v>1</v>
      </c>
      <c r="Q166" s="311">
        <v>0</v>
      </c>
      <c r="R166" s="11"/>
    </row>
    <row r="167" spans="4:18" x14ac:dyDescent="0.25">
      <c r="D167" s="302" t="s">
        <v>613</v>
      </c>
      <c r="E167" s="290" t="s">
        <v>666</v>
      </c>
      <c r="F167" s="304" t="s">
        <v>670</v>
      </c>
      <c r="H167" s="194">
        <v>164</v>
      </c>
      <c r="I167" s="307">
        <v>1</v>
      </c>
      <c r="J167">
        <v>1</v>
      </c>
      <c r="K167">
        <v>0</v>
      </c>
      <c r="L167">
        <v>0</v>
      </c>
      <c r="M167">
        <v>1</v>
      </c>
      <c r="N167">
        <v>0</v>
      </c>
      <c r="O167">
        <v>1</v>
      </c>
      <c r="P167">
        <v>0</v>
      </c>
      <c r="Q167">
        <v>1</v>
      </c>
      <c r="R167" s="11"/>
    </row>
    <row r="168" spans="4:18" x14ac:dyDescent="0.25">
      <c r="D168" s="302" t="s">
        <v>613</v>
      </c>
      <c r="E168" s="290" t="s">
        <v>651</v>
      </c>
      <c r="F168" s="304" t="s">
        <v>671</v>
      </c>
      <c r="H168" s="194">
        <v>165</v>
      </c>
      <c r="I168" s="307">
        <v>1</v>
      </c>
      <c r="J168">
        <v>1</v>
      </c>
      <c r="K168">
        <v>0</v>
      </c>
      <c r="L168">
        <v>0</v>
      </c>
      <c r="M168">
        <v>1</v>
      </c>
      <c r="N168">
        <v>0</v>
      </c>
      <c r="O168">
        <v>1</v>
      </c>
      <c r="P168">
        <v>0</v>
      </c>
      <c r="Q168">
        <v>1</v>
      </c>
      <c r="R168" s="11"/>
    </row>
    <row r="169" spans="4:18" x14ac:dyDescent="0.25">
      <c r="D169" s="302" t="s">
        <v>613</v>
      </c>
      <c r="E169" s="290" t="s">
        <v>652</v>
      </c>
      <c r="F169" s="304" t="s">
        <v>671</v>
      </c>
      <c r="H169" s="194">
        <v>166</v>
      </c>
      <c r="I169" s="307">
        <v>1</v>
      </c>
      <c r="J169">
        <v>1</v>
      </c>
      <c r="K169">
        <v>0</v>
      </c>
      <c r="L169">
        <v>0</v>
      </c>
      <c r="M169">
        <v>1</v>
      </c>
      <c r="N169">
        <v>0</v>
      </c>
      <c r="O169">
        <v>1</v>
      </c>
      <c r="P169">
        <v>0</v>
      </c>
      <c r="Q169">
        <v>1</v>
      </c>
      <c r="R169" s="11"/>
    </row>
    <row r="170" spans="4:18" x14ac:dyDescent="0.25">
      <c r="D170" s="302" t="s">
        <v>613</v>
      </c>
      <c r="E170" s="290" t="s">
        <v>658</v>
      </c>
      <c r="F170" s="304" t="s">
        <v>671</v>
      </c>
      <c r="H170" s="194">
        <v>167</v>
      </c>
      <c r="I170" s="307">
        <v>1</v>
      </c>
      <c r="J170">
        <v>1</v>
      </c>
      <c r="K170">
        <v>0</v>
      </c>
      <c r="L170" s="311">
        <v>1</v>
      </c>
      <c r="M170" s="311">
        <v>0</v>
      </c>
      <c r="N170" s="311">
        <v>1</v>
      </c>
      <c r="O170" s="311">
        <v>0</v>
      </c>
      <c r="P170" s="311">
        <v>1</v>
      </c>
      <c r="Q170" s="311">
        <v>0</v>
      </c>
      <c r="R170" s="11"/>
    </row>
    <row r="171" spans="4:18" x14ac:dyDescent="0.25">
      <c r="D171" s="302" t="s">
        <v>614</v>
      </c>
      <c r="E171" s="290" t="s">
        <v>633</v>
      </c>
      <c r="F171" s="301" t="s">
        <v>670</v>
      </c>
      <c r="H171" s="194">
        <v>168</v>
      </c>
      <c r="I171" s="307">
        <v>1</v>
      </c>
      <c r="J171">
        <v>1</v>
      </c>
      <c r="K171">
        <v>0</v>
      </c>
      <c r="L171">
        <v>0</v>
      </c>
      <c r="M171">
        <v>1</v>
      </c>
      <c r="N171">
        <v>0</v>
      </c>
      <c r="O171">
        <v>1</v>
      </c>
      <c r="P171">
        <v>0</v>
      </c>
      <c r="Q171">
        <v>1</v>
      </c>
      <c r="R171" s="11"/>
    </row>
    <row r="172" spans="4:18" x14ac:dyDescent="0.25">
      <c r="D172" s="302" t="s">
        <v>614</v>
      </c>
      <c r="E172" s="290" t="s">
        <v>662</v>
      </c>
      <c r="F172" s="304" t="s">
        <v>670</v>
      </c>
      <c r="H172" s="194">
        <v>169</v>
      </c>
      <c r="I172" s="307">
        <v>1</v>
      </c>
      <c r="J172">
        <v>1</v>
      </c>
      <c r="K172">
        <v>0</v>
      </c>
      <c r="L172" s="311">
        <v>1</v>
      </c>
      <c r="M172" s="311">
        <v>0</v>
      </c>
      <c r="N172" s="311">
        <v>1</v>
      </c>
      <c r="O172" s="311">
        <v>0</v>
      </c>
      <c r="P172" s="311">
        <v>1</v>
      </c>
      <c r="Q172" s="311">
        <v>0</v>
      </c>
      <c r="R172" s="11"/>
    </row>
    <row r="173" spans="4:18" x14ac:dyDescent="0.25">
      <c r="D173" s="302" t="s">
        <v>614</v>
      </c>
      <c r="E173" s="290" t="s">
        <v>627</v>
      </c>
      <c r="F173" s="304" t="s">
        <v>671</v>
      </c>
      <c r="H173" s="194">
        <v>170</v>
      </c>
      <c r="I173" s="307">
        <v>1</v>
      </c>
      <c r="J173">
        <v>1</v>
      </c>
      <c r="K173">
        <v>0</v>
      </c>
      <c r="L173">
        <v>0</v>
      </c>
      <c r="M173">
        <v>1</v>
      </c>
      <c r="N173">
        <v>0</v>
      </c>
      <c r="O173">
        <v>1</v>
      </c>
      <c r="P173">
        <v>0</v>
      </c>
      <c r="Q173">
        <v>1</v>
      </c>
      <c r="R173" s="11"/>
    </row>
    <row r="174" spans="4:18" x14ac:dyDescent="0.25">
      <c r="D174" s="302" t="s">
        <v>614</v>
      </c>
      <c r="E174" s="289" t="s">
        <v>626</v>
      </c>
      <c r="F174" s="304" t="s">
        <v>672</v>
      </c>
      <c r="H174" s="194">
        <v>171</v>
      </c>
      <c r="I174" s="307">
        <v>1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1</v>
      </c>
      <c r="P174">
        <v>0</v>
      </c>
      <c r="Q174">
        <v>1</v>
      </c>
      <c r="R174" s="11"/>
    </row>
    <row r="175" spans="4:18" x14ac:dyDescent="0.25">
      <c r="D175" s="302" t="s">
        <v>614</v>
      </c>
      <c r="E175" s="289" t="s">
        <v>628</v>
      </c>
      <c r="F175" s="304" t="s">
        <v>672</v>
      </c>
      <c r="H175" s="194">
        <v>172</v>
      </c>
      <c r="I175" s="307">
        <v>1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1</v>
      </c>
      <c r="P175">
        <v>0</v>
      </c>
      <c r="Q175">
        <v>1</v>
      </c>
    </row>
    <row r="176" spans="4:18" x14ac:dyDescent="0.25">
      <c r="D176" s="302" t="s">
        <v>614</v>
      </c>
      <c r="E176" s="290" t="s">
        <v>629</v>
      </c>
      <c r="F176" s="301" t="s">
        <v>674</v>
      </c>
      <c r="H176" s="194">
        <v>173</v>
      </c>
      <c r="I176" s="307">
        <v>1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1</v>
      </c>
      <c r="P176">
        <v>0</v>
      </c>
      <c r="Q176">
        <v>1</v>
      </c>
    </row>
    <row r="177" spans="4:17" x14ac:dyDescent="0.25">
      <c r="D177" s="302" t="s">
        <v>614</v>
      </c>
      <c r="E177" s="290" t="s">
        <v>661</v>
      </c>
      <c r="F177" s="301" t="s">
        <v>674</v>
      </c>
      <c r="H177" s="194">
        <v>174</v>
      </c>
      <c r="I177" s="307">
        <v>1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1</v>
      </c>
      <c r="P177">
        <v>0</v>
      </c>
      <c r="Q177">
        <v>1</v>
      </c>
    </row>
    <row r="178" spans="4:17" x14ac:dyDescent="0.25">
      <c r="D178" s="302" t="s">
        <v>614</v>
      </c>
      <c r="E178" s="290" t="s">
        <v>626</v>
      </c>
      <c r="F178" s="301" t="s">
        <v>673</v>
      </c>
      <c r="H178" s="194">
        <v>175</v>
      </c>
      <c r="I178" s="307">
        <v>1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1</v>
      </c>
      <c r="P178">
        <v>0</v>
      </c>
      <c r="Q178">
        <v>1</v>
      </c>
    </row>
    <row r="179" spans="4:17" x14ac:dyDescent="0.25">
      <c r="D179" s="302" t="s">
        <v>614</v>
      </c>
      <c r="E179" s="290" t="s">
        <v>628</v>
      </c>
      <c r="F179" s="301" t="s">
        <v>673</v>
      </c>
      <c r="H179" s="194">
        <v>176</v>
      </c>
      <c r="I179" s="307">
        <v>1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1</v>
      </c>
      <c r="P179">
        <v>0</v>
      </c>
      <c r="Q179">
        <v>1</v>
      </c>
    </row>
    <row r="180" spans="4:17" x14ac:dyDescent="0.25">
      <c r="D180" s="302" t="s">
        <v>614</v>
      </c>
      <c r="E180" s="290" t="s">
        <v>629</v>
      </c>
      <c r="F180" s="301" t="s">
        <v>673</v>
      </c>
      <c r="H180" s="194">
        <v>177</v>
      </c>
      <c r="I180" s="307">
        <v>1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1</v>
      </c>
      <c r="P180">
        <v>0</v>
      </c>
      <c r="Q180">
        <v>1</v>
      </c>
    </row>
    <row r="181" spans="4:17" x14ac:dyDescent="0.25">
      <c r="D181" s="302" t="s">
        <v>614</v>
      </c>
      <c r="E181" s="290" t="s">
        <v>632</v>
      </c>
      <c r="F181" s="301" t="s">
        <v>673</v>
      </c>
      <c r="H181" s="194">
        <v>178</v>
      </c>
      <c r="I181" s="307">
        <v>1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1</v>
      </c>
      <c r="P181">
        <v>0</v>
      </c>
      <c r="Q181">
        <v>1</v>
      </c>
    </row>
    <row r="182" spans="4:17" x14ac:dyDescent="0.25">
      <c r="D182" s="302" t="s">
        <v>614</v>
      </c>
      <c r="E182" s="290" t="s">
        <v>661</v>
      </c>
      <c r="F182" s="301" t="s">
        <v>673</v>
      </c>
      <c r="H182" s="194">
        <v>179</v>
      </c>
      <c r="I182" s="307">
        <v>1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1</v>
      </c>
      <c r="P182">
        <v>0</v>
      </c>
      <c r="Q182">
        <v>1</v>
      </c>
    </row>
    <row r="183" spans="4:17" x14ac:dyDescent="0.25">
      <c r="D183" s="302" t="s">
        <v>615</v>
      </c>
      <c r="E183" s="290" t="s">
        <v>629</v>
      </c>
      <c r="F183" s="301" t="s">
        <v>674</v>
      </c>
      <c r="H183" s="194">
        <v>180</v>
      </c>
      <c r="I183" s="307">
        <v>1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1</v>
      </c>
      <c r="P183">
        <v>0</v>
      </c>
      <c r="Q183">
        <v>1</v>
      </c>
    </row>
    <row r="184" spans="4:17" x14ac:dyDescent="0.25">
      <c r="D184" s="302" t="s">
        <v>615</v>
      </c>
      <c r="E184" s="290" t="s">
        <v>626</v>
      </c>
      <c r="F184" s="301" t="s">
        <v>673</v>
      </c>
      <c r="H184" s="194">
        <v>181</v>
      </c>
      <c r="I184" s="307">
        <v>1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1</v>
      </c>
      <c r="P184">
        <v>0</v>
      </c>
      <c r="Q184">
        <v>1</v>
      </c>
    </row>
    <row r="185" spans="4:17" x14ac:dyDescent="0.25">
      <c r="D185" s="302" t="s">
        <v>615</v>
      </c>
      <c r="E185" s="290" t="s">
        <v>628</v>
      </c>
      <c r="F185" s="301" t="s">
        <v>673</v>
      </c>
      <c r="H185" s="194">
        <v>182</v>
      </c>
      <c r="I185" s="307">
        <v>1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1</v>
      </c>
      <c r="P185">
        <v>0</v>
      </c>
      <c r="Q185">
        <v>1</v>
      </c>
    </row>
    <row r="186" spans="4:17" x14ac:dyDescent="0.25">
      <c r="D186" s="302" t="s">
        <v>615</v>
      </c>
      <c r="E186" s="290" t="s">
        <v>629</v>
      </c>
      <c r="F186" s="303" t="s">
        <v>673</v>
      </c>
      <c r="H186" s="194">
        <v>183</v>
      </c>
      <c r="I186" s="307">
        <v>1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1</v>
      </c>
      <c r="P186">
        <v>0</v>
      </c>
      <c r="Q186">
        <v>1</v>
      </c>
    </row>
    <row r="187" spans="4:17" x14ac:dyDescent="0.25">
      <c r="D187" s="302" t="s">
        <v>615</v>
      </c>
      <c r="E187" s="290" t="s">
        <v>630</v>
      </c>
      <c r="F187" s="303" t="s">
        <v>673</v>
      </c>
      <c r="H187" s="194">
        <v>184</v>
      </c>
      <c r="I187" s="307">
        <v>1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1</v>
      </c>
      <c r="P187">
        <v>0</v>
      </c>
      <c r="Q187">
        <v>1</v>
      </c>
    </row>
    <row r="188" spans="4:17" x14ac:dyDescent="0.25">
      <c r="D188" s="302" t="s">
        <v>615</v>
      </c>
      <c r="E188" s="290" t="s">
        <v>632</v>
      </c>
      <c r="F188" s="303" t="s">
        <v>673</v>
      </c>
      <c r="H188" s="194">
        <v>185</v>
      </c>
      <c r="I188" s="307">
        <v>1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1</v>
      </c>
      <c r="P188">
        <v>0</v>
      </c>
      <c r="Q188">
        <v>1</v>
      </c>
    </row>
    <row r="189" spans="4:17" x14ac:dyDescent="0.25">
      <c r="D189" s="302" t="s">
        <v>615</v>
      </c>
      <c r="E189" s="290" t="s">
        <v>636</v>
      </c>
      <c r="F189" s="304" t="s">
        <v>673</v>
      </c>
      <c r="H189" s="194">
        <v>186</v>
      </c>
      <c r="I189" s="307">
        <v>1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1</v>
      </c>
      <c r="P189">
        <v>0</v>
      </c>
      <c r="Q189">
        <v>1</v>
      </c>
    </row>
    <row r="190" spans="4:17" x14ac:dyDescent="0.25">
      <c r="D190" s="302" t="s">
        <v>616</v>
      </c>
      <c r="E190" s="290" t="s">
        <v>633</v>
      </c>
      <c r="F190" s="304" t="s">
        <v>669</v>
      </c>
      <c r="H190" s="194">
        <v>187</v>
      </c>
      <c r="I190" s="307">
        <v>1</v>
      </c>
      <c r="J190">
        <v>1</v>
      </c>
      <c r="K190">
        <v>0</v>
      </c>
      <c r="L190">
        <v>0</v>
      </c>
      <c r="M190">
        <v>1</v>
      </c>
      <c r="N190">
        <v>0</v>
      </c>
      <c r="O190">
        <v>1</v>
      </c>
      <c r="P190">
        <v>0</v>
      </c>
      <c r="Q190">
        <v>1</v>
      </c>
    </row>
    <row r="191" spans="4:17" x14ac:dyDescent="0.25">
      <c r="D191" s="302" t="s">
        <v>616</v>
      </c>
      <c r="E191" s="290" t="s">
        <v>634</v>
      </c>
      <c r="F191" s="304" t="s">
        <v>669</v>
      </c>
      <c r="H191" s="194">
        <v>188</v>
      </c>
      <c r="I191" s="307">
        <v>1</v>
      </c>
      <c r="J191">
        <v>1</v>
      </c>
      <c r="K191">
        <v>0</v>
      </c>
      <c r="L191">
        <v>0</v>
      </c>
      <c r="M191">
        <v>1</v>
      </c>
      <c r="N191">
        <v>0</v>
      </c>
      <c r="O191">
        <v>1</v>
      </c>
      <c r="P191">
        <v>0</v>
      </c>
      <c r="Q191">
        <v>1</v>
      </c>
    </row>
    <row r="192" spans="4:17" x14ac:dyDescent="0.25">
      <c r="D192" s="302" t="s">
        <v>616</v>
      </c>
      <c r="E192" s="290" t="s">
        <v>633</v>
      </c>
      <c r="F192" s="304" t="s">
        <v>670</v>
      </c>
      <c r="H192" s="194">
        <v>189</v>
      </c>
      <c r="I192" s="307">
        <v>1</v>
      </c>
      <c r="J192">
        <v>1</v>
      </c>
      <c r="K192">
        <v>0</v>
      </c>
      <c r="L192">
        <v>0</v>
      </c>
      <c r="M192">
        <v>1</v>
      </c>
      <c r="N192">
        <v>0</v>
      </c>
      <c r="O192">
        <v>1</v>
      </c>
      <c r="P192">
        <v>0</v>
      </c>
      <c r="Q192">
        <v>1</v>
      </c>
    </row>
    <row r="193" spans="4:17" x14ac:dyDescent="0.25">
      <c r="D193" s="302" t="s">
        <v>616</v>
      </c>
      <c r="E193" s="290" t="s">
        <v>634</v>
      </c>
      <c r="F193" s="304" t="s">
        <v>670</v>
      </c>
      <c r="H193" s="194">
        <v>190</v>
      </c>
      <c r="I193" s="307">
        <v>1</v>
      </c>
      <c r="J193">
        <v>1</v>
      </c>
      <c r="K193">
        <v>0</v>
      </c>
      <c r="L193">
        <v>0</v>
      </c>
      <c r="M193">
        <v>1</v>
      </c>
      <c r="N193">
        <v>0</v>
      </c>
      <c r="O193">
        <v>1</v>
      </c>
      <c r="P193">
        <v>0</v>
      </c>
      <c r="Q193">
        <v>1</v>
      </c>
    </row>
    <row r="194" spans="4:17" x14ac:dyDescent="0.25">
      <c r="D194" s="302" t="s">
        <v>616</v>
      </c>
      <c r="E194" s="290" t="s">
        <v>639</v>
      </c>
      <c r="F194" s="301" t="s">
        <v>670</v>
      </c>
      <c r="H194" s="194">
        <v>191</v>
      </c>
      <c r="I194" s="307">
        <v>1</v>
      </c>
      <c r="J194">
        <v>1</v>
      </c>
      <c r="K194">
        <v>0</v>
      </c>
      <c r="L194">
        <v>0</v>
      </c>
      <c r="M194">
        <v>1</v>
      </c>
      <c r="N194">
        <v>0</v>
      </c>
      <c r="O194">
        <v>1</v>
      </c>
      <c r="P194">
        <v>0</v>
      </c>
      <c r="Q194">
        <v>1</v>
      </c>
    </row>
    <row r="195" spans="4:17" x14ac:dyDescent="0.25">
      <c r="D195" s="302" t="s">
        <v>616</v>
      </c>
      <c r="E195" s="290" t="s">
        <v>626</v>
      </c>
      <c r="F195" s="301" t="s">
        <v>672</v>
      </c>
      <c r="H195" s="194">
        <v>192</v>
      </c>
      <c r="I195" s="307">
        <v>1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1</v>
      </c>
      <c r="P195">
        <v>0</v>
      </c>
      <c r="Q195">
        <v>1</v>
      </c>
    </row>
    <row r="196" spans="4:17" x14ac:dyDescent="0.25">
      <c r="D196" s="302" t="s">
        <v>616</v>
      </c>
      <c r="E196" s="290" t="s">
        <v>628</v>
      </c>
      <c r="F196" s="304" t="s">
        <v>672</v>
      </c>
      <c r="H196" s="194">
        <v>193</v>
      </c>
      <c r="I196" s="307">
        <v>1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1</v>
      </c>
      <c r="P196">
        <v>0</v>
      </c>
      <c r="Q196">
        <v>1</v>
      </c>
    </row>
    <row r="197" spans="4:17" x14ac:dyDescent="0.25">
      <c r="D197" s="302" t="s">
        <v>616</v>
      </c>
      <c r="E197" s="290" t="s">
        <v>626</v>
      </c>
      <c r="F197" s="304" t="s">
        <v>674</v>
      </c>
      <c r="H197" s="194">
        <v>194</v>
      </c>
      <c r="I197" s="307">
        <v>1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1</v>
      </c>
      <c r="P197">
        <v>0</v>
      </c>
      <c r="Q197">
        <v>1</v>
      </c>
    </row>
    <row r="198" spans="4:17" x14ac:dyDescent="0.25">
      <c r="D198" s="302" t="s">
        <v>616</v>
      </c>
      <c r="E198" s="290" t="s">
        <v>626</v>
      </c>
      <c r="F198" s="304" t="s">
        <v>673</v>
      </c>
      <c r="H198" s="194">
        <v>195</v>
      </c>
      <c r="I198" s="307">
        <v>1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1</v>
      </c>
      <c r="P198">
        <v>0</v>
      </c>
      <c r="Q198">
        <v>1</v>
      </c>
    </row>
    <row r="199" spans="4:17" x14ac:dyDescent="0.25">
      <c r="D199" s="302" t="s">
        <v>617</v>
      </c>
      <c r="E199" s="290" t="s">
        <v>633</v>
      </c>
      <c r="F199" s="301" t="s">
        <v>669</v>
      </c>
      <c r="H199" s="194">
        <v>196</v>
      </c>
      <c r="I199" s="307">
        <v>1</v>
      </c>
      <c r="J199">
        <v>1</v>
      </c>
      <c r="K199">
        <v>0</v>
      </c>
      <c r="L199">
        <v>0</v>
      </c>
      <c r="M199">
        <v>1</v>
      </c>
      <c r="N199">
        <v>0</v>
      </c>
      <c r="O199">
        <v>1</v>
      </c>
      <c r="P199">
        <v>0</v>
      </c>
      <c r="Q199">
        <v>1</v>
      </c>
    </row>
    <row r="200" spans="4:17" x14ac:dyDescent="0.25">
      <c r="D200" s="302" t="s">
        <v>617</v>
      </c>
      <c r="E200" s="290" t="s">
        <v>633</v>
      </c>
      <c r="F200" s="301" t="s">
        <v>670</v>
      </c>
      <c r="H200" s="194">
        <v>197</v>
      </c>
      <c r="I200" s="307">
        <v>1</v>
      </c>
      <c r="J200">
        <v>1</v>
      </c>
      <c r="K200">
        <v>0</v>
      </c>
      <c r="L200">
        <v>0</v>
      </c>
      <c r="M200">
        <v>1</v>
      </c>
      <c r="N200">
        <v>0</v>
      </c>
      <c r="O200">
        <v>1</v>
      </c>
      <c r="P200">
        <v>0</v>
      </c>
      <c r="Q200">
        <v>1</v>
      </c>
    </row>
    <row r="201" spans="4:17" x14ac:dyDescent="0.25">
      <c r="D201" s="302" t="s">
        <v>617</v>
      </c>
      <c r="E201" s="290" t="s">
        <v>626</v>
      </c>
      <c r="F201" s="301" t="s">
        <v>672</v>
      </c>
      <c r="H201" s="194">
        <v>198</v>
      </c>
      <c r="I201" s="307">
        <v>1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1</v>
      </c>
      <c r="P201">
        <v>0</v>
      </c>
      <c r="Q201">
        <v>1</v>
      </c>
    </row>
    <row r="202" spans="4:17" x14ac:dyDescent="0.25">
      <c r="D202" s="302" t="s">
        <v>617</v>
      </c>
      <c r="E202" s="290" t="s">
        <v>628</v>
      </c>
      <c r="F202" s="301" t="s">
        <v>672</v>
      </c>
      <c r="H202" s="194">
        <v>199</v>
      </c>
      <c r="I202" s="307">
        <v>1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1</v>
      </c>
      <c r="P202">
        <v>0</v>
      </c>
      <c r="Q202">
        <v>1</v>
      </c>
    </row>
    <row r="203" spans="4:17" x14ac:dyDescent="0.25">
      <c r="D203" s="300" t="s">
        <v>617</v>
      </c>
      <c r="E203" s="290" t="s">
        <v>626</v>
      </c>
      <c r="F203" s="301" t="s">
        <v>673</v>
      </c>
      <c r="H203" s="194">
        <v>200</v>
      </c>
      <c r="I203" s="307">
        <v>1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1</v>
      </c>
      <c r="P203">
        <v>0</v>
      </c>
      <c r="Q203">
        <v>1</v>
      </c>
    </row>
    <row r="204" spans="4:17" x14ac:dyDescent="0.25">
      <c r="D204" s="300" t="s">
        <v>617</v>
      </c>
      <c r="E204" s="290" t="s">
        <v>628</v>
      </c>
      <c r="F204" s="301" t="s">
        <v>673</v>
      </c>
      <c r="H204" s="194">
        <v>201</v>
      </c>
      <c r="I204" s="307">
        <v>1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1</v>
      </c>
      <c r="P204">
        <v>0</v>
      </c>
      <c r="Q204">
        <v>1</v>
      </c>
    </row>
    <row r="205" spans="4:17" x14ac:dyDescent="0.25">
      <c r="D205" s="300" t="s">
        <v>617</v>
      </c>
      <c r="E205" s="290" t="s">
        <v>629</v>
      </c>
      <c r="F205" s="301" t="s">
        <v>673</v>
      </c>
      <c r="H205" s="194">
        <v>202</v>
      </c>
      <c r="I205" s="307">
        <v>1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1</v>
      </c>
      <c r="P205">
        <v>0</v>
      </c>
      <c r="Q205">
        <v>1</v>
      </c>
    </row>
    <row r="206" spans="4:17" x14ac:dyDescent="0.25">
      <c r="D206" s="300" t="s">
        <v>617</v>
      </c>
      <c r="E206" s="290" t="s">
        <v>630</v>
      </c>
      <c r="F206" s="301" t="s">
        <v>673</v>
      </c>
      <c r="H206" s="194">
        <v>203</v>
      </c>
      <c r="I206" s="307">
        <v>1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1</v>
      </c>
      <c r="P206">
        <v>0</v>
      </c>
      <c r="Q206">
        <v>1</v>
      </c>
    </row>
    <row r="207" spans="4:17" x14ac:dyDescent="0.25">
      <c r="D207" s="290" t="s">
        <v>618</v>
      </c>
      <c r="E207" s="290" t="s">
        <v>633</v>
      </c>
      <c r="F207" s="301" t="s">
        <v>669</v>
      </c>
      <c r="H207" s="194">
        <v>204</v>
      </c>
      <c r="I207" s="307">
        <v>1</v>
      </c>
      <c r="J207">
        <v>1</v>
      </c>
      <c r="K207">
        <v>0</v>
      </c>
      <c r="L207">
        <v>0</v>
      </c>
      <c r="M207">
        <v>1</v>
      </c>
      <c r="N207">
        <v>0</v>
      </c>
      <c r="O207">
        <v>1</v>
      </c>
      <c r="P207">
        <v>0</v>
      </c>
      <c r="Q207">
        <v>1</v>
      </c>
    </row>
    <row r="208" spans="4:17" x14ac:dyDescent="0.25">
      <c r="D208" s="290" t="s">
        <v>618</v>
      </c>
      <c r="E208" s="290" t="s">
        <v>634</v>
      </c>
      <c r="F208" s="301" t="s">
        <v>669</v>
      </c>
      <c r="H208" s="194">
        <v>205</v>
      </c>
      <c r="I208" s="307">
        <v>1</v>
      </c>
      <c r="J208">
        <v>1</v>
      </c>
      <c r="K208">
        <v>0</v>
      </c>
      <c r="L208">
        <v>0</v>
      </c>
      <c r="M208">
        <v>1</v>
      </c>
      <c r="N208">
        <v>0</v>
      </c>
      <c r="O208">
        <v>1</v>
      </c>
      <c r="P208">
        <v>0</v>
      </c>
      <c r="Q208">
        <v>1</v>
      </c>
    </row>
    <row r="209" spans="4:17" x14ac:dyDescent="0.25">
      <c r="D209" s="290" t="s">
        <v>618</v>
      </c>
      <c r="E209" s="290" t="s">
        <v>633</v>
      </c>
      <c r="F209" s="301" t="s">
        <v>670</v>
      </c>
      <c r="H209" s="194">
        <v>206</v>
      </c>
      <c r="I209" s="307">
        <v>1</v>
      </c>
      <c r="J209">
        <v>1</v>
      </c>
      <c r="K209">
        <v>0</v>
      </c>
      <c r="L209">
        <v>0</v>
      </c>
      <c r="M209">
        <v>1</v>
      </c>
      <c r="N209">
        <v>0</v>
      </c>
      <c r="O209">
        <v>1</v>
      </c>
      <c r="P209">
        <v>0</v>
      </c>
      <c r="Q209">
        <v>1</v>
      </c>
    </row>
    <row r="210" spans="4:17" x14ac:dyDescent="0.25">
      <c r="D210" s="290" t="s">
        <v>618</v>
      </c>
      <c r="E210" s="290" t="s">
        <v>634</v>
      </c>
      <c r="F210" s="301" t="s">
        <v>670</v>
      </c>
      <c r="H210" s="194">
        <v>207</v>
      </c>
      <c r="I210" s="307">
        <v>1</v>
      </c>
      <c r="J210">
        <v>1</v>
      </c>
      <c r="K210">
        <v>0</v>
      </c>
      <c r="L210">
        <v>0</v>
      </c>
      <c r="M210">
        <v>1</v>
      </c>
      <c r="N210">
        <v>0</v>
      </c>
      <c r="O210">
        <v>1</v>
      </c>
      <c r="P210">
        <v>0</v>
      </c>
      <c r="Q210">
        <v>1</v>
      </c>
    </row>
    <row r="211" spans="4:17" x14ac:dyDescent="0.25">
      <c r="D211" s="290" t="s">
        <v>618</v>
      </c>
      <c r="E211" s="290" t="s">
        <v>627</v>
      </c>
      <c r="F211" s="301" t="s">
        <v>671</v>
      </c>
      <c r="H211" s="194">
        <v>208</v>
      </c>
      <c r="I211" s="307">
        <v>1</v>
      </c>
      <c r="J211">
        <v>1</v>
      </c>
      <c r="K211">
        <v>0</v>
      </c>
      <c r="L211">
        <v>0</v>
      </c>
      <c r="M211">
        <v>1</v>
      </c>
      <c r="N211">
        <v>0</v>
      </c>
      <c r="O211">
        <v>1</v>
      </c>
      <c r="P211">
        <v>0</v>
      </c>
      <c r="Q211">
        <v>1</v>
      </c>
    </row>
    <row r="212" spans="4:17" x14ac:dyDescent="0.25">
      <c r="D212" s="290" t="s">
        <v>618</v>
      </c>
      <c r="E212" s="290" t="s">
        <v>626</v>
      </c>
      <c r="F212" s="301" t="s">
        <v>674</v>
      </c>
      <c r="H212" s="194">
        <v>209</v>
      </c>
      <c r="I212" s="307">
        <v>1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1</v>
      </c>
      <c r="P212">
        <v>0</v>
      </c>
      <c r="Q212">
        <v>1</v>
      </c>
    </row>
    <row r="213" spans="4:17" x14ac:dyDescent="0.25">
      <c r="D213" s="290" t="s">
        <v>618</v>
      </c>
      <c r="E213" s="290" t="s">
        <v>626</v>
      </c>
      <c r="F213" s="301" t="s">
        <v>673</v>
      </c>
      <c r="H213" s="194">
        <v>210</v>
      </c>
      <c r="I213" s="307">
        <v>1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1</v>
      </c>
      <c r="P213">
        <v>0</v>
      </c>
      <c r="Q213">
        <v>1</v>
      </c>
    </row>
    <row r="214" spans="4:17" x14ac:dyDescent="0.25">
      <c r="D214" s="290" t="s">
        <v>619</v>
      </c>
      <c r="E214" s="290" t="s">
        <v>629</v>
      </c>
      <c r="F214" s="301" t="s">
        <v>674</v>
      </c>
      <c r="H214" s="194">
        <v>211</v>
      </c>
      <c r="I214" s="307">
        <v>1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1</v>
      </c>
      <c r="P214">
        <v>0</v>
      </c>
      <c r="Q214">
        <v>1</v>
      </c>
    </row>
    <row r="215" spans="4:17" x14ac:dyDescent="0.25">
      <c r="D215" s="290" t="s">
        <v>619</v>
      </c>
      <c r="E215" s="290" t="s">
        <v>630</v>
      </c>
      <c r="F215" s="301" t="s">
        <v>674</v>
      </c>
      <c r="H215" s="194">
        <v>212</v>
      </c>
      <c r="I215" s="307">
        <v>1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1</v>
      </c>
      <c r="P215">
        <v>0</v>
      </c>
      <c r="Q215">
        <v>1</v>
      </c>
    </row>
    <row r="216" spans="4:17" x14ac:dyDescent="0.25">
      <c r="D216" s="290" t="s">
        <v>619</v>
      </c>
      <c r="E216" s="290" t="s">
        <v>632</v>
      </c>
      <c r="F216" s="301" t="s">
        <v>674</v>
      </c>
      <c r="H216" s="194">
        <v>213</v>
      </c>
      <c r="I216" s="307">
        <v>1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1</v>
      </c>
      <c r="P216">
        <v>0</v>
      </c>
      <c r="Q216">
        <v>1</v>
      </c>
    </row>
    <row r="217" spans="4:17" x14ac:dyDescent="0.25">
      <c r="D217" s="290" t="s">
        <v>619</v>
      </c>
      <c r="E217" s="290" t="s">
        <v>626</v>
      </c>
      <c r="F217" s="301" t="s">
        <v>673</v>
      </c>
      <c r="H217" s="194">
        <v>214</v>
      </c>
      <c r="I217" s="307">
        <v>1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1</v>
      </c>
      <c r="P217">
        <v>0</v>
      </c>
      <c r="Q217">
        <v>1</v>
      </c>
    </row>
    <row r="218" spans="4:17" x14ac:dyDescent="0.25">
      <c r="D218" s="290" t="s">
        <v>619</v>
      </c>
      <c r="E218" s="290" t="s">
        <v>629</v>
      </c>
      <c r="F218" s="301" t="s">
        <v>673</v>
      </c>
      <c r="H218" s="194">
        <v>215</v>
      </c>
      <c r="I218" s="307">
        <v>1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1</v>
      </c>
      <c r="P218">
        <v>0</v>
      </c>
      <c r="Q218">
        <v>1</v>
      </c>
    </row>
    <row r="219" spans="4:17" x14ac:dyDescent="0.25">
      <c r="D219" s="290" t="s">
        <v>619</v>
      </c>
      <c r="E219" s="290" t="s">
        <v>630</v>
      </c>
      <c r="F219" s="301" t="s">
        <v>673</v>
      </c>
      <c r="H219" s="194">
        <v>216</v>
      </c>
      <c r="I219" s="307">
        <v>1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1</v>
      </c>
      <c r="P219">
        <v>0</v>
      </c>
      <c r="Q219">
        <v>1</v>
      </c>
    </row>
    <row r="220" spans="4:17" x14ac:dyDescent="0.25">
      <c r="D220" s="290" t="s">
        <v>619</v>
      </c>
      <c r="E220" s="290" t="s">
        <v>632</v>
      </c>
      <c r="F220" s="301" t="s">
        <v>673</v>
      </c>
      <c r="H220" s="194">
        <v>217</v>
      </c>
      <c r="I220" s="307">
        <v>1</v>
      </c>
      <c r="J220">
        <v>0</v>
      </c>
      <c r="K220">
        <v>0</v>
      </c>
      <c r="L220">
        <v>0</v>
      </c>
      <c r="M220">
        <v>1</v>
      </c>
      <c r="N220">
        <v>0</v>
      </c>
      <c r="O220">
        <v>1</v>
      </c>
      <c r="P220">
        <v>0</v>
      </c>
      <c r="Q220">
        <v>1</v>
      </c>
    </row>
    <row r="221" spans="4:17" x14ac:dyDescent="0.25">
      <c r="D221" s="290" t="s">
        <v>620</v>
      </c>
      <c r="E221" s="290" t="s">
        <v>627</v>
      </c>
      <c r="F221" s="301" t="s">
        <v>670</v>
      </c>
      <c r="H221" s="194">
        <v>218</v>
      </c>
      <c r="I221" s="307">
        <v>1</v>
      </c>
      <c r="J221">
        <v>1</v>
      </c>
      <c r="K221">
        <v>0</v>
      </c>
      <c r="L221">
        <v>0</v>
      </c>
      <c r="M221">
        <v>1</v>
      </c>
      <c r="N221">
        <v>0</v>
      </c>
      <c r="O221">
        <v>1</v>
      </c>
      <c r="P221">
        <v>0</v>
      </c>
      <c r="Q221">
        <v>1</v>
      </c>
    </row>
    <row r="222" spans="4:17" x14ac:dyDescent="0.25">
      <c r="D222" s="290" t="s">
        <v>620</v>
      </c>
      <c r="E222" s="290" t="s">
        <v>628</v>
      </c>
      <c r="F222" s="301" t="s">
        <v>673</v>
      </c>
      <c r="H222" s="194">
        <v>219</v>
      </c>
      <c r="I222" s="307">
        <v>1</v>
      </c>
      <c r="J222">
        <v>0</v>
      </c>
      <c r="K222">
        <v>0</v>
      </c>
      <c r="L222">
        <v>0</v>
      </c>
      <c r="M222">
        <v>1</v>
      </c>
      <c r="N222">
        <v>0</v>
      </c>
      <c r="O222">
        <v>1</v>
      </c>
      <c r="P222">
        <v>0</v>
      </c>
      <c r="Q222">
        <v>1</v>
      </c>
    </row>
    <row r="223" spans="4:17" x14ac:dyDescent="0.25">
      <c r="D223" s="290" t="s">
        <v>621</v>
      </c>
      <c r="E223" s="290" t="s">
        <v>633</v>
      </c>
      <c r="F223" s="301" t="s">
        <v>669</v>
      </c>
      <c r="H223" s="194">
        <v>220</v>
      </c>
      <c r="I223" s="307">
        <v>1</v>
      </c>
      <c r="J223">
        <v>1</v>
      </c>
      <c r="K223">
        <v>0</v>
      </c>
      <c r="L223">
        <v>0</v>
      </c>
      <c r="M223">
        <v>1</v>
      </c>
      <c r="N223">
        <v>0</v>
      </c>
      <c r="O223">
        <v>1</v>
      </c>
      <c r="P223">
        <v>0</v>
      </c>
      <c r="Q223">
        <v>1</v>
      </c>
    </row>
    <row r="224" spans="4:17" x14ac:dyDescent="0.25">
      <c r="D224" s="290" t="s">
        <v>621</v>
      </c>
      <c r="E224" s="290" t="s">
        <v>627</v>
      </c>
      <c r="F224" s="301" t="s">
        <v>670</v>
      </c>
      <c r="H224" s="194">
        <v>221</v>
      </c>
      <c r="I224" s="307">
        <v>1</v>
      </c>
      <c r="J224">
        <v>1</v>
      </c>
      <c r="K224">
        <v>0</v>
      </c>
      <c r="L224">
        <v>0</v>
      </c>
      <c r="M224">
        <v>1</v>
      </c>
      <c r="N224">
        <v>0</v>
      </c>
      <c r="O224">
        <v>1</v>
      </c>
      <c r="P224">
        <v>0</v>
      </c>
      <c r="Q224">
        <v>1</v>
      </c>
    </row>
    <row r="225" spans="4:17" x14ac:dyDescent="0.25">
      <c r="D225" s="290" t="s">
        <v>621</v>
      </c>
      <c r="E225" s="290" t="s">
        <v>633</v>
      </c>
      <c r="F225" s="301" t="s">
        <v>670</v>
      </c>
      <c r="H225" s="194">
        <v>222</v>
      </c>
      <c r="I225" s="307">
        <v>1</v>
      </c>
      <c r="J225">
        <v>1</v>
      </c>
      <c r="K225">
        <v>0</v>
      </c>
      <c r="L225">
        <v>0</v>
      </c>
      <c r="M225">
        <v>1</v>
      </c>
      <c r="N225">
        <v>0</v>
      </c>
      <c r="O225">
        <v>1</v>
      </c>
      <c r="P225">
        <v>0</v>
      </c>
      <c r="Q225">
        <v>1</v>
      </c>
    </row>
    <row r="226" spans="4:17" x14ac:dyDescent="0.25">
      <c r="D226" s="290" t="s">
        <v>621</v>
      </c>
      <c r="E226" s="290" t="s">
        <v>638</v>
      </c>
      <c r="F226" s="301" t="s">
        <v>670</v>
      </c>
      <c r="H226" s="194">
        <v>223</v>
      </c>
      <c r="I226" s="307">
        <v>1</v>
      </c>
      <c r="J226">
        <v>1</v>
      </c>
      <c r="K226">
        <v>0</v>
      </c>
      <c r="L226">
        <v>0</v>
      </c>
      <c r="M226">
        <v>1</v>
      </c>
      <c r="N226">
        <v>0</v>
      </c>
      <c r="O226">
        <v>1</v>
      </c>
      <c r="P226">
        <v>0</v>
      </c>
      <c r="Q226">
        <v>1</v>
      </c>
    </row>
    <row r="227" spans="4:17" x14ac:dyDescent="0.25">
      <c r="D227" s="290" t="s">
        <v>621</v>
      </c>
      <c r="E227" s="290" t="s">
        <v>652</v>
      </c>
      <c r="F227" s="301" t="s">
        <v>670</v>
      </c>
      <c r="H227" s="194">
        <v>224</v>
      </c>
      <c r="I227" s="307">
        <v>1</v>
      </c>
      <c r="J227">
        <v>1</v>
      </c>
      <c r="K227">
        <v>0</v>
      </c>
      <c r="L227">
        <v>0</v>
      </c>
      <c r="M227">
        <v>1</v>
      </c>
      <c r="N227">
        <v>0</v>
      </c>
      <c r="O227">
        <v>1</v>
      </c>
      <c r="P227">
        <v>0</v>
      </c>
      <c r="Q227">
        <v>1</v>
      </c>
    </row>
    <row r="228" spans="4:17" x14ac:dyDescent="0.25">
      <c r="D228" s="290" t="s">
        <v>621</v>
      </c>
      <c r="E228" s="290" t="s">
        <v>628</v>
      </c>
      <c r="F228" s="301" t="s">
        <v>672</v>
      </c>
      <c r="H228" s="194">
        <v>225</v>
      </c>
      <c r="I228" s="307">
        <v>1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1</v>
      </c>
      <c r="P228">
        <v>0</v>
      </c>
      <c r="Q228">
        <v>1</v>
      </c>
    </row>
    <row r="229" spans="4:17" x14ac:dyDescent="0.25">
      <c r="D229" s="290" t="s">
        <v>621</v>
      </c>
      <c r="E229" s="290" t="s">
        <v>626</v>
      </c>
      <c r="F229" s="301" t="s">
        <v>674</v>
      </c>
      <c r="H229" s="194">
        <v>226</v>
      </c>
      <c r="I229" s="307">
        <v>1</v>
      </c>
      <c r="J229">
        <v>0</v>
      </c>
      <c r="K229">
        <v>0</v>
      </c>
      <c r="L229">
        <v>0</v>
      </c>
      <c r="M229">
        <v>1</v>
      </c>
      <c r="N229">
        <v>0</v>
      </c>
      <c r="O229">
        <v>1</v>
      </c>
      <c r="P229">
        <v>0</v>
      </c>
      <c r="Q229">
        <v>1</v>
      </c>
    </row>
    <row r="230" spans="4:17" x14ac:dyDescent="0.25">
      <c r="D230" s="290" t="s">
        <v>621</v>
      </c>
      <c r="E230" s="290" t="s">
        <v>626</v>
      </c>
      <c r="F230" s="301" t="s">
        <v>673</v>
      </c>
      <c r="H230" s="194">
        <v>227</v>
      </c>
      <c r="I230" s="307">
        <v>1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1</v>
      </c>
      <c r="P230">
        <v>0</v>
      </c>
      <c r="Q230">
        <v>1</v>
      </c>
    </row>
    <row r="231" spans="4:17" x14ac:dyDescent="0.25">
      <c r="D231" s="290" t="s">
        <v>621</v>
      </c>
      <c r="E231" s="290" t="s">
        <v>628</v>
      </c>
      <c r="F231" s="301" t="s">
        <v>673</v>
      </c>
      <c r="H231" s="194">
        <v>228</v>
      </c>
      <c r="I231" s="307">
        <v>1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1</v>
      </c>
      <c r="P231">
        <v>0</v>
      </c>
      <c r="Q231">
        <v>1</v>
      </c>
    </row>
    <row r="232" spans="4:17" x14ac:dyDescent="0.25">
      <c r="D232" s="290" t="s">
        <v>621</v>
      </c>
      <c r="E232" s="290" t="s">
        <v>652</v>
      </c>
      <c r="F232" s="301" t="s">
        <v>673</v>
      </c>
      <c r="H232" s="194">
        <v>229</v>
      </c>
      <c r="I232" s="307">
        <v>1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1</v>
      </c>
      <c r="P232">
        <v>0</v>
      </c>
      <c r="Q232">
        <v>1</v>
      </c>
    </row>
    <row r="233" spans="4:17" x14ac:dyDescent="0.25">
      <c r="D233" s="290" t="s">
        <v>622</v>
      </c>
      <c r="E233" s="290" t="s">
        <v>652</v>
      </c>
      <c r="F233" s="301" t="s">
        <v>669</v>
      </c>
      <c r="H233" s="194">
        <v>230</v>
      </c>
      <c r="I233" s="307">
        <v>1</v>
      </c>
      <c r="J233">
        <v>1</v>
      </c>
      <c r="K233">
        <v>0</v>
      </c>
      <c r="L233">
        <v>0</v>
      </c>
      <c r="M233">
        <v>1</v>
      </c>
      <c r="N233">
        <v>0</v>
      </c>
      <c r="O233">
        <v>1</v>
      </c>
      <c r="P233">
        <v>0</v>
      </c>
      <c r="Q233">
        <v>1</v>
      </c>
    </row>
    <row r="234" spans="4:17" x14ac:dyDescent="0.25">
      <c r="D234" s="290" t="s">
        <v>622</v>
      </c>
      <c r="E234" s="290" t="s">
        <v>627</v>
      </c>
      <c r="F234" s="301" t="s">
        <v>670</v>
      </c>
      <c r="H234" s="194">
        <v>231</v>
      </c>
      <c r="I234" s="307">
        <v>1</v>
      </c>
      <c r="J234">
        <v>1</v>
      </c>
      <c r="K234">
        <v>0</v>
      </c>
      <c r="L234">
        <v>0</v>
      </c>
      <c r="M234">
        <v>1</v>
      </c>
      <c r="N234">
        <v>0</v>
      </c>
      <c r="O234">
        <v>1</v>
      </c>
      <c r="P234">
        <v>0</v>
      </c>
      <c r="Q234">
        <v>1</v>
      </c>
    </row>
    <row r="235" spans="4:17" x14ac:dyDescent="0.25">
      <c r="D235" s="290" t="s">
        <v>622</v>
      </c>
      <c r="E235" s="290" t="s">
        <v>633</v>
      </c>
      <c r="F235" s="301" t="s">
        <v>670</v>
      </c>
      <c r="H235" s="194">
        <v>232</v>
      </c>
      <c r="I235" s="307">
        <v>1</v>
      </c>
      <c r="J235">
        <v>1</v>
      </c>
      <c r="K235">
        <v>0</v>
      </c>
      <c r="L235">
        <v>0</v>
      </c>
      <c r="M235">
        <v>1</v>
      </c>
      <c r="N235">
        <v>0</v>
      </c>
      <c r="O235">
        <v>1</v>
      </c>
      <c r="P235">
        <v>0</v>
      </c>
      <c r="Q235">
        <v>1</v>
      </c>
    </row>
    <row r="236" spans="4:17" x14ac:dyDescent="0.25">
      <c r="D236" s="290" t="s">
        <v>622</v>
      </c>
      <c r="E236" s="290" t="s">
        <v>638</v>
      </c>
      <c r="F236" s="301" t="s">
        <v>670</v>
      </c>
      <c r="H236" s="194">
        <v>233</v>
      </c>
      <c r="I236" s="307">
        <v>1</v>
      </c>
      <c r="J236">
        <v>1</v>
      </c>
      <c r="K236">
        <v>0</v>
      </c>
      <c r="L236">
        <v>0</v>
      </c>
      <c r="M236">
        <v>1</v>
      </c>
      <c r="N236">
        <v>0</v>
      </c>
      <c r="O236">
        <v>1</v>
      </c>
      <c r="P236">
        <v>0</v>
      </c>
      <c r="Q236">
        <v>1</v>
      </c>
    </row>
    <row r="237" spans="4:17" x14ac:dyDescent="0.25">
      <c r="D237" s="290" t="s">
        <v>622</v>
      </c>
      <c r="E237" s="290" t="s">
        <v>652</v>
      </c>
      <c r="F237" s="301" t="s">
        <v>670</v>
      </c>
      <c r="H237" s="194">
        <v>234</v>
      </c>
      <c r="I237" s="307">
        <v>1</v>
      </c>
      <c r="J237">
        <v>1</v>
      </c>
      <c r="K237">
        <v>0</v>
      </c>
      <c r="L237">
        <v>0</v>
      </c>
      <c r="M237">
        <v>1</v>
      </c>
      <c r="N237">
        <v>0</v>
      </c>
      <c r="O237">
        <v>1</v>
      </c>
      <c r="P237">
        <v>0</v>
      </c>
      <c r="Q237">
        <v>1</v>
      </c>
    </row>
    <row r="238" spans="4:17" x14ac:dyDescent="0.25">
      <c r="D238" s="290" t="s">
        <v>622</v>
      </c>
      <c r="E238" s="290" t="s">
        <v>638</v>
      </c>
      <c r="F238" s="301" t="s">
        <v>671</v>
      </c>
      <c r="H238" s="194">
        <v>235</v>
      </c>
      <c r="I238" s="307">
        <v>1</v>
      </c>
      <c r="J238">
        <v>1</v>
      </c>
      <c r="K238">
        <v>0</v>
      </c>
      <c r="L238">
        <v>0</v>
      </c>
      <c r="M238">
        <v>1</v>
      </c>
      <c r="N238">
        <v>0</v>
      </c>
      <c r="O238">
        <v>1</v>
      </c>
      <c r="P238">
        <v>0</v>
      </c>
      <c r="Q238">
        <v>1</v>
      </c>
    </row>
    <row r="239" spans="4:17" x14ac:dyDescent="0.25">
      <c r="D239" s="290" t="s">
        <v>622</v>
      </c>
      <c r="E239" s="290" t="s">
        <v>652</v>
      </c>
      <c r="F239" s="301" t="s">
        <v>671</v>
      </c>
      <c r="H239" s="194">
        <v>236</v>
      </c>
      <c r="I239" s="307">
        <v>1</v>
      </c>
      <c r="J239">
        <v>1</v>
      </c>
      <c r="K239">
        <v>0</v>
      </c>
      <c r="L239">
        <v>0</v>
      </c>
      <c r="M239">
        <v>1</v>
      </c>
      <c r="N239">
        <v>0</v>
      </c>
      <c r="O239">
        <v>1</v>
      </c>
      <c r="P239">
        <v>0</v>
      </c>
      <c r="Q239">
        <v>1</v>
      </c>
    </row>
    <row r="240" spans="4:17" x14ac:dyDescent="0.25">
      <c r="D240" s="290" t="s">
        <v>622</v>
      </c>
      <c r="E240" s="290" t="s">
        <v>626</v>
      </c>
      <c r="F240" s="301" t="s">
        <v>672</v>
      </c>
      <c r="H240" s="194">
        <v>237</v>
      </c>
      <c r="I240" s="307">
        <v>1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1</v>
      </c>
      <c r="P240">
        <v>0</v>
      </c>
      <c r="Q240">
        <v>1</v>
      </c>
    </row>
    <row r="241" spans="4:17" x14ac:dyDescent="0.25">
      <c r="D241" s="290" t="s">
        <v>622</v>
      </c>
      <c r="E241" s="290" t="s">
        <v>628</v>
      </c>
      <c r="F241" s="301" t="s">
        <v>672</v>
      </c>
      <c r="H241" s="194">
        <v>238</v>
      </c>
      <c r="I241" s="307">
        <v>1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1</v>
      </c>
      <c r="P241">
        <v>0</v>
      </c>
      <c r="Q241">
        <v>1</v>
      </c>
    </row>
    <row r="242" spans="4:17" x14ac:dyDescent="0.25">
      <c r="D242" s="290" t="s">
        <v>622</v>
      </c>
      <c r="E242" s="290" t="s">
        <v>638</v>
      </c>
      <c r="F242" s="301" t="s">
        <v>672</v>
      </c>
      <c r="H242" s="194">
        <v>239</v>
      </c>
      <c r="I242" s="307">
        <v>1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1</v>
      </c>
      <c r="P242">
        <v>0</v>
      </c>
      <c r="Q242">
        <v>1</v>
      </c>
    </row>
    <row r="243" spans="4:17" x14ac:dyDescent="0.25">
      <c r="D243" s="290" t="s">
        <v>622</v>
      </c>
      <c r="E243" s="290" t="s">
        <v>626</v>
      </c>
      <c r="F243" s="301" t="s">
        <v>674</v>
      </c>
      <c r="H243" s="194">
        <v>240</v>
      </c>
      <c r="I243" s="307">
        <v>1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1</v>
      </c>
      <c r="P243">
        <v>0</v>
      </c>
      <c r="Q243">
        <v>1</v>
      </c>
    </row>
    <row r="244" spans="4:17" x14ac:dyDescent="0.25">
      <c r="D244" s="290" t="s">
        <v>622</v>
      </c>
      <c r="E244" s="290" t="s">
        <v>631</v>
      </c>
      <c r="F244" s="301" t="s">
        <v>674</v>
      </c>
      <c r="H244" s="194">
        <v>241</v>
      </c>
      <c r="I244" s="307">
        <v>1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1</v>
      </c>
      <c r="P244">
        <v>0</v>
      </c>
      <c r="Q244">
        <v>1</v>
      </c>
    </row>
    <row r="245" spans="4:17" x14ac:dyDescent="0.25">
      <c r="D245" s="290" t="s">
        <v>622</v>
      </c>
      <c r="E245" s="290" t="s">
        <v>638</v>
      </c>
      <c r="F245" s="301" t="s">
        <v>674</v>
      </c>
      <c r="H245" s="194">
        <v>242</v>
      </c>
      <c r="I245" s="307">
        <v>1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1</v>
      </c>
      <c r="P245">
        <v>0</v>
      </c>
      <c r="Q245">
        <v>1</v>
      </c>
    </row>
    <row r="246" spans="4:17" x14ac:dyDescent="0.25">
      <c r="D246" s="290" t="s">
        <v>622</v>
      </c>
      <c r="E246" s="290" t="s">
        <v>652</v>
      </c>
      <c r="F246" s="301" t="s">
        <v>674</v>
      </c>
      <c r="H246" s="194">
        <v>243</v>
      </c>
      <c r="I246" s="307">
        <v>1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1</v>
      </c>
      <c r="P246">
        <v>0</v>
      </c>
      <c r="Q246">
        <v>1</v>
      </c>
    </row>
    <row r="247" spans="4:17" x14ac:dyDescent="0.25">
      <c r="D247" s="290" t="s">
        <v>622</v>
      </c>
      <c r="E247" s="290" t="s">
        <v>655</v>
      </c>
      <c r="F247" s="301" t="s">
        <v>674</v>
      </c>
      <c r="H247" s="194">
        <v>244</v>
      </c>
      <c r="I247" s="307">
        <v>1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1</v>
      </c>
      <c r="P247">
        <v>0</v>
      </c>
      <c r="Q247">
        <v>1</v>
      </c>
    </row>
    <row r="248" spans="4:17" x14ac:dyDescent="0.25">
      <c r="D248" s="290" t="s">
        <v>622</v>
      </c>
      <c r="E248" s="290" t="s">
        <v>638</v>
      </c>
      <c r="F248" s="301" t="s">
        <v>673</v>
      </c>
      <c r="H248" s="194">
        <v>245</v>
      </c>
      <c r="I248" s="307">
        <v>1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1</v>
      </c>
      <c r="P248">
        <v>0</v>
      </c>
      <c r="Q248">
        <v>1</v>
      </c>
    </row>
    <row r="249" spans="4:17" x14ac:dyDescent="0.25">
      <c r="D249" s="290" t="s">
        <v>622</v>
      </c>
      <c r="E249" s="290" t="s">
        <v>652</v>
      </c>
      <c r="F249" s="301" t="s">
        <v>673</v>
      </c>
      <c r="H249" s="194">
        <v>246</v>
      </c>
      <c r="I249" s="307">
        <v>1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1</v>
      </c>
      <c r="P249">
        <v>0</v>
      </c>
      <c r="Q249">
        <v>1</v>
      </c>
    </row>
    <row r="250" spans="4:17" x14ac:dyDescent="0.25">
      <c r="D250" s="305" t="s">
        <v>622</v>
      </c>
      <c r="E250" s="305" t="s">
        <v>662</v>
      </c>
      <c r="F250" s="306" t="s">
        <v>673</v>
      </c>
      <c r="H250" s="196">
        <v>247</v>
      </c>
      <c r="I250" s="307">
        <v>1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1</v>
      </c>
      <c r="P250">
        <v>0</v>
      </c>
      <c r="Q250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workbookViewId="0">
      <selection activeCell="I3" sqref="I3"/>
    </sheetView>
  </sheetViews>
  <sheetFormatPr defaultRowHeight="13.2" x14ac:dyDescent="0.25"/>
  <cols>
    <col min="1" max="1" width="16.5546875" customWidth="1"/>
    <col min="9" max="9" width="18.5546875" customWidth="1"/>
  </cols>
  <sheetData>
    <row r="1" spans="1:23" x14ac:dyDescent="0.25">
      <c r="A1" s="26" t="s">
        <v>390</v>
      </c>
      <c r="B1" s="26" t="s">
        <v>391</v>
      </c>
    </row>
    <row r="2" spans="1:23" x14ac:dyDescent="0.25">
      <c r="A2" s="26" t="s">
        <v>392</v>
      </c>
    </row>
    <row r="3" spans="1:23" x14ac:dyDescent="0.25">
      <c r="A3" s="320">
        <v>2012</v>
      </c>
      <c r="I3" s="320">
        <v>2012</v>
      </c>
    </row>
    <row r="4" spans="1:23" x14ac:dyDescent="0.25">
      <c r="A4" s="26" t="s">
        <v>386</v>
      </c>
      <c r="I4" s="26" t="s">
        <v>389</v>
      </c>
      <c r="Q4" s="26" t="s">
        <v>393</v>
      </c>
    </row>
    <row r="5" spans="1:23" x14ac:dyDescent="0.25">
      <c r="B5" s="74" t="s">
        <v>156</v>
      </c>
      <c r="C5" s="74" t="s">
        <v>224</v>
      </c>
      <c r="D5" s="74" t="s">
        <v>154</v>
      </c>
      <c r="E5" s="74" t="s">
        <v>157</v>
      </c>
      <c r="F5" s="74" t="s">
        <v>153</v>
      </c>
      <c r="G5" s="74" t="s">
        <v>155</v>
      </c>
      <c r="J5" s="74" t="s">
        <v>156</v>
      </c>
      <c r="K5" s="74" t="s">
        <v>224</v>
      </c>
      <c r="L5" s="74" t="s">
        <v>154</v>
      </c>
      <c r="M5" s="74" t="s">
        <v>157</v>
      </c>
      <c r="N5" s="74" t="s">
        <v>153</v>
      </c>
      <c r="O5" s="74" t="s">
        <v>155</v>
      </c>
    </row>
    <row r="6" spans="1:23" x14ac:dyDescent="0.25">
      <c r="A6" s="188" t="s">
        <v>1</v>
      </c>
      <c r="B6" s="235">
        <v>1</v>
      </c>
      <c r="C6" s="235">
        <v>1</v>
      </c>
      <c r="D6" s="235">
        <v>1</v>
      </c>
      <c r="E6" s="235">
        <v>1</v>
      </c>
      <c r="F6" s="235">
        <v>1</v>
      </c>
      <c r="G6" s="235">
        <v>1</v>
      </c>
      <c r="I6" s="188" t="s">
        <v>1</v>
      </c>
      <c r="J6" s="235">
        <v>1</v>
      </c>
      <c r="K6" s="235">
        <v>1</v>
      </c>
      <c r="L6" s="235">
        <v>1</v>
      </c>
      <c r="M6" s="235">
        <v>1</v>
      </c>
      <c r="N6" s="235">
        <v>1</v>
      </c>
      <c r="O6" s="235">
        <v>1</v>
      </c>
      <c r="Q6" s="26" t="s">
        <v>394</v>
      </c>
    </row>
    <row r="7" spans="1:23" x14ac:dyDescent="0.25">
      <c r="A7" s="180" t="s">
        <v>210</v>
      </c>
      <c r="B7" s="235">
        <v>1</v>
      </c>
      <c r="C7" s="235">
        <v>1</v>
      </c>
      <c r="D7" s="235">
        <v>1</v>
      </c>
      <c r="E7" s="235">
        <v>1</v>
      </c>
      <c r="F7" s="235">
        <v>1</v>
      </c>
      <c r="G7" s="235">
        <v>1</v>
      </c>
      <c r="I7" s="180" t="s">
        <v>210</v>
      </c>
      <c r="J7" s="235">
        <v>1</v>
      </c>
      <c r="K7" s="235">
        <v>1</v>
      </c>
      <c r="L7" s="235">
        <v>1</v>
      </c>
      <c r="M7" s="235">
        <v>1</v>
      </c>
      <c r="N7" s="235">
        <v>1</v>
      </c>
      <c r="O7" s="235">
        <v>1</v>
      </c>
      <c r="Q7" s="11"/>
      <c r="R7" s="38" t="s">
        <v>156</v>
      </c>
      <c r="S7" s="38" t="s">
        <v>224</v>
      </c>
      <c r="T7" s="38" t="s">
        <v>154</v>
      </c>
      <c r="U7" s="38" t="s">
        <v>157</v>
      </c>
      <c r="V7" s="38" t="s">
        <v>153</v>
      </c>
      <c r="W7" s="38" t="s">
        <v>155</v>
      </c>
    </row>
    <row r="8" spans="1:23" x14ac:dyDescent="0.25">
      <c r="A8" s="189" t="s">
        <v>529</v>
      </c>
      <c r="B8" s="235">
        <v>1</v>
      </c>
      <c r="C8" s="235">
        <v>1</v>
      </c>
      <c r="D8" s="235">
        <v>1</v>
      </c>
      <c r="E8" s="235">
        <v>1</v>
      </c>
      <c r="F8" s="235">
        <v>1</v>
      </c>
      <c r="G8" s="235">
        <v>1</v>
      </c>
      <c r="I8" s="189" t="s">
        <v>529</v>
      </c>
      <c r="J8" s="235">
        <v>1</v>
      </c>
      <c r="K8" s="235">
        <v>1</v>
      </c>
      <c r="L8" s="235">
        <v>1</v>
      </c>
      <c r="M8" s="235">
        <v>1</v>
      </c>
      <c r="N8" s="235">
        <v>1</v>
      </c>
      <c r="O8" s="235">
        <v>1</v>
      </c>
      <c r="Q8" s="51" t="s">
        <v>174</v>
      </c>
      <c r="R8" s="38">
        <v>1</v>
      </c>
      <c r="S8" s="38">
        <v>667348</v>
      </c>
      <c r="T8" s="38">
        <v>1</v>
      </c>
      <c r="U8" s="38">
        <v>1</v>
      </c>
      <c r="V8" s="38">
        <v>1</v>
      </c>
      <c r="W8" s="38">
        <v>1</v>
      </c>
    </row>
    <row r="9" spans="1:23" x14ac:dyDescent="0.25">
      <c r="A9" s="180" t="s">
        <v>2</v>
      </c>
      <c r="B9" s="235">
        <v>1</v>
      </c>
      <c r="C9" s="235">
        <v>1</v>
      </c>
      <c r="D9" s="235">
        <v>1</v>
      </c>
      <c r="E9" s="235">
        <v>1</v>
      </c>
      <c r="F9" s="235">
        <v>1</v>
      </c>
      <c r="G9" s="235">
        <v>1</v>
      </c>
      <c r="I9" s="180" t="s">
        <v>2</v>
      </c>
      <c r="J9" s="235">
        <v>1</v>
      </c>
      <c r="K9" s="235">
        <v>1</v>
      </c>
      <c r="L9" s="235">
        <v>1</v>
      </c>
      <c r="M9" s="235">
        <v>1</v>
      </c>
      <c r="N9" s="235">
        <v>1</v>
      </c>
      <c r="O9" s="235">
        <v>1</v>
      </c>
      <c r="Q9" s="51" t="s">
        <v>387</v>
      </c>
      <c r="R9" s="38">
        <v>1</v>
      </c>
      <c r="S9" s="38">
        <v>1333745</v>
      </c>
      <c r="T9" s="38">
        <v>1</v>
      </c>
      <c r="U9" s="38">
        <v>1</v>
      </c>
      <c r="V9" s="38">
        <v>1</v>
      </c>
      <c r="W9" s="38">
        <v>1</v>
      </c>
    </row>
    <row r="10" spans="1:23" x14ac:dyDescent="0.25">
      <c r="A10" s="180" t="s">
        <v>530</v>
      </c>
      <c r="B10" s="235">
        <v>1</v>
      </c>
      <c r="C10" s="235">
        <v>1</v>
      </c>
      <c r="D10" s="235">
        <v>1</v>
      </c>
      <c r="E10" s="235">
        <v>1</v>
      </c>
      <c r="F10" s="235">
        <v>1</v>
      </c>
      <c r="G10" s="235">
        <v>1</v>
      </c>
      <c r="I10" s="180" t="s">
        <v>530</v>
      </c>
      <c r="J10" s="235">
        <v>1</v>
      </c>
      <c r="K10" s="235">
        <v>1</v>
      </c>
      <c r="L10" s="235">
        <v>1</v>
      </c>
      <c r="M10" s="235">
        <v>1</v>
      </c>
      <c r="N10" s="235">
        <v>1</v>
      </c>
      <c r="O10" s="235">
        <v>1</v>
      </c>
      <c r="Q10" s="51" t="s">
        <v>388</v>
      </c>
      <c r="R10" s="38">
        <v>1</v>
      </c>
      <c r="S10" s="38">
        <v>354200</v>
      </c>
      <c r="T10" s="38">
        <v>1</v>
      </c>
      <c r="U10" s="38">
        <v>1</v>
      </c>
      <c r="V10" s="38">
        <v>1</v>
      </c>
      <c r="W10" s="38">
        <v>1</v>
      </c>
    </row>
    <row r="11" spans="1:23" x14ac:dyDescent="0.25">
      <c r="A11" s="189" t="s">
        <v>86</v>
      </c>
      <c r="B11" s="235">
        <v>1</v>
      </c>
      <c r="C11" s="235">
        <v>1</v>
      </c>
      <c r="D11" s="235">
        <v>1</v>
      </c>
      <c r="E11" s="235">
        <v>1</v>
      </c>
      <c r="F11" s="235">
        <v>1</v>
      </c>
      <c r="G11" s="235">
        <v>1</v>
      </c>
      <c r="I11" s="189" t="s">
        <v>86</v>
      </c>
      <c r="J11" s="235">
        <v>1</v>
      </c>
      <c r="K11" s="235">
        <v>1</v>
      </c>
      <c r="L11" s="235">
        <v>1</v>
      </c>
      <c r="M11" s="235">
        <v>1</v>
      </c>
      <c r="N11" s="235">
        <v>1</v>
      </c>
      <c r="O11" s="235">
        <v>1</v>
      </c>
    </row>
    <row r="12" spans="1:23" x14ac:dyDescent="0.25">
      <c r="A12" s="189" t="s">
        <v>213</v>
      </c>
      <c r="B12" s="235">
        <v>1</v>
      </c>
      <c r="C12" s="235">
        <v>1</v>
      </c>
      <c r="D12" s="235">
        <v>1</v>
      </c>
      <c r="E12" s="235">
        <v>1</v>
      </c>
      <c r="F12" s="235">
        <v>1</v>
      </c>
      <c r="G12" s="235">
        <v>1</v>
      </c>
      <c r="I12" s="189" t="s">
        <v>213</v>
      </c>
      <c r="J12" s="235">
        <v>1</v>
      </c>
      <c r="K12" s="235">
        <v>1</v>
      </c>
      <c r="L12" s="235">
        <v>1</v>
      </c>
      <c r="M12" s="235">
        <v>1</v>
      </c>
      <c r="N12" s="235">
        <v>1</v>
      </c>
      <c r="O12" s="235">
        <v>1</v>
      </c>
    </row>
    <row r="13" spans="1:23" x14ac:dyDescent="0.25">
      <c r="A13" s="189" t="s">
        <v>212</v>
      </c>
      <c r="B13" s="235">
        <v>1</v>
      </c>
      <c r="C13" s="235">
        <v>1</v>
      </c>
      <c r="D13" s="235">
        <v>1</v>
      </c>
      <c r="E13" s="235">
        <v>1</v>
      </c>
      <c r="F13" s="235">
        <v>1</v>
      </c>
      <c r="G13" s="235">
        <v>1</v>
      </c>
      <c r="I13" s="189" t="s">
        <v>212</v>
      </c>
      <c r="J13" s="235">
        <v>1</v>
      </c>
      <c r="K13" s="235">
        <v>1</v>
      </c>
      <c r="L13" s="235">
        <v>1</v>
      </c>
      <c r="M13" s="235">
        <v>1</v>
      </c>
      <c r="N13" s="235">
        <v>1</v>
      </c>
      <c r="O13" s="235">
        <v>1</v>
      </c>
      <c r="Q13" s="26" t="s">
        <v>395</v>
      </c>
    </row>
    <row r="14" spans="1:23" x14ac:dyDescent="0.25">
      <c r="A14" s="189" t="s">
        <v>214</v>
      </c>
      <c r="B14" s="235">
        <v>1</v>
      </c>
      <c r="C14" s="235">
        <v>1</v>
      </c>
      <c r="D14" s="235">
        <v>1</v>
      </c>
      <c r="E14" s="235">
        <v>1</v>
      </c>
      <c r="F14" s="235">
        <v>1</v>
      </c>
      <c r="G14" s="235">
        <v>1</v>
      </c>
      <c r="I14" s="189" t="s">
        <v>214</v>
      </c>
      <c r="J14" s="235">
        <v>1</v>
      </c>
      <c r="K14" s="235">
        <v>1</v>
      </c>
      <c r="L14" s="235">
        <v>1</v>
      </c>
      <c r="M14" s="235">
        <v>1</v>
      </c>
      <c r="N14" s="235">
        <v>1</v>
      </c>
      <c r="O14" s="235">
        <v>1</v>
      </c>
      <c r="Q14" s="11"/>
      <c r="R14" s="38" t="s">
        <v>156</v>
      </c>
      <c r="S14" s="38" t="s">
        <v>224</v>
      </c>
      <c r="T14" s="38" t="s">
        <v>154</v>
      </c>
      <c r="U14" s="38" t="s">
        <v>157</v>
      </c>
      <c r="V14" s="38" t="s">
        <v>153</v>
      </c>
      <c r="W14" s="38" t="s">
        <v>155</v>
      </c>
    </row>
    <row r="15" spans="1:23" x14ac:dyDescent="0.25">
      <c r="A15" s="180" t="s">
        <v>215</v>
      </c>
      <c r="B15" s="235">
        <v>1</v>
      </c>
      <c r="C15" s="235">
        <v>1</v>
      </c>
      <c r="D15" s="235">
        <v>1</v>
      </c>
      <c r="E15" s="235">
        <v>1</v>
      </c>
      <c r="F15" s="235">
        <v>1</v>
      </c>
      <c r="G15" s="235">
        <v>1</v>
      </c>
      <c r="I15" s="180" t="s">
        <v>215</v>
      </c>
      <c r="J15" s="235">
        <v>1</v>
      </c>
      <c r="K15" s="235">
        <v>1</v>
      </c>
      <c r="L15" s="235">
        <v>1</v>
      </c>
      <c r="M15" s="235">
        <v>1</v>
      </c>
      <c r="N15" s="235">
        <v>1</v>
      </c>
      <c r="O15" s="235">
        <v>1</v>
      </c>
      <c r="Q15" s="51" t="s">
        <v>174</v>
      </c>
      <c r="R15" s="38">
        <v>1</v>
      </c>
      <c r="S15" s="38">
        <v>167440</v>
      </c>
      <c r="T15" s="38">
        <v>1</v>
      </c>
      <c r="U15" s="38">
        <v>1</v>
      </c>
      <c r="V15" s="38">
        <v>1</v>
      </c>
      <c r="W15" s="38">
        <v>1</v>
      </c>
    </row>
    <row r="16" spans="1:23" x14ac:dyDescent="0.25">
      <c r="A16" s="189" t="s">
        <v>531</v>
      </c>
      <c r="B16" s="235">
        <v>1</v>
      </c>
      <c r="C16" s="235">
        <v>1</v>
      </c>
      <c r="D16" s="235">
        <v>1</v>
      </c>
      <c r="E16" s="235">
        <v>1</v>
      </c>
      <c r="F16" s="235">
        <v>1</v>
      </c>
      <c r="G16" s="235">
        <v>1</v>
      </c>
      <c r="I16" s="189" t="s">
        <v>531</v>
      </c>
      <c r="J16" s="235">
        <v>1</v>
      </c>
      <c r="K16" s="235">
        <v>1</v>
      </c>
      <c r="L16" s="235">
        <v>1</v>
      </c>
      <c r="M16" s="235">
        <v>1</v>
      </c>
      <c r="N16" s="235">
        <v>1</v>
      </c>
      <c r="O16" s="235">
        <v>1</v>
      </c>
      <c r="Q16" s="51" t="s">
        <v>387</v>
      </c>
      <c r="R16" s="38">
        <v>1</v>
      </c>
      <c r="S16" s="38">
        <v>568482</v>
      </c>
      <c r="T16" s="38">
        <v>1</v>
      </c>
      <c r="U16" s="38">
        <v>1</v>
      </c>
      <c r="V16" s="38">
        <v>1</v>
      </c>
      <c r="W16" s="38">
        <v>1</v>
      </c>
    </row>
    <row r="17" spans="1:23" x14ac:dyDescent="0.25">
      <c r="A17" s="189" t="s">
        <v>532</v>
      </c>
      <c r="B17" s="235">
        <v>1</v>
      </c>
      <c r="C17" s="235">
        <v>1</v>
      </c>
      <c r="D17" s="235">
        <v>1</v>
      </c>
      <c r="E17" s="235">
        <v>1</v>
      </c>
      <c r="F17" s="235">
        <v>1</v>
      </c>
      <c r="G17" s="235">
        <v>1</v>
      </c>
      <c r="I17" s="189" t="s">
        <v>532</v>
      </c>
      <c r="J17" s="235">
        <v>1</v>
      </c>
      <c r="K17" s="235">
        <v>1</v>
      </c>
      <c r="L17" s="235">
        <v>1</v>
      </c>
      <c r="M17" s="235">
        <v>1</v>
      </c>
      <c r="N17" s="235">
        <v>1</v>
      </c>
      <c r="O17" s="235">
        <v>1</v>
      </c>
      <c r="Q17" s="51" t="s">
        <v>388</v>
      </c>
      <c r="R17" s="38">
        <v>1</v>
      </c>
      <c r="S17" s="38">
        <v>1472600</v>
      </c>
      <c r="T17" s="38">
        <v>1</v>
      </c>
      <c r="U17" s="38">
        <v>1</v>
      </c>
      <c r="V17" s="38">
        <v>1</v>
      </c>
      <c r="W17" s="38">
        <v>1</v>
      </c>
    </row>
    <row r="18" spans="1:23" x14ac:dyDescent="0.25">
      <c r="A18" s="189" t="s">
        <v>348</v>
      </c>
      <c r="B18" s="235">
        <v>1</v>
      </c>
      <c r="C18" s="235">
        <v>531515</v>
      </c>
      <c r="D18" s="235">
        <v>1</v>
      </c>
      <c r="E18" s="235">
        <v>1</v>
      </c>
      <c r="F18" s="235">
        <v>1</v>
      </c>
      <c r="G18" s="235">
        <v>1</v>
      </c>
      <c r="I18" s="189" t="s">
        <v>348</v>
      </c>
      <c r="J18" s="235">
        <v>1</v>
      </c>
      <c r="K18" s="235">
        <v>1333745</v>
      </c>
      <c r="L18" s="235">
        <v>1</v>
      </c>
      <c r="M18" s="235">
        <v>1</v>
      </c>
      <c r="N18" s="235">
        <v>1</v>
      </c>
      <c r="O18" s="235">
        <v>1</v>
      </c>
    </row>
    <row r="19" spans="1:23" x14ac:dyDescent="0.25">
      <c r="A19" s="180" t="s">
        <v>4</v>
      </c>
      <c r="B19" s="235">
        <v>1</v>
      </c>
      <c r="C19" s="235">
        <v>531515</v>
      </c>
      <c r="D19" s="235">
        <v>1</v>
      </c>
      <c r="E19" s="235">
        <v>1</v>
      </c>
      <c r="F19" s="235">
        <v>1</v>
      </c>
      <c r="G19" s="235">
        <v>1</v>
      </c>
      <c r="I19" s="180" t="s">
        <v>4</v>
      </c>
      <c r="J19" s="235">
        <v>1</v>
      </c>
      <c r="K19" s="235">
        <v>1333745</v>
      </c>
      <c r="L19" s="235">
        <v>1</v>
      </c>
      <c r="M19" s="235">
        <v>1</v>
      </c>
      <c r="N19" s="235">
        <v>1</v>
      </c>
      <c r="O19" s="235">
        <v>1</v>
      </c>
    </row>
    <row r="20" spans="1:23" x14ac:dyDescent="0.25">
      <c r="A20" s="180" t="s">
        <v>165</v>
      </c>
      <c r="B20" s="235">
        <v>1</v>
      </c>
      <c r="C20" s="235">
        <v>1</v>
      </c>
      <c r="D20" s="235">
        <v>1</v>
      </c>
      <c r="E20" s="235">
        <v>1</v>
      </c>
      <c r="F20" s="235">
        <v>1</v>
      </c>
      <c r="G20" s="235">
        <v>1</v>
      </c>
      <c r="I20" s="180" t="s">
        <v>165</v>
      </c>
      <c r="J20" s="235">
        <v>1</v>
      </c>
      <c r="K20" s="235">
        <v>1</v>
      </c>
      <c r="L20" s="235">
        <v>1</v>
      </c>
      <c r="M20" s="235">
        <v>1</v>
      </c>
      <c r="N20" s="235">
        <v>1</v>
      </c>
      <c r="O20" s="235">
        <v>1</v>
      </c>
      <c r="Q20" s="26" t="s">
        <v>396</v>
      </c>
    </row>
    <row r="21" spans="1:23" x14ac:dyDescent="0.25">
      <c r="A21" s="180" t="s">
        <v>5</v>
      </c>
      <c r="B21" s="235">
        <v>1</v>
      </c>
      <c r="C21" s="235">
        <v>1</v>
      </c>
      <c r="D21" s="235">
        <v>1</v>
      </c>
      <c r="E21" s="235">
        <v>1</v>
      </c>
      <c r="F21" s="235">
        <v>1</v>
      </c>
      <c r="G21" s="235">
        <v>1</v>
      </c>
      <c r="I21" s="180" t="s">
        <v>5</v>
      </c>
      <c r="J21" s="235">
        <v>1</v>
      </c>
      <c r="K21" s="235">
        <v>1</v>
      </c>
      <c r="L21" s="235">
        <v>1</v>
      </c>
      <c r="M21" s="235">
        <v>1</v>
      </c>
      <c r="N21" s="235">
        <v>1</v>
      </c>
      <c r="O21" s="235">
        <v>1</v>
      </c>
      <c r="Q21" s="11"/>
      <c r="R21" s="38" t="s">
        <v>156</v>
      </c>
      <c r="S21" s="38" t="s">
        <v>224</v>
      </c>
      <c r="T21" s="38" t="s">
        <v>154</v>
      </c>
      <c r="U21" s="38" t="s">
        <v>157</v>
      </c>
      <c r="V21" s="38" t="s">
        <v>153</v>
      </c>
      <c r="W21" s="38" t="s">
        <v>155</v>
      </c>
    </row>
    <row r="22" spans="1:23" x14ac:dyDescent="0.25">
      <c r="A22" s="180" t="s">
        <v>6</v>
      </c>
      <c r="B22" s="235">
        <v>1</v>
      </c>
      <c r="C22" s="235">
        <v>1</v>
      </c>
      <c r="D22" s="235">
        <v>1</v>
      </c>
      <c r="E22" s="235">
        <v>1</v>
      </c>
      <c r="F22" s="235">
        <v>1</v>
      </c>
      <c r="G22" s="235">
        <v>1</v>
      </c>
      <c r="I22" s="180" t="s">
        <v>6</v>
      </c>
      <c r="J22" s="235">
        <v>1</v>
      </c>
      <c r="K22" s="235">
        <v>1</v>
      </c>
      <c r="L22" s="235">
        <v>1</v>
      </c>
      <c r="M22" s="235">
        <v>1</v>
      </c>
      <c r="N22" s="235">
        <v>1</v>
      </c>
      <c r="O22" s="235">
        <v>1</v>
      </c>
      <c r="Q22" s="51" t="s">
        <v>174</v>
      </c>
      <c r="R22" s="38">
        <v>1</v>
      </c>
      <c r="S22" s="38">
        <v>407708</v>
      </c>
      <c r="T22" s="38">
        <v>1</v>
      </c>
      <c r="U22" s="38">
        <v>1</v>
      </c>
      <c r="V22" s="38">
        <v>1</v>
      </c>
      <c r="W22" s="38">
        <v>1</v>
      </c>
    </row>
    <row r="23" spans="1:23" x14ac:dyDescent="0.25">
      <c r="A23" s="189" t="s">
        <v>533</v>
      </c>
      <c r="B23" s="235">
        <v>1</v>
      </c>
      <c r="C23" s="235">
        <v>1</v>
      </c>
      <c r="D23" s="235">
        <v>1</v>
      </c>
      <c r="E23" s="235">
        <v>1</v>
      </c>
      <c r="F23" s="235">
        <v>1</v>
      </c>
      <c r="G23" s="235">
        <v>1</v>
      </c>
      <c r="I23" s="189" t="s">
        <v>533</v>
      </c>
      <c r="J23" s="235">
        <v>1</v>
      </c>
      <c r="K23" s="235">
        <v>1</v>
      </c>
      <c r="L23" s="235">
        <v>1</v>
      </c>
      <c r="M23" s="235">
        <v>1</v>
      </c>
      <c r="N23" s="235">
        <v>1</v>
      </c>
      <c r="O23" s="235">
        <v>1</v>
      </c>
      <c r="Q23" s="51" t="s">
        <v>387</v>
      </c>
      <c r="R23" s="38">
        <v>1</v>
      </c>
      <c r="S23" s="38">
        <v>563736</v>
      </c>
      <c r="T23" s="38">
        <v>1</v>
      </c>
      <c r="U23" s="38">
        <v>1</v>
      </c>
      <c r="V23" s="38">
        <v>1</v>
      </c>
      <c r="W23" s="38">
        <v>1</v>
      </c>
    </row>
    <row r="24" spans="1:23" x14ac:dyDescent="0.25">
      <c r="A24" s="180" t="s">
        <v>216</v>
      </c>
      <c r="B24" s="235">
        <v>1</v>
      </c>
      <c r="C24" s="235">
        <v>1</v>
      </c>
      <c r="D24" s="235">
        <v>1</v>
      </c>
      <c r="E24" s="235">
        <v>1</v>
      </c>
      <c r="F24" s="235">
        <v>1</v>
      </c>
      <c r="G24" s="235">
        <v>1</v>
      </c>
      <c r="I24" s="180" t="s">
        <v>216</v>
      </c>
      <c r="J24" s="235">
        <v>1</v>
      </c>
      <c r="K24" s="235">
        <v>1</v>
      </c>
      <c r="L24" s="235">
        <v>1</v>
      </c>
      <c r="M24" s="235">
        <v>1</v>
      </c>
      <c r="N24" s="235">
        <v>1</v>
      </c>
      <c r="O24" s="235">
        <v>1</v>
      </c>
      <c r="Q24" s="51" t="s">
        <v>388</v>
      </c>
      <c r="R24" s="38">
        <v>1</v>
      </c>
      <c r="S24" s="38">
        <v>502000</v>
      </c>
      <c r="T24" s="38">
        <v>1</v>
      </c>
      <c r="U24" s="38">
        <v>1</v>
      </c>
      <c r="V24" s="38">
        <v>1</v>
      </c>
      <c r="W24" s="38">
        <v>1</v>
      </c>
    </row>
    <row r="25" spans="1:23" x14ac:dyDescent="0.25">
      <c r="A25" s="180" t="s">
        <v>7</v>
      </c>
      <c r="B25" s="235">
        <v>1</v>
      </c>
      <c r="C25" s="235">
        <v>1</v>
      </c>
      <c r="D25" s="235">
        <v>1</v>
      </c>
      <c r="E25" s="235">
        <v>1</v>
      </c>
      <c r="F25" s="235">
        <v>1</v>
      </c>
      <c r="G25" s="235">
        <v>1</v>
      </c>
      <c r="I25" s="180" t="s">
        <v>7</v>
      </c>
      <c r="J25" s="235">
        <v>1</v>
      </c>
      <c r="K25" s="235">
        <v>1</v>
      </c>
      <c r="L25" s="235">
        <v>1</v>
      </c>
      <c r="M25" s="235">
        <v>1</v>
      </c>
      <c r="N25" s="235">
        <v>1</v>
      </c>
      <c r="O25" s="235">
        <v>1</v>
      </c>
    </row>
    <row r="26" spans="1:23" x14ac:dyDescent="0.25">
      <c r="A26" s="180" t="s">
        <v>534</v>
      </c>
      <c r="B26" s="235">
        <v>1</v>
      </c>
      <c r="C26" s="235">
        <v>1</v>
      </c>
      <c r="D26" s="235">
        <v>1</v>
      </c>
      <c r="E26" s="235">
        <v>1</v>
      </c>
      <c r="F26" s="235">
        <v>1</v>
      </c>
      <c r="G26" s="235">
        <v>1</v>
      </c>
      <c r="I26" s="180" t="s">
        <v>534</v>
      </c>
      <c r="J26" s="235">
        <v>1</v>
      </c>
      <c r="K26" s="235">
        <v>1</v>
      </c>
      <c r="L26" s="235">
        <v>1</v>
      </c>
      <c r="M26" s="235">
        <v>1</v>
      </c>
      <c r="N26" s="235">
        <v>1</v>
      </c>
      <c r="O26" s="235">
        <v>1</v>
      </c>
      <c r="Q26" s="26" t="s">
        <v>397</v>
      </c>
    </row>
    <row r="27" spans="1:23" x14ac:dyDescent="0.25">
      <c r="A27" s="189" t="s">
        <v>535</v>
      </c>
      <c r="B27" s="235">
        <v>1</v>
      </c>
      <c r="C27" s="235">
        <v>1</v>
      </c>
      <c r="D27" s="235">
        <v>1</v>
      </c>
      <c r="E27" s="235">
        <v>1</v>
      </c>
      <c r="F27" s="235">
        <v>1</v>
      </c>
      <c r="G27" s="235">
        <v>1</v>
      </c>
      <c r="I27" s="189" t="s">
        <v>535</v>
      </c>
      <c r="J27" s="235">
        <v>1</v>
      </c>
      <c r="K27" s="235">
        <v>1</v>
      </c>
      <c r="L27" s="235">
        <v>1</v>
      </c>
      <c r="M27" s="235">
        <v>1</v>
      </c>
      <c r="N27" s="235">
        <v>1</v>
      </c>
      <c r="O27" s="235">
        <v>1</v>
      </c>
    </row>
    <row r="28" spans="1:23" x14ac:dyDescent="0.25">
      <c r="A28" s="180" t="s">
        <v>8</v>
      </c>
      <c r="B28" s="235">
        <v>1</v>
      </c>
      <c r="C28" s="235">
        <v>1</v>
      </c>
      <c r="D28" s="235">
        <v>1</v>
      </c>
      <c r="E28" s="235">
        <v>1</v>
      </c>
      <c r="F28" s="235">
        <v>1</v>
      </c>
      <c r="G28" s="235">
        <v>1</v>
      </c>
      <c r="I28" s="180" t="s">
        <v>8</v>
      </c>
      <c r="J28" s="235">
        <v>1</v>
      </c>
      <c r="K28" s="235">
        <v>1</v>
      </c>
      <c r="L28" s="235">
        <v>1</v>
      </c>
      <c r="M28" s="235">
        <v>1</v>
      </c>
      <c r="N28" s="235">
        <v>1</v>
      </c>
      <c r="O28" s="235">
        <v>1</v>
      </c>
    </row>
    <row r="29" spans="1:23" x14ac:dyDescent="0.25">
      <c r="A29" s="180" t="s">
        <v>9</v>
      </c>
      <c r="B29" s="235">
        <v>1</v>
      </c>
      <c r="C29" s="235">
        <v>1</v>
      </c>
      <c r="D29" s="235">
        <v>1</v>
      </c>
      <c r="E29" s="235">
        <v>1</v>
      </c>
      <c r="F29" s="235">
        <v>1</v>
      </c>
      <c r="G29" s="235">
        <v>1</v>
      </c>
      <c r="I29" s="180" t="s">
        <v>9</v>
      </c>
      <c r="J29" s="235">
        <v>1</v>
      </c>
      <c r="K29" s="235">
        <v>1</v>
      </c>
      <c r="L29" s="235">
        <v>1</v>
      </c>
      <c r="M29" s="235">
        <v>1</v>
      </c>
      <c r="N29" s="235">
        <v>1</v>
      </c>
      <c r="O29" s="235">
        <v>1</v>
      </c>
    </row>
    <row r="30" spans="1:23" x14ac:dyDescent="0.25">
      <c r="A30" s="189" t="s">
        <v>536</v>
      </c>
      <c r="B30" s="235">
        <v>1</v>
      </c>
      <c r="C30" s="235">
        <v>1</v>
      </c>
      <c r="D30" s="235">
        <v>1</v>
      </c>
      <c r="E30" s="235">
        <v>1</v>
      </c>
      <c r="F30" s="235">
        <v>1</v>
      </c>
      <c r="G30" s="235">
        <v>1</v>
      </c>
      <c r="I30" s="189" t="s">
        <v>536</v>
      </c>
      <c r="J30" s="235">
        <v>1</v>
      </c>
      <c r="K30" s="235">
        <v>1</v>
      </c>
      <c r="L30" s="235">
        <v>1</v>
      </c>
      <c r="M30" s="235">
        <v>1</v>
      </c>
      <c r="N30" s="235">
        <v>1</v>
      </c>
      <c r="O30" s="235">
        <v>1</v>
      </c>
    </row>
    <row r="31" spans="1:23" x14ac:dyDescent="0.25">
      <c r="A31" s="189" t="s">
        <v>11</v>
      </c>
      <c r="B31" s="235">
        <v>1</v>
      </c>
      <c r="C31" s="235">
        <v>1</v>
      </c>
      <c r="D31" s="235">
        <v>1</v>
      </c>
      <c r="E31" s="235">
        <v>1</v>
      </c>
      <c r="F31" s="235">
        <v>1</v>
      </c>
      <c r="G31" s="235">
        <v>1</v>
      </c>
      <c r="I31" s="189" t="s">
        <v>11</v>
      </c>
      <c r="J31" s="235">
        <v>1</v>
      </c>
      <c r="K31" s="235">
        <v>1</v>
      </c>
      <c r="L31" s="235">
        <v>1</v>
      </c>
      <c r="M31" s="235">
        <v>1</v>
      </c>
      <c r="N31" s="235">
        <v>1</v>
      </c>
      <c r="O31" s="235">
        <v>1</v>
      </c>
    </row>
    <row r="32" spans="1:23" x14ac:dyDescent="0.25">
      <c r="A32" s="189" t="s">
        <v>537</v>
      </c>
      <c r="B32" s="235">
        <v>1</v>
      </c>
      <c r="C32" s="235">
        <v>1</v>
      </c>
      <c r="D32" s="235">
        <v>1</v>
      </c>
      <c r="E32" s="235">
        <v>1</v>
      </c>
      <c r="F32" s="235">
        <v>1</v>
      </c>
      <c r="G32" s="235">
        <v>1</v>
      </c>
      <c r="I32" s="189" t="s">
        <v>537</v>
      </c>
      <c r="J32" s="235">
        <v>1</v>
      </c>
      <c r="K32" s="235">
        <v>1</v>
      </c>
      <c r="L32" s="235">
        <v>1</v>
      </c>
      <c r="M32" s="235">
        <v>1</v>
      </c>
      <c r="N32" s="235">
        <v>1</v>
      </c>
      <c r="O32" s="235">
        <v>1</v>
      </c>
    </row>
    <row r="33" spans="1:15" x14ac:dyDescent="0.25">
      <c r="A33" s="189" t="s">
        <v>218</v>
      </c>
      <c r="B33" s="235">
        <v>1</v>
      </c>
      <c r="C33" s="235">
        <v>1</v>
      </c>
      <c r="D33" s="235">
        <v>1</v>
      </c>
      <c r="E33" s="235">
        <v>1</v>
      </c>
      <c r="F33" s="235">
        <v>1</v>
      </c>
      <c r="G33" s="235">
        <v>1</v>
      </c>
      <c r="I33" s="189" t="s">
        <v>218</v>
      </c>
      <c r="J33" s="235">
        <v>1</v>
      </c>
      <c r="K33" s="235">
        <v>1</v>
      </c>
      <c r="L33" s="235">
        <v>1</v>
      </c>
      <c r="M33" s="235">
        <v>1</v>
      </c>
      <c r="N33" s="235">
        <v>1</v>
      </c>
      <c r="O33" s="235">
        <v>1</v>
      </c>
    </row>
    <row r="34" spans="1:15" x14ac:dyDescent="0.25">
      <c r="A34" s="180" t="s">
        <v>219</v>
      </c>
      <c r="B34" s="235">
        <v>1</v>
      </c>
      <c r="C34" s="235">
        <v>1</v>
      </c>
      <c r="D34" s="235">
        <v>1</v>
      </c>
      <c r="E34" s="235">
        <v>1</v>
      </c>
      <c r="F34" s="235">
        <v>1</v>
      </c>
      <c r="G34" s="235">
        <v>1</v>
      </c>
      <c r="I34" s="180" t="s">
        <v>219</v>
      </c>
      <c r="J34" s="235">
        <v>1</v>
      </c>
      <c r="K34" s="235">
        <v>1</v>
      </c>
      <c r="L34" s="235">
        <v>1</v>
      </c>
      <c r="M34" s="235">
        <v>1</v>
      </c>
      <c r="N34" s="235">
        <v>1</v>
      </c>
      <c r="O34" s="235">
        <v>1</v>
      </c>
    </row>
    <row r="35" spans="1:15" x14ac:dyDescent="0.25">
      <c r="A35" s="189" t="s">
        <v>220</v>
      </c>
      <c r="B35" s="235">
        <v>1</v>
      </c>
      <c r="C35" s="235">
        <v>1</v>
      </c>
      <c r="D35" s="235">
        <v>1</v>
      </c>
      <c r="E35" s="235">
        <v>1</v>
      </c>
      <c r="F35" s="235">
        <v>1</v>
      </c>
      <c r="G35" s="235">
        <v>1</v>
      </c>
      <c r="I35" s="189" t="s">
        <v>220</v>
      </c>
      <c r="J35" s="235">
        <v>1</v>
      </c>
      <c r="K35" s="235">
        <v>1</v>
      </c>
      <c r="L35" s="235">
        <v>1</v>
      </c>
      <c r="M35" s="235">
        <v>1</v>
      </c>
      <c r="N35" s="235">
        <v>1</v>
      </c>
      <c r="O35" s="235">
        <v>1</v>
      </c>
    </row>
    <row r="36" spans="1:15" x14ac:dyDescent="0.25">
      <c r="A36" s="180" t="s">
        <v>538</v>
      </c>
      <c r="B36" s="235">
        <v>1</v>
      </c>
      <c r="C36" s="235">
        <v>1</v>
      </c>
      <c r="D36" s="235">
        <v>1</v>
      </c>
      <c r="E36" s="235">
        <v>1</v>
      </c>
      <c r="F36" s="235">
        <v>1</v>
      </c>
      <c r="G36" s="235">
        <v>1</v>
      </c>
      <c r="I36" s="180" t="s">
        <v>538</v>
      </c>
      <c r="J36" s="235">
        <v>1</v>
      </c>
      <c r="K36" s="235">
        <v>1</v>
      </c>
      <c r="L36" s="235">
        <v>1</v>
      </c>
      <c r="M36" s="235">
        <v>1</v>
      </c>
      <c r="N36" s="235">
        <v>1</v>
      </c>
      <c r="O36" s="235">
        <v>1</v>
      </c>
    </row>
    <row r="37" spans="1:15" x14ac:dyDescent="0.25">
      <c r="A37" s="189" t="s">
        <v>222</v>
      </c>
      <c r="B37" s="235">
        <v>1</v>
      </c>
      <c r="C37" s="235">
        <v>1</v>
      </c>
      <c r="D37" s="235">
        <v>1</v>
      </c>
      <c r="E37" s="235">
        <v>1</v>
      </c>
      <c r="F37" s="235">
        <v>1</v>
      </c>
      <c r="G37" s="235">
        <v>1</v>
      </c>
      <c r="I37" s="189" t="s">
        <v>222</v>
      </c>
      <c r="J37" s="235">
        <v>1</v>
      </c>
      <c r="K37" s="235">
        <v>1</v>
      </c>
      <c r="L37" s="235">
        <v>1</v>
      </c>
      <c r="M37" s="235">
        <v>1</v>
      </c>
      <c r="N37" s="235">
        <v>1</v>
      </c>
      <c r="O37" s="235">
        <v>1</v>
      </c>
    </row>
    <row r="38" spans="1:15" x14ac:dyDescent="0.25">
      <c r="A38" s="189" t="s">
        <v>387</v>
      </c>
      <c r="B38" s="235">
        <v>1</v>
      </c>
      <c r="C38" s="235">
        <v>1</v>
      </c>
      <c r="D38" s="235">
        <v>1</v>
      </c>
      <c r="E38" s="235">
        <v>1</v>
      </c>
      <c r="F38" s="235">
        <v>1</v>
      </c>
      <c r="G38" s="235">
        <v>1</v>
      </c>
      <c r="I38" s="189" t="s">
        <v>387</v>
      </c>
      <c r="J38" s="235">
        <v>1</v>
      </c>
      <c r="K38" s="235">
        <v>1</v>
      </c>
      <c r="L38" s="235">
        <v>1</v>
      </c>
      <c r="M38" s="235">
        <v>1</v>
      </c>
      <c r="N38" s="235">
        <v>1</v>
      </c>
      <c r="O38" s="235">
        <v>1</v>
      </c>
    </row>
    <row r="39" spans="1:15" x14ac:dyDescent="0.25">
      <c r="A39" s="189" t="s">
        <v>12</v>
      </c>
      <c r="B39" s="235">
        <v>1</v>
      </c>
      <c r="C39" s="235">
        <v>1</v>
      </c>
      <c r="D39" s="235">
        <v>1</v>
      </c>
      <c r="E39" s="235">
        <v>1</v>
      </c>
      <c r="F39" s="235">
        <v>1</v>
      </c>
      <c r="G39" s="235">
        <v>1</v>
      </c>
      <c r="I39" s="189" t="s">
        <v>12</v>
      </c>
      <c r="J39" s="235">
        <v>1</v>
      </c>
      <c r="K39" s="235">
        <v>1</v>
      </c>
      <c r="L39" s="235">
        <v>1</v>
      </c>
      <c r="M39" s="235">
        <v>1</v>
      </c>
      <c r="N39" s="235">
        <v>1</v>
      </c>
      <c r="O39" s="235">
        <v>1</v>
      </c>
    </row>
    <row r="40" spans="1:15" x14ac:dyDescent="0.25">
      <c r="A40" s="189" t="s">
        <v>388</v>
      </c>
      <c r="B40" s="235">
        <v>1</v>
      </c>
      <c r="C40" s="235">
        <v>854000</v>
      </c>
      <c r="D40" s="235">
        <v>1</v>
      </c>
      <c r="E40" s="235">
        <v>1</v>
      </c>
      <c r="F40" s="235">
        <v>1</v>
      </c>
      <c r="G40" s="235">
        <v>1</v>
      </c>
      <c r="I40" s="189" t="s">
        <v>388</v>
      </c>
      <c r="J40" s="235">
        <v>1</v>
      </c>
      <c r="K40" s="235">
        <v>354200</v>
      </c>
      <c r="L40" s="235">
        <v>1</v>
      </c>
      <c r="M40" s="235">
        <v>1</v>
      </c>
      <c r="N40" s="235">
        <v>1</v>
      </c>
      <c r="O40" s="235">
        <v>1</v>
      </c>
    </row>
    <row r="41" spans="1:15" x14ac:dyDescent="0.25">
      <c r="A41" s="180" t="s">
        <v>539</v>
      </c>
      <c r="B41" s="235">
        <v>1</v>
      </c>
      <c r="C41" s="235">
        <v>854000</v>
      </c>
      <c r="D41" s="235">
        <v>1</v>
      </c>
      <c r="E41" s="235">
        <v>1</v>
      </c>
      <c r="F41" s="235">
        <v>1</v>
      </c>
      <c r="G41" s="235">
        <v>1</v>
      </c>
      <c r="I41" s="180" t="s">
        <v>539</v>
      </c>
      <c r="J41" s="235">
        <v>1</v>
      </c>
      <c r="K41" s="235">
        <v>354200</v>
      </c>
      <c r="L41" s="235">
        <v>1</v>
      </c>
      <c r="M41" s="235">
        <v>1</v>
      </c>
      <c r="N41" s="235">
        <v>1</v>
      </c>
      <c r="O41" s="235">
        <v>1</v>
      </c>
    </row>
    <row r="42" spans="1:15" x14ac:dyDescent="0.25">
      <c r="A42" s="180" t="s">
        <v>351</v>
      </c>
      <c r="B42" s="235">
        <v>1</v>
      </c>
      <c r="C42" s="235">
        <v>1</v>
      </c>
      <c r="D42" s="235">
        <v>1</v>
      </c>
      <c r="E42" s="235">
        <v>1</v>
      </c>
      <c r="F42" s="235">
        <v>1</v>
      </c>
      <c r="G42" s="235">
        <v>1</v>
      </c>
      <c r="I42" s="180" t="s">
        <v>351</v>
      </c>
      <c r="J42" s="235">
        <v>1</v>
      </c>
      <c r="K42" s="235">
        <v>1</v>
      </c>
      <c r="L42" s="235">
        <v>1</v>
      </c>
      <c r="M42" s="235">
        <v>1</v>
      </c>
      <c r="N42" s="235">
        <v>1</v>
      </c>
      <c r="O42" s="235">
        <v>1</v>
      </c>
    </row>
    <row r="43" spans="1:15" x14ac:dyDescent="0.25">
      <c r="A43" s="180" t="s">
        <v>223</v>
      </c>
      <c r="B43" s="235">
        <v>1</v>
      </c>
      <c r="C43" s="235">
        <v>1</v>
      </c>
      <c r="D43" s="235">
        <v>1</v>
      </c>
      <c r="E43" s="235">
        <v>1</v>
      </c>
      <c r="F43" s="235">
        <v>1</v>
      </c>
      <c r="G43" s="235">
        <v>1</v>
      </c>
      <c r="I43" s="180" t="s">
        <v>223</v>
      </c>
      <c r="J43" s="235">
        <v>1</v>
      </c>
      <c r="K43" s="235">
        <v>1</v>
      </c>
      <c r="L43" s="235">
        <v>1</v>
      </c>
      <c r="M43" s="235">
        <v>1</v>
      </c>
      <c r="N43" s="235">
        <v>1</v>
      </c>
      <c r="O43" s="235">
        <v>1</v>
      </c>
    </row>
    <row r="44" spans="1:15" x14ac:dyDescent="0.25">
      <c r="A44" s="180" t="s">
        <v>540</v>
      </c>
      <c r="B44" s="235">
        <v>1</v>
      </c>
      <c r="C44" s="235">
        <v>220502</v>
      </c>
      <c r="D44" s="235">
        <v>1</v>
      </c>
      <c r="E44" s="235">
        <v>1</v>
      </c>
      <c r="F44" s="235">
        <v>1</v>
      </c>
      <c r="G44" s="235">
        <v>1</v>
      </c>
      <c r="I44" s="180" t="s">
        <v>540</v>
      </c>
      <c r="J44" s="235">
        <v>1</v>
      </c>
      <c r="K44" s="235">
        <v>667348</v>
      </c>
      <c r="L44" s="235">
        <v>1</v>
      </c>
      <c r="M44" s="235">
        <v>1</v>
      </c>
      <c r="N44" s="235">
        <v>1</v>
      </c>
      <c r="O44" s="235">
        <v>1</v>
      </c>
    </row>
    <row r="45" spans="1:15" x14ac:dyDescent="0.25">
      <c r="A45" s="189" t="s">
        <v>174</v>
      </c>
      <c r="B45" s="235">
        <v>1</v>
      </c>
      <c r="C45" s="235">
        <v>1</v>
      </c>
      <c r="D45" s="235">
        <v>1</v>
      </c>
      <c r="E45" s="235">
        <v>1</v>
      </c>
      <c r="F45" s="235">
        <v>1</v>
      </c>
      <c r="G45" s="235">
        <v>1</v>
      </c>
      <c r="I45" s="189" t="s">
        <v>174</v>
      </c>
      <c r="J45" s="235">
        <v>1</v>
      </c>
      <c r="K45" s="235">
        <v>1</v>
      </c>
      <c r="L45" s="235">
        <v>1</v>
      </c>
      <c r="M45" s="235">
        <v>1</v>
      </c>
      <c r="N45" s="235">
        <v>1</v>
      </c>
      <c r="O45" s="235">
        <v>1</v>
      </c>
    </row>
    <row r="46" spans="1:15" x14ac:dyDescent="0.25">
      <c r="A46" s="180" t="s">
        <v>175</v>
      </c>
      <c r="B46" s="235">
        <v>1</v>
      </c>
      <c r="C46" s="235">
        <v>1</v>
      </c>
      <c r="D46" s="235">
        <v>1</v>
      </c>
      <c r="E46" s="235">
        <v>1</v>
      </c>
      <c r="F46" s="235">
        <v>1</v>
      </c>
      <c r="G46" s="235">
        <v>1</v>
      </c>
      <c r="I46" s="180" t="s">
        <v>175</v>
      </c>
      <c r="J46" s="235">
        <v>1</v>
      </c>
      <c r="K46" s="235">
        <v>1</v>
      </c>
      <c r="L46" s="235">
        <v>1</v>
      </c>
      <c r="M46" s="235">
        <v>1</v>
      </c>
      <c r="N46" s="235">
        <v>1</v>
      </c>
      <c r="O46" s="235">
        <v>1</v>
      </c>
    </row>
    <row r="47" spans="1:15" x14ac:dyDescent="0.25">
      <c r="A47" s="180" t="s">
        <v>541</v>
      </c>
      <c r="B47" s="235">
        <v>1</v>
      </c>
      <c r="C47" s="235">
        <v>1</v>
      </c>
      <c r="D47" s="235">
        <v>1</v>
      </c>
      <c r="E47" s="235">
        <v>1</v>
      </c>
      <c r="F47" s="235">
        <v>1</v>
      </c>
      <c r="G47" s="235">
        <v>1</v>
      </c>
      <c r="I47" s="180" t="s">
        <v>541</v>
      </c>
      <c r="J47" s="235">
        <v>1</v>
      </c>
      <c r="K47" s="235">
        <v>1</v>
      </c>
      <c r="L47" s="235">
        <v>1</v>
      </c>
      <c r="M47" s="235">
        <v>1</v>
      </c>
      <c r="N47" s="235">
        <v>1</v>
      </c>
      <c r="O47" s="235">
        <v>1</v>
      </c>
    </row>
    <row r="48" spans="1:15" x14ac:dyDescent="0.25">
      <c r="A48" s="180" t="s">
        <v>542</v>
      </c>
      <c r="B48" s="235">
        <v>1</v>
      </c>
      <c r="C48" s="235">
        <v>1</v>
      </c>
      <c r="D48" s="235">
        <v>1</v>
      </c>
      <c r="E48" s="235">
        <v>1</v>
      </c>
      <c r="F48" s="235">
        <v>1</v>
      </c>
      <c r="G48" s="235">
        <v>1</v>
      </c>
      <c r="I48" s="180" t="s">
        <v>542</v>
      </c>
      <c r="J48" s="235">
        <v>1</v>
      </c>
      <c r="K48" s="235">
        <v>1</v>
      </c>
      <c r="L48" s="235">
        <v>1</v>
      </c>
      <c r="M48" s="235">
        <v>1</v>
      </c>
      <c r="N48" s="235">
        <v>1</v>
      </c>
      <c r="O48" s="235">
        <v>1</v>
      </c>
    </row>
    <row r="49" spans="1:15" x14ac:dyDescent="0.25">
      <c r="A49" s="181" t="s">
        <v>543</v>
      </c>
      <c r="B49" s="235">
        <v>1</v>
      </c>
      <c r="C49" s="235">
        <v>1</v>
      </c>
      <c r="D49" s="235">
        <v>1</v>
      </c>
      <c r="E49" s="235">
        <v>1</v>
      </c>
      <c r="F49" s="235">
        <v>1</v>
      </c>
      <c r="G49" s="235">
        <v>1</v>
      </c>
      <c r="I49" s="181" t="s">
        <v>543</v>
      </c>
      <c r="J49" s="235">
        <v>1</v>
      </c>
      <c r="K49" s="235">
        <v>1</v>
      </c>
      <c r="L49" s="235">
        <v>1</v>
      </c>
      <c r="M49" s="235">
        <v>1</v>
      </c>
      <c r="N49" s="235">
        <v>1</v>
      </c>
      <c r="O49" s="235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292"/>
  <sheetViews>
    <sheetView zoomScaleNormal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BA27" sqref="BA27"/>
    </sheetView>
  </sheetViews>
  <sheetFormatPr defaultColWidth="13.88671875" defaultRowHeight="13.2" x14ac:dyDescent="0.25"/>
  <cols>
    <col min="1" max="1" width="33.44140625" style="246" customWidth="1"/>
    <col min="2" max="2" width="26.44140625" style="246" customWidth="1"/>
    <col min="3" max="3" width="22.88671875" style="42" customWidth="1"/>
    <col min="4" max="4" width="13.88671875" style="42" customWidth="1"/>
    <col min="5" max="48" width="13.88671875" style="280"/>
    <col min="49" max="49" width="13.88671875" style="103"/>
    <col min="50" max="52" width="13.88671875" style="33"/>
    <col min="53" max="53" width="13.88671875" style="57"/>
    <col min="54" max="141" width="13.88671875" style="33"/>
    <col min="142" max="142" width="52.44140625" style="33" customWidth="1"/>
    <col min="143" max="16384" width="13.88671875" style="33"/>
  </cols>
  <sheetData>
    <row r="1" spans="1:142" x14ac:dyDescent="0.25">
      <c r="A1" s="246" t="s">
        <v>950</v>
      </c>
      <c r="C1" s="45"/>
      <c r="D1" s="58"/>
      <c r="E1" s="279" t="s">
        <v>95</v>
      </c>
      <c r="G1" s="281" t="s">
        <v>698</v>
      </c>
    </row>
    <row r="2" spans="1:142" x14ac:dyDescent="0.25">
      <c r="D2" s="58"/>
      <c r="E2" s="279" t="s">
        <v>96</v>
      </c>
      <c r="F2" s="282"/>
      <c r="G2" s="283"/>
    </row>
    <row r="3" spans="1:142" x14ac:dyDescent="0.25">
      <c r="D3" s="58"/>
      <c r="E3" s="279" t="s">
        <v>97</v>
      </c>
      <c r="F3" s="282"/>
      <c r="G3" s="283"/>
    </row>
    <row r="4" spans="1:142" x14ac:dyDescent="0.25">
      <c r="A4" s="321"/>
      <c r="D4" s="58"/>
      <c r="E4" s="279" t="s">
        <v>98</v>
      </c>
    </row>
    <row r="5" spans="1:142" x14ac:dyDescent="0.25">
      <c r="A5" s="247" t="s">
        <v>949</v>
      </c>
      <c r="B5" s="247"/>
      <c r="C5" s="43"/>
    </row>
    <row r="6" spans="1:142" x14ac:dyDescent="0.25">
      <c r="A6" s="248" t="s">
        <v>715</v>
      </c>
      <c r="B6" s="248"/>
      <c r="C6" s="44"/>
      <c r="E6" s="284"/>
      <c r="F6" s="284"/>
      <c r="G6" s="284"/>
      <c r="H6" s="284"/>
      <c r="I6" s="284"/>
      <c r="J6" s="284"/>
      <c r="K6" s="284"/>
      <c r="L6" s="284"/>
      <c r="M6" s="284"/>
      <c r="N6" s="284"/>
      <c r="O6" s="284"/>
      <c r="P6" s="284"/>
      <c r="Q6" s="284"/>
      <c r="R6" s="284"/>
      <c r="S6" s="284"/>
      <c r="T6" s="284"/>
      <c r="U6" s="284"/>
      <c r="V6" s="284"/>
      <c r="W6" s="284"/>
      <c r="X6" s="284"/>
      <c r="Y6" s="284"/>
      <c r="Z6" s="284"/>
      <c r="AA6" s="284"/>
      <c r="AB6" s="284"/>
      <c r="AC6" s="284"/>
      <c r="AD6" s="284"/>
      <c r="AE6" s="284"/>
      <c r="AF6" s="284"/>
      <c r="AG6" s="284"/>
      <c r="AH6" s="284"/>
      <c r="AI6" s="284"/>
      <c r="AJ6" s="284"/>
      <c r="AK6" s="284"/>
      <c r="AL6" s="284"/>
      <c r="AM6" s="284"/>
      <c r="AN6" s="284"/>
      <c r="AO6" s="284"/>
      <c r="AP6" s="284"/>
      <c r="AQ6" s="284"/>
      <c r="AR6" s="284"/>
      <c r="AS6" s="284"/>
      <c r="AT6" s="284"/>
      <c r="AU6" s="284"/>
      <c r="AV6" s="284"/>
    </row>
    <row r="7" spans="1:142" x14ac:dyDescent="0.25">
      <c r="E7" s="285">
        <v>1</v>
      </c>
      <c r="F7" s="285">
        <v>2</v>
      </c>
      <c r="G7" s="285">
        <v>3</v>
      </c>
      <c r="H7" s="285">
        <v>4</v>
      </c>
      <c r="I7" s="285">
        <v>5</v>
      </c>
      <c r="J7" s="285">
        <v>6</v>
      </c>
      <c r="K7" s="285">
        <v>7</v>
      </c>
      <c r="L7" s="285">
        <v>8</v>
      </c>
      <c r="M7" s="285">
        <v>9</v>
      </c>
      <c r="N7" s="285">
        <v>10</v>
      </c>
      <c r="O7" s="285">
        <v>11</v>
      </c>
      <c r="P7" s="285">
        <v>12</v>
      </c>
      <c r="Q7" s="285">
        <v>13</v>
      </c>
      <c r="R7" s="285">
        <v>14</v>
      </c>
      <c r="S7" s="285">
        <v>15</v>
      </c>
      <c r="T7" s="285">
        <v>16</v>
      </c>
      <c r="U7" s="285">
        <v>17</v>
      </c>
      <c r="V7" s="285">
        <v>18</v>
      </c>
      <c r="W7" s="285">
        <v>19</v>
      </c>
      <c r="X7" s="285">
        <v>20</v>
      </c>
      <c r="Y7" s="285">
        <v>21</v>
      </c>
      <c r="Z7" s="285">
        <v>22</v>
      </c>
      <c r="AA7" s="285">
        <v>23</v>
      </c>
      <c r="AB7" s="285">
        <v>24</v>
      </c>
      <c r="AC7" s="285">
        <v>25</v>
      </c>
      <c r="AD7" s="285">
        <v>26</v>
      </c>
      <c r="AE7" s="285">
        <v>27</v>
      </c>
      <c r="AF7" s="285">
        <v>28</v>
      </c>
      <c r="AG7" s="285">
        <v>29</v>
      </c>
      <c r="AH7" s="285">
        <v>30</v>
      </c>
      <c r="AI7" s="285">
        <v>31</v>
      </c>
      <c r="AJ7" s="285">
        <v>32</v>
      </c>
      <c r="AK7" s="285">
        <v>33</v>
      </c>
      <c r="AL7" s="285">
        <v>34</v>
      </c>
      <c r="AM7" s="285">
        <v>35</v>
      </c>
      <c r="AN7" s="285">
        <v>36</v>
      </c>
      <c r="AO7" s="285">
        <v>37</v>
      </c>
      <c r="AP7" s="285">
        <v>38</v>
      </c>
      <c r="AQ7" s="285">
        <v>39</v>
      </c>
      <c r="AR7" s="285">
        <v>40</v>
      </c>
      <c r="AS7" s="285">
        <v>41</v>
      </c>
      <c r="AT7" s="285">
        <v>42</v>
      </c>
      <c r="AU7" s="285">
        <v>43</v>
      </c>
      <c r="AV7" s="285">
        <v>44</v>
      </c>
      <c r="AW7" s="135"/>
      <c r="AX7" s="75" t="s">
        <v>699</v>
      </c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</row>
    <row r="8" spans="1:142" s="42" customFormat="1" ht="14.55" customHeight="1" x14ac:dyDescent="0.3">
      <c r="A8" s="419" t="s">
        <v>21</v>
      </c>
      <c r="B8" s="419" t="s">
        <v>544</v>
      </c>
      <c r="C8" s="419" t="s">
        <v>405</v>
      </c>
      <c r="D8" s="420"/>
      <c r="E8" s="421" t="s">
        <v>1</v>
      </c>
      <c r="F8" s="421" t="s">
        <v>210</v>
      </c>
      <c r="G8" s="421" t="s">
        <v>529</v>
      </c>
      <c r="H8" s="421" t="s">
        <v>2</v>
      </c>
      <c r="I8" s="421" t="s">
        <v>925</v>
      </c>
      <c r="J8" s="422" t="s">
        <v>530</v>
      </c>
      <c r="K8" s="421" t="s">
        <v>86</v>
      </c>
      <c r="L8" s="421" t="s">
        <v>213</v>
      </c>
      <c r="M8" s="421" t="s">
        <v>212</v>
      </c>
      <c r="N8" s="421" t="s">
        <v>214</v>
      </c>
      <c r="O8" s="421" t="s">
        <v>215</v>
      </c>
      <c r="P8" s="421" t="s">
        <v>531</v>
      </c>
      <c r="Q8" s="421" t="s">
        <v>532</v>
      </c>
      <c r="R8" s="421" t="s">
        <v>348</v>
      </c>
      <c r="S8" s="421" t="s">
        <v>844</v>
      </c>
      <c r="T8" s="421" t="s">
        <v>4</v>
      </c>
      <c r="U8" s="421" t="s">
        <v>845</v>
      </c>
      <c r="V8" s="421" t="s">
        <v>846</v>
      </c>
      <c r="W8" s="421" t="s">
        <v>165</v>
      </c>
      <c r="X8" s="421" t="s">
        <v>5</v>
      </c>
      <c r="Y8" s="421" t="s">
        <v>6</v>
      </c>
      <c r="Z8" s="421" t="s">
        <v>216</v>
      </c>
      <c r="AA8" s="421" t="s">
        <v>7</v>
      </c>
      <c r="AB8" s="421" t="s">
        <v>847</v>
      </c>
      <c r="AC8" s="421" t="s">
        <v>534</v>
      </c>
      <c r="AD8" s="421" t="s">
        <v>535</v>
      </c>
      <c r="AE8" s="421" t="s">
        <v>8</v>
      </c>
      <c r="AF8" s="421" t="s">
        <v>9</v>
      </c>
      <c r="AG8" s="421" t="s">
        <v>848</v>
      </c>
      <c r="AH8" s="421" t="s">
        <v>536</v>
      </c>
      <c r="AI8" s="421" t="s">
        <v>10</v>
      </c>
      <c r="AJ8" s="421" t="s">
        <v>11</v>
      </c>
      <c r="AK8" s="421" t="s">
        <v>218</v>
      </c>
      <c r="AL8" s="421" t="s">
        <v>219</v>
      </c>
      <c r="AM8" s="421" t="s">
        <v>220</v>
      </c>
      <c r="AN8" s="421" t="s">
        <v>538</v>
      </c>
      <c r="AO8" s="421" t="s">
        <v>222</v>
      </c>
      <c r="AP8" s="421" t="s">
        <v>387</v>
      </c>
      <c r="AQ8" s="421" t="s">
        <v>12</v>
      </c>
      <c r="AR8" s="421" t="s">
        <v>388</v>
      </c>
      <c r="AS8" s="421" t="s">
        <v>849</v>
      </c>
      <c r="AT8" s="421" t="s">
        <v>223</v>
      </c>
      <c r="AU8" s="421" t="s">
        <v>850</v>
      </c>
      <c r="AV8" s="421" t="s">
        <v>13</v>
      </c>
      <c r="AW8" s="421" t="s">
        <v>851</v>
      </c>
      <c r="AX8" s="421" t="s">
        <v>174</v>
      </c>
      <c r="AY8" s="421" t="s">
        <v>852</v>
      </c>
      <c r="AZ8" s="421" t="s">
        <v>853</v>
      </c>
      <c r="BA8" s="421" t="s">
        <v>175</v>
      </c>
      <c r="BB8" s="421" t="s">
        <v>541</v>
      </c>
      <c r="BC8" s="421" t="s">
        <v>89</v>
      </c>
      <c r="BD8" s="421" t="s">
        <v>217</v>
      </c>
      <c r="BE8" s="423"/>
      <c r="BF8" s="423"/>
      <c r="BG8" s="423"/>
      <c r="BH8" s="423"/>
      <c r="BI8" s="423"/>
      <c r="BJ8" s="423"/>
      <c r="BK8" s="423"/>
      <c r="BL8" s="423"/>
      <c r="BM8" s="423"/>
      <c r="BN8" s="423"/>
      <c r="BO8" s="423"/>
      <c r="BP8" s="423"/>
      <c r="BQ8" s="423"/>
      <c r="BR8" s="423"/>
      <c r="BS8" s="423"/>
      <c r="BT8" s="423"/>
      <c r="BU8" s="423"/>
      <c r="BV8" s="423"/>
      <c r="BW8" s="423"/>
      <c r="BX8" s="423"/>
      <c r="BY8" s="423"/>
      <c r="BZ8" s="423"/>
      <c r="CA8" s="423"/>
      <c r="CB8" s="423"/>
      <c r="CC8" s="423"/>
      <c r="CD8" s="423"/>
      <c r="CE8" s="423"/>
      <c r="CF8" s="423"/>
      <c r="CG8" s="423"/>
      <c r="CH8" s="423"/>
      <c r="CI8" s="423"/>
      <c r="CJ8" s="423"/>
      <c r="CK8" s="423"/>
      <c r="CL8" s="423"/>
      <c r="CM8" s="424"/>
      <c r="CN8" s="425"/>
      <c r="CO8" s="425"/>
      <c r="CP8" s="425"/>
      <c r="CR8" s="56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19"/>
      <c r="EH8" s="260"/>
      <c r="EI8" s="260"/>
      <c r="EJ8" s="260"/>
      <c r="EK8" s="19"/>
    </row>
    <row r="9" spans="1:142" s="42" customFormat="1" x14ac:dyDescent="0.25">
      <c r="A9" s="419" t="s">
        <v>916</v>
      </c>
      <c r="B9" s="419" t="s">
        <v>880</v>
      </c>
      <c r="C9" s="419" t="s">
        <v>157</v>
      </c>
      <c r="D9" s="394">
        <v>1</v>
      </c>
      <c r="E9">
        <v>0</v>
      </c>
      <c r="F9">
        <v>0</v>
      </c>
      <c r="G9">
        <v>0</v>
      </c>
      <c r="H9">
        <v>1.7999999999999999E-2</v>
      </c>
      <c r="I9">
        <v>5.0000000000000001E-3</v>
      </c>
      <c r="J9">
        <v>0</v>
      </c>
      <c r="K9">
        <v>0</v>
      </c>
      <c r="L9">
        <v>0.10100000000000001</v>
      </c>
      <c r="M9">
        <v>0</v>
      </c>
      <c r="N9">
        <v>0</v>
      </c>
      <c r="O9">
        <v>1.2999999999999999E-3</v>
      </c>
      <c r="P9">
        <v>0</v>
      </c>
      <c r="Q9">
        <v>6.0000000000000001E-3</v>
      </c>
      <c r="R9">
        <v>68.240700000000004</v>
      </c>
      <c r="S9">
        <v>0</v>
      </c>
      <c r="T9">
        <v>3.0000000000000001E-3</v>
      </c>
      <c r="U9">
        <v>0</v>
      </c>
      <c r="V9">
        <v>0</v>
      </c>
      <c r="W9">
        <v>1E-3</v>
      </c>
      <c r="X9">
        <v>0.06</v>
      </c>
      <c r="Y9">
        <v>1E-3</v>
      </c>
      <c r="Z9">
        <v>0</v>
      </c>
      <c r="AA9">
        <v>0</v>
      </c>
      <c r="AB9">
        <v>0.01</v>
      </c>
      <c r="AC9">
        <v>0</v>
      </c>
      <c r="AD9">
        <v>0</v>
      </c>
      <c r="AE9">
        <v>0</v>
      </c>
      <c r="AF9">
        <v>0</v>
      </c>
      <c r="AG9">
        <v>0</v>
      </c>
      <c r="AH9">
        <v>8.0000000000000002E-3</v>
      </c>
      <c r="AI9">
        <v>0</v>
      </c>
      <c r="AJ9">
        <v>2.9499999999999998E-2</v>
      </c>
      <c r="AK9">
        <v>9.9000000000000005E-2</v>
      </c>
      <c r="AL9">
        <v>1.44E-2</v>
      </c>
      <c r="AM9">
        <v>4.0000000000000001E-3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0.33679999999999999</v>
      </c>
      <c r="AU9">
        <v>0</v>
      </c>
      <c r="AV9">
        <v>0</v>
      </c>
      <c r="AW9">
        <v>0</v>
      </c>
      <c r="AX9">
        <v>3.3500000000000002E-2</v>
      </c>
      <c r="AY9">
        <v>0</v>
      </c>
      <c r="AZ9">
        <v>0</v>
      </c>
      <c r="BA9">
        <v>4.2099999999999999E-2</v>
      </c>
      <c r="BB9">
        <v>0</v>
      </c>
      <c r="BC9">
        <v>0.2316</v>
      </c>
      <c r="BD9">
        <v>0</v>
      </c>
      <c r="BE9" s="215"/>
      <c r="BF9" s="215"/>
      <c r="BG9" s="215"/>
      <c r="BH9" s="215"/>
      <c r="BI9" s="215"/>
      <c r="BJ9" s="215"/>
      <c r="BK9" s="215"/>
      <c r="BL9" s="215"/>
      <c r="BM9" s="215"/>
      <c r="BN9" s="215"/>
      <c r="BO9" s="215"/>
      <c r="BP9" s="215"/>
      <c r="BQ9" s="215"/>
      <c r="BR9" s="215"/>
      <c r="BS9" s="215"/>
      <c r="BT9" s="215"/>
      <c r="BU9" s="215"/>
      <c r="BV9" s="215"/>
      <c r="BW9" s="215"/>
      <c r="BX9" s="215"/>
      <c r="BY9" s="215"/>
      <c r="BZ9" s="215"/>
      <c r="CA9" s="215"/>
      <c r="CB9" s="215"/>
      <c r="CC9" s="215"/>
      <c r="CD9" s="215"/>
      <c r="CE9" s="215"/>
      <c r="CF9" s="215"/>
      <c r="CG9" s="215"/>
      <c r="CH9" s="215"/>
      <c r="CI9" s="215"/>
      <c r="CJ9" s="215"/>
      <c r="CK9" s="215"/>
      <c r="CL9" s="215"/>
      <c r="CM9" s="215"/>
      <c r="CN9" s="38"/>
      <c r="CO9" s="38"/>
      <c r="CP9" s="38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75"/>
    </row>
    <row r="10" spans="1:142" x14ac:dyDescent="0.25">
      <c r="A10" s="419" t="s">
        <v>916</v>
      </c>
      <c r="B10" s="419" t="s">
        <v>881</v>
      </c>
      <c r="C10" s="419" t="s">
        <v>157</v>
      </c>
      <c r="D10" s="394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2.4323999999999999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 s="215"/>
      <c r="BF10" s="215"/>
      <c r="BG10" s="215"/>
      <c r="BH10" s="215"/>
      <c r="BI10" s="215"/>
      <c r="BJ10" s="215"/>
      <c r="BK10" s="215"/>
      <c r="BL10" s="215"/>
      <c r="BM10" s="215"/>
      <c r="BN10" s="215"/>
      <c r="BO10" s="215"/>
      <c r="BP10" s="215"/>
      <c r="BQ10" s="215"/>
      <c r="BR10" s="215"/>
      <c r="BS10" s="215"/>
      <c r="BT10" s="215"/>
      <c r="BU10" s="215"/>
      <c r="BV10" s="215"/>
      <c r="BW10" s="215"/>
      <c r="BX10" s="215"/>
      <c r="BY10" s="215"/>
      <c r="BZ10" s="215"/>
      <c r="CA10" s="215"/>
      <c r="CB10" s="215"/>
      <c r="CC10" s="215"/>
      <c r="CD10" s="215"/>
      <c r="CE10" s="215"/>
      <c r="CF10" s="215"/>
      <c r="CG10" s="215"/>
      <c r="CH10" s="215"/>
      <c r="CI10" s="215"/>
      <c r="CJ10" s="215"/>
      <c r="CK10" s="215"/>
      <c r="CL10" s="215"/>
      <c r="CM10" s="215"/>
      <c r="CN10" s="38"/>
      <c r="CO10" s="38"/>
      <c r="CP10" s="38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75"/>
    </row>
    <row r="11" spans="1:142" x14ac:dyDescent="0.25">
      <c r="A11" s="419" t="s">
        <v>916</v>
      </c>
      <c r="B11" s="419" t="s">
        <v>883</v>
      </c>
      <c r="C11" s="419" t="s">
        <v>157</v>
      </c>
      <c r="D11" s="394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5.2999999999999999E-2</v>
      </c>
      <c r="M11">
        <v>0</v>
      </c>
      <c r="N11">
        <v>0</v>
      </c>
      <c r="O11">
        <v>0</v>
      </c>
      <c r="P11">
        <v>0</v>
      </c>
      <c r="Q11">
        <v>0</v>
      </c>
      <c r="R11">
        <v>31.532499999999999</v>
      </c>
      <c r="S11">
        <v>0</v>
      </c>
      <c r="T11">
        <v>0</v>
      </c>
      <c r="U11">
        <v>0</v>
      </c>
      <c r="V11">
        <v>0</v>
      </c>
      <c r="W11">
        <v>5.5500000000000001E-2</v>
      </c>
      <c r="X11">
        <v>0</v>
      </c>
      <c r="Y11">
        <v>1E-3</v>
      </c>
      <c r="Z11">
        <v>6.0000000000000001E-3</v>
      </c>
      <c r="AA11">
        <v>0</v>
      </c>
      <c r="AB11">
        <v>3.5000000000000001E-3</v>
      </c>
      <c r="AC11">
        <v>0</v>
      </c>
      <c r="AD11">
        <v>0</v>
      </c>
      <c r="AE11">
        <v>0</v>
      </c>
      <c r="AF11">
        <v>2E-3</v>
      </c>
      <c r="AG11">
        <v>0</v>
      </c>
      <c r="AH11">
        <v>0</v>
      </c>
      <c r="AI11">
        <v>0</v>
      </c>
      <c r="AJ11">
        <v>1.7999999999999999E-2</v>
      </c>
      <c r="AK11">
        <v>2.3904999999999998</v>
      </c>
      <c r="AL11">
        <v>0.01</v>
      </c>
      <c r="AM11">
        <v>0</v>
      </c>
      <c r="AN11">
        <v>0</v>
      </c>
      <c r="AO11">
        <v>0</v>
      </c>
      <c r="AP11">
        <v>0.02</v>
      </c>
      <c r="AQ11">
        <v>0</v>
      </c>
      <c r="AR11">
        <v>0</v>
      </c>
      <c r="AS11">
        <v>0.42699999999999999</v>
      </c>
      <c r="AT11">
        <v>0.17280000000000001</v>
      </c>
      <c r="AU11">
        <v>0</v>
      </c>
      <c r="AV11">
        <v>0</v>
      </c>
      <c r="AW11">
        <v>0</v>
      </c>
      <c r="AX11">
        <v>0.88859999999999995</v>
      </c>
      <c r="AY11">
        <v>0</v>
      </c>
      <c r="AZ11">
        <v>0</v>
      </c>
      <c r="BA11">
        <v>0.11650000000000001</v>
      </c>
      <c r="BB11">
        <v>0</v>
      </c>
      <c r="BC11">
        <v>0.62380000000000002</v>
      </c>
      <c r="BD11">
        <v>0</v>
      </c>
      <c r="BE11" s="215"/>
      <c r="BF11" s="215"/>
      <c r="BG11" s="215"/>
      <c r="BH11" s="215"/>
      <c r="BI11" s="215"/>
      <c r="BJ11" s="215"/>
      <c r="BK11" s="215"/>
      <c r="BL11" s="215"/>
      <c r="BM11" s="215"/>
      <c r="BN11" s="215"/>
      <c r="BO11" s="215"/>
      <c r="BP11" s="215"/>
      <c r="BQ11" s="215"/>
      <c r="BR11" s="215"/>
      <c r="BS11" s="215"/>
      <c r="BT11" s="215"/>
      <c r="BU11" s="215"/>
      <c r="BV11" s="215"/>
      <c r="BW11" s="215"/>
      <c r="BX11" s="215"/>
      <c r="BY11" s="215"/>
      <c r="BZ11" s="215"/>
      <c r="CA11" s="215"/>
      <c r="CB11" s="215"/>
      <c r="CC11" s="215"/>
      <c r="CD11" s="215"/>
      <c r="CE11" s="215"/>
      <c r="CF11" s="215"/>
      <c r="CG11" s="215"/>
      <c r="CH11" s="215"/>
      <c r="CI11" s="215"/>
      <c r="CJ11" s="215"/>
      <c r="CK11" s="215"/>
      <c r="CL11" s="215"/>
      <c r="CM11" s="215"/>
      <c r="CN11" s="38"/>
      <c r="CO11" s="38"/>
      <c r="CP11" s="38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75"/>
    </row>
    <row r="12" spans="1:142" x14ac:dyDescent="0.25">
      <c r="A12" s="419" t="s">
        <v>916</v>
      </c>
      <c r="B12" s="419" t="s">
        <v>880</v>
      </c>
      <c r="C12" s="419" t="s">
        <v>153</v>
      </c>
      <c r="D12" s="394">
        <v>4</v>
      </c>
      <c r="E12">
        <v>0</v>
      </c>
      <c r="F12">
        <v>0</v>
      </c>
      <c r="G12">
        <v>0</v>
      </c>
      <c r="H12">
        <v>0</v>
      </c>
      <c r="I12">
        <v>1.14E-2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158.6352</v>
      </c>
      <c r="S12">
        <v>0</v>
      </c>
      <c r="T12">
        <v>0</v>
      </c>
      <c r="U12">
        <v>0</v>
      </c>
      <c r="V12">
        <v>0.27500000000000002</v>
      </c>
      <c r="W12">
        <v>0</v>
      </c>
      <c r="X12">
        <v>0.114</v>
      </c>
      <c r="Y12">
        <v>1.0999999999999999E-2</v>
      </c>
      <c r="Z12">
        <v>0</v>
      </c>
      <c r="AA12">
        <v>0</v>
      </c>
      <c r="AB12">
        <v>1.9510000000000001</v>
      </c>
      <c r="AC12">
        <v>0</v>
      </c>
      <c r="AD12">
        <v>0</v>
      </c>
      <c r="AE12">
        <v>9.5600000000000004E-2</v>
      </c>
      <c r="AF12">
        <v>2.8199999999999999E-2</v>
      </c>
      <c r="AG12">
        <v>0</v>
      </c>
      <c r="AH12">
        <v>3.0000000000000001E-3</v>
      </c>
      <c r="AI12">
        <v>7.0000000000000007E-2</v>
      </c>
      <c r="AJ12">
        <v>8.3500000000000005E-2</v>
      </c>
      <c r="AK12">
        <v>2.9000000000000001E-2</v>
      </c>
      <c r="AL12">
        <v>0</v>
      </c>
      <c r="AM12">
        <v>0.27900000000000003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2.9000000000000001E-2</v>
      </c>
      <c r="AT12">
        <v>0.7722</v>
      </c>
      <c r="AU12">
        <v>0</v>
      </c>
      <c r="AV12">
        <v>0</v>
      </c>
      <c r="AW12">
        <v>0</v>
      </c>
      <c r="AX12">
        <v>7.1999999999999995E-2</v>
      </c>
      <c r="AY12">
        <v>0</v>
      </c>
      <c r="AZ12">
        <v>0</v>
      </c>
      <c r="BA12">
        <v>2.23E-2</v>
      </c>
      <c r="BB12">
        <v>0</v>
      </c>
      <c r="BC12">
        <v>0.2165</v>
      </c>
      <c r="BD12">
        <v>0</v>
      </c>
      <c r="BE12" s="215"/>
      <c r="BF12" s="215"/>
      <c r="BG12" s="215"/>
      <c r="BH12" s="215"/>
      <c r="BI12" s="215"/>
      <c r="BJ12" s="215"/>
      <c r="BK12" s="215"/>
      <c r="BL12" s="215"/>
      <c r="BM12" s="215"/>
      <c r="BN12" s="215"/>
      <c r="BO12" s="215"/>
      <c r="BP12" s="215"/>
      <c r="BQ12" s="215"/>
      <c r="BR12" s="215"/>
      <c r="BS12" s="215"/>
      <c r="BT12" s="215"/>
      <c r="BU12" s="215"/>
      <c r="BV12" s="215"/>
      <c r="BW12" s="215"/>
      <c r="BX12" s="215"/>
      <c r="BY12" s="215"/>
      <c r="BZ12" s="215"/>
      <c r="CA12" s="215"/>
      <c r="CB12" s="215"/>
      <c r="CC12" s="215"/>
      <c r="CD12" s="215"/>
      <c r="CE12" s="215"/>
      <c r="CF12" s="215"/>
      <c r="CG12" s="215"/>
      <c r="CH12" s="215"/>
      <c r="CI12" s="215"/>
      <c r="CJ12" s="215"/>
      <c r="CK12" s="215"/>
      <c r="CL12" s="215"/>
      <c r="CM12" s="215"/>
      <c r="CN12" s="38"/>
      <c r="CO12" s="38"/>
      <c r="CP12" s="38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75"/>
    </row>
    <row r="13" spans="1:142" x14ac:dyDescent="0.25">
      <c r="A13" s="419" t="s">
        <v>916</v>
      </c>
      <c r="B13" s="419" t="s">
        <v>881</v>
      </c>
      <c r="C13" s="419" t="s">
        <v>153</v>
      </c>
      <c r="D13" s="394">
        <v>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6.8500000000000005E-2</v>
      </c>
      <c r="S13">
        <v>0</v>
      </c>
      <c r="T13">
        <v>0</v>
      </c>
      <c r="U13">
        <v>0</v>
      </c>
      <c r="V13">
        <v>0</v>
      </c>
      <c r="W13">
        <v>6.9999999999999999E-4</v>
      </c>
      <c r="X13">
        <v>0</v>
      </c>
      <c r="Y13">
        <v>0</v>
      </c>
      <c r="Z13">
        <v>0</v>
      </c>
      <c r="AA13">
        <v>0</v>
      </c>
      <c r="AB13">
        <v>8.9999999999999993E-3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5.2081999999999997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6.0000000000000001E-3</v>
      </c>
      <c r="AY13">
        <v>0</v>
      </c>
      <c r="AZ13">
        <v>0</v>
      </c>
      <c r="BA13">
        <v>2.4E-2</v>
      </c>
      <c r="BB13">
        <v>1.6E-2</v>
      </c>
      <c r="BC13">
        <v>0</v>
      </c>
      <c r="BD13">
        <v>0</v>
      </c>
      <c r="BE13" s="215"/>
      <c r="BF13" s="215"/>
      <c r="BG13" s="215"/>
      <c r="BH13" s="215"/>
      <c r="BI13" s="215"/>
      <c r="BJ13" s="215"/>
      <c r="BK13" s="215"/>
      <c r="BL13" s="215"/>
      <c r="BM13" s="215"/>
      <c r="BN13" s="215"/>
      <c r="BO13" s="215"/>
      <c r="BP13" s="215"/>
      <c r="BQ13" s="215"/>
      <c r="BR13" s="215"/>
      <c r="BS13" s="215"/>
      <c r="BT13" s="215"/>
      <c r="BU13" s="215"/>
      <c r="BV13" s="215"/>
      <c r="BW13" s="215"/>
      <c r="BX13" s="215"/>
      <c r="BY13" s="215"/>
      <c r="BZ13" s="215"/>
      <c r="CA13" s="215"/>
      <c r="CB13" s="215"/>
      <c r="CC13" s="215"/>
      <c r="CD13" s="215"/>
      <c r="CE13" s="215"/>
      <c r="CF13" s="215"/>
      <c r="CG13" s="215"/>
      <c r="CH13" s="215"/>
      <c r="CI13" s="215"/>
      <c r="CJ13" s="215"/>
      <c r="CK13" s="215"/>
      <c r="CL13" s="215"/>
      <c r="CM13" s="215"/>
      <c r="CN13" s="38"/>
      <c r="CO13" s="38"/>
      <c r="CP13" s="38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75"/>
    </row>
    <row r="14" spans="1:142" x14ac:dyDescent="0.25">
      <c r="A14" s="419" t="s">
        <v>916</v>
      </c>
      <c r="B14" s="419" t="s">
        <v>883</v>
      </c>
      <c r="C14" s="419" t="s">
        <v>153</v>
      </c>
      <c r="D14" s="394">
        <v>6</v>
      </c>
      <c r="E14">
        <v>0</v>
      </c>
      <c r="F14">
        <v>0</v>
      </c>
      <c r="G14">
        <v>0</v>
      </c>
      <c r="H14">
        <v>1.5E-3</v>
      </c>
      <c r="I14">
        <v>5.3E-3</v>
      </c>
      <c r="J14">
        <v>0</v>
      </c>
      <c r="K14">
        <v>0</v>
      </c>
      <c r="L14">
        <v>0</v>
      </c>
      <c r="M14">
        <v>0</v>
      </c>
      <c r="N14">
        <v>0</v>
      </c>
      <c r="O14">
        <v>6.3E-2</v>
      </c>
      <c r="P14">
        <v>0</v>
      </c>
      <c r="Q14">
        <v>0.01</v>
      </c>
      <c r="R14">
        <v>13.189</v>
      </c>
      <c r="S14">
        <v>0</v>
      </c>
      <c r="T14">
        <v>0</v>
      </c>
      <c r="U14">
        <v>0</v>
      </c>
      <c r="V14">
        <v>6.0000000000000001E-3</v>
      </c>
      <c r="W14">
        <v>9.1999999999999998E-2</v>
      </c>
      <c r="X14">
        <v>1.2999999999999999E-2</v>
      </c>
      <c r="Y14">
        <v>0.107</v>
      </c>
      <c r="Z14">
        <v>1.5800000000000002E-2</v>
      </c>
      <c r="AA14">
        <v>0</v>
      </c>
      <c r="AB14">
        <v>1.4999999999999999E-2</v>
      </c>
      <c r="AC14">
        <v>0</v>
      </c>
      <c r="AD14">
        <v>6.0000000000000001E-3</v>
      </c>
      <c r="AE14">
        <v>2.69E-2</v>
      </c>
      <c r="AF14">
        <v>0.25750000000000001</v>
      </c>
      <c r="AG14">
        <v>0</v>
      </c>
      <c r="AH14">
        <v>0</v>
      </c>
      <c r="AI14">
        <v>0.25</v>
      </c>
      <c r="AJ14">
        <v>4.1500000000000002E-2</v>
      </c>
      <c r="AK14">
        <v>0.1426</v>
      </c>
      <c r="AL14">
        <v>2.2499999999999999E-2</v>
      </c>
      <c r="AM14">
        <v>2E-3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0.17460000000000001</v>
      </c>
      <c r="AU14">
        <v>0</v>
      </c>
      <c r="AV14">
        <v>0.01</v>
      </c>
      <c r="AW14">
        <v>0</v>
      </c>
      <c r="AX14">
        <v>0.6169</v>
      </c>
      <c r="AY14">
        <v>1.35E-2</v>
      </c>
      <c r="AZ14">
        <v>0</v>
      </c>
      <c r="BA14">
        <v>7.9399999999999998E-2</v>
      </c>
      <c r="BB14">
        <v>0</v>
      </c>
      <c r="BC14">
        <v>3.0300000000000001E-2</v>
      </c>
      <c r="BD14">
        <v>0</v>
      </c>
      <c r="BE14" s="215"/>
      <c r="BF14" s="215"/>
      <c r="BG14" s="215"/>
      <c r="BH14" s="215"/>
      <c r="BI14" s="215"/>
      <c r="BJ14" s="215"/>
      <c r="BK14" s="215"/>
      <c r="BL14" s="215"/>
      <c r="BM14" s="215"/>
      <c r="BN14" s="215"/>
      <c r="BO14" s="215"/>
      <c r="BP14" s="215"/>
      <c r="BQ14" s="215"/>
      <c r="BR14" s="215"/>
      <c r="BS14" s="215"/>
      <c r="BT14" s="215"/>
      <c r="BU14" s="215"/>
      <c r="BV14" s="215"/>
      <c r="BW14" s="215"/>
      <c r="BX14" s="215"/>
      <c r="BY14" s="215"/>
      <c r="BZ14" s="215"/>
      <c r="CA14" s="215"/>
      <c r="CB14" s="215"/>
      <c r="CC14" s="215"/>
      <c r="CD14" s="215"/>
      <c r="CE14" s="215"/>
      <c r="CF14" s="215"/>
      <c r="CG14" s="215"/>
      <c r="CH14" s="215"/>
      <c r="CI14" s="215"/>
      <c r="CJ14" s="215"/>
      <c r="CK14" s="215"/>
      <c r="CL14" s="215"/>
      <c r="CM14" s="215"/>
      <c r="CN14" s="38"/>
      <c r="CO14" s="38"/>
      <c r="CP14" s="38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75"/>
    </row>
    <row r="15" spans="1:142" x14ac:dyDescent="0.25">
      <c r="A15" s="419" t="s">
        <v>855</v>
      </c>
      <c r="B15" s="419" t="s">
        <v>878</v>
      </c>
      <c r="C15" s="419">
        <v>2224</v>
      </c>
      <c r="D15" s="394">
        <v>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1.7999999999999999E-2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1E-3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1.7999999999999999E-2</v>
      </c>
      <c r="AK15">
        <v>0.61599999999999999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4.1630000000000003</v>
      </c>
      <c r="AT15">
        <v>0</v>
      </c>
      <c r="AU15">
        <v>0</v>
      </c>
      <c r="AV15">
        <v>0</v>
      </c>
      <c r="AW15">
        <v>0</v>
      </c>
      <c r="AX15">
        <v>16.792000000000002</v>
      </c>
      <c r="AY15">
        <v>0</v>
      </c>
      <c r="AZ15">
        <v>0</v>
      </c>
      <c r="BA15">
        <v>0.219</v>
      </c>
      <c r="BB15">
        <v>0</v>
      </c>
      <c r="BC15">
        <v>0</v>
      </c>
      <c r="BD15">
        <v>0</v>
      </c>
      <c r="BE15" s="215"/>
      <c r="BF15" s="215"/>
      <c r="BG15" s="215"/>
      <c r="BH15" s="215"/>
      <c r="BI15" s="215"/>
      <c r="BJ15" s="215"/>
      <c r="BK15" s="215"/>
      <c r="BL15" s="215"/>
      <c r="BM15" s="215"/>
      <c r="BN15" s="215"/>
      <c r="BO15" s="215"/>
      <c r="BP15" s="215"/>
      <c r="BQ15" s="215"/>
      <c r="BR15" s="215"/>
      <c r="BS15" s="215"/>
      <c r="BT15" s="215"/>
      <c r="BU15" s="215"/>
      <c r="BV15" s="215"/>
      <c r="BW15" s="215"/>
      <c r="BX15" s="215"/>
      <c r="BY15" s="215"/>
      <c r="BZ15" s="215"/>
      <c r="CA15" s="215"/>
      <c r="CB15" s="215"/>
      <c r="CC15" s="215"/>
      <c r="CD15" s="215"/>
      <c r="CE15" s="215"/>
      <c r="CF15" s="215"/>
      <c r="CG15" s="215"/>
      <c r="CH15" s="215"/>
      <c r="CI15" s="215"/>
      <c r="CJ15" s="215"/>
      <c r="CK15" s="215"/>
      <c r="CL15" s="215"/>
      <c r="CM15" s="215"/>
      <c r="CN15" s="38"/>
      <c r="CO15" s="38"/>
      <c r="CP15" s="38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75"/>
    </row>
    <row r="16" spans="1:142" x14ac:dyDescent="0.25">
      <c r="A16" s="419" t="s">
        <v>855</v>
      </c>
      <c r="B16" s="419" t="s">
        <v>879</v>
      </c>
      <c r="C16" s="419" t="s">
        <v>545</v>
      </c>
      <c r="D16" s="394">
        <v>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137.88399999999999</v>
      </c>
      <c r="AQ16">
        <v>0</v>
      </c>
      <c r="AR16">
        <v>81.195999999999998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 s="215"/>
      <c r="BF16" s="215"/>
      <c r="BG16" s="215"/>
      <c r="BH16" s="215"/>
      <c r="BI16" s="215"/>
      <c r="BJ16" s="215"/>
      <c r="BK16" s="215"/>
      <c r="BL16" s="215"/>
      <c r="BM16" s="215"/>
      <c r="BN16" s="215"/>
      <c r="BO16" s="215"/>
      <c r="BP16" s="215"/>
      <c r="BQ16" s="215"/>
      <c r="BR16" s="215"/>
      <c r="BS16" s="215"/>
      <c r="BT16" s="215"/>
      <c r="BU16" s="215"/>
      <c r="BV16" s="215"/>
      <c r="BW16" s="215"/>
      <c r="BX16" s="215"/>
      <c r="BY16" s="215"/>
      <c r="BZ16" s="215"/>
      <c r="CA16" s="215"/>
      <c r="CB16" s="215"/>
      <c r="CC16" s="215"/>
      <c r="CD16" s="215"/>
      <c r="CE16" s="215"/>
      <c r="CF16" s="215"/>
      <c r="CG16" s="215"/>
      <c r="CH16" s="215"/>
      <c r="CI16" s="215"/>
      <c r="CJ16" s="215"/>
      <c r="CK16" s="215"/>
      <c r="CL16" s="215"/>
      <c r="CM16" s="215"/>
      <c r="CN16" s="38"/>
      <c r="CO16" s="38"/>
      <c r="CP16" s="38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75"/>
    </row>
    <row r="17" spans="1:142" x14ac:dyDescent="0.25">
      <c r="A17" s="419" t="s">
        <v>855</v>
      </c>
      <c r="B17" s="419" t="s">
        <v>890</v>
      </c>
      <c r="C17" s="419" t="s">
        <v>545</v>
      </c>
      <c r="D17" s="394">
        <v>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983.86400000000003</v>
      </c>
      <c r="AQ17">
        <v>0</v>
      </c>
      <c r="AR17">
        <v>51.777000000000001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 s="215"/>
      <c r="BF17" s="215"/>
      <c r="BG17" s="215"/>
      <c r="BH17" s="215"/>
      <c r="BI17" s="215"/>
      <c r="BJ17" s="215"/>
      <c r="BK17" s="215"/>
      <c r="BL17" s="215"/>
      <c r="BM17" s="215"/>
      <c r="BN17" s="215"/>
      <c r="BO17" s="215"/>
      <c r="BP17" s="215"/>
      <c r="BQ17" s="215"/>
      <c r="BR17" s="215"/>
      <c r="BS17" s="215"/>
      <c r="BT17" s="215"/>
      <c r="BU17" s="215"/>
      <c r="BV17" s="215"/>
      <c r="BW17" s="215"/>
      <c r="BX17" s="215"/>
      <c r="BY17" s="215"/>
      <c r="BZ17" s="215"/>
      <c r="CA17" s="215"/>
      <c r="CB17" s="215"/>
      <c r="CC17" s="215"/>
      <c r="CD17" s="215"/>
      <c r="CE17" s="215"/>
      <c r="CF17" s="215"/>
      <c r="CG17" s="215"/>
      <c r="CH17" s="215"/>
      <c r="CI17" s="215"/>
      <c r="CJ17" s="215"/>
      <c r="CK17" s="215"/>
      <c r="CL17" s="215"/>
      <c r="CM17" s="215"/>
      <c r="CN17" s="38"/>
      <c r="CO17" s="38"/>
      <c r="CP17" s="38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75"/>
    </row>
    <row r="18" spans="1:142" x14ac:dyDescent="0.25">
      <c r="A18" s="419" t="s">
        <v>855</v>
      </c>
      <c r="B18" s="419" t="s">
        <v>908</v>
      </c>
      <c r="C18" s="419" t="s">
        <v>545</v>
      </c>
      <c r="D18" s="394">
        <v>10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0.35399999999999998</v>
      </c>
      <c r="N18">
        <v>0</v>
      </c>
      <c r="O18">
        <v>0</v>
      </c>
      <c r="P18">
        <v>0</v>
      </c>
      <c r="Q18">
        <v>0</v>
      </c>
      <c r="R18">
        <v>0</v>
      </c>
      <c r="S18">
        <v>6.3E-2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276.3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 s="215"/>
      <c r="BF18" s="215"/>
      <c r="BG18" s="215"/>
      <c r="BH18" s="215"/>
      <c r="BI18" s="215"/>
      <c r="BJ18" s="215"/>
      <c r="BK18" s="215"/>
      <c r="BL18" s="215"/>
      <c r="BM18" s="215"/>
      <c r="BN18" s="215"/>
      <c r="BO18" s="215"/>
      <c r="BP18" s="215"/>
      <c r="BQ18" s="215"/>
      <c r="BR18" s="215"/>
      <c r="BS18" s="215"/>
      <c r="BT18" s="215"/>
      <c r="BU18" s="215"/>
      <c r="BV18" s="215"/>
      <c r="BW18" s="215"/>
      <c r="BX18" s="215"/>
      <c r="BY18" s="215"/>
      <c r="BZ18" s="215"/>
      <c r="CA18" s="215"/>
      <c r="CB18" s="215"/>
      <c r="CC18" s="215"/>
      <c r="CD18" s="215"/>
      <c r="CE18" s="215"/>
      <c r="CF18" s="215"/>
      <c r="CG18" s="215"/>
      <c r="CH18" s="215"/>
      <c r="CI18" s="215"/>
      <c r="CJ18" s="215"/>
      <c r="CK18" s="215"/>
      <c r="CL18" s="215"/>
      <c r="CM18" s="215"/>
      <c r="CN18" s="38"/>
      <c r="CO18" s="38"/>
      <c r="CP18" s="38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75"/>
    </row>
    <row r="19" spans="1:142" x14ac:dyDescent="0.25">
      <c r="A19" s="419" t="s">
        <v>855</v>
      </c>
      <c r="B19" s="419" t="s">
        <v>895</v>
      </c>
      <c r="C19" s="419">
        <v>3031</v>
      </c>
      <c r="D19" s="394">
        <v>11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1.0229999999999999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0.33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 s="215"/>
      <c r="BF19" s="215"/>
      <c r="BG19" s="215"/>
      <c r="BH19" s="215"/>
      <c r="BI19" s="215"/>
      <c r="BJ19" s="215"/>
      <c r="BK19" s="215"/>
      <c r="BL19" s="215"/>
      <c r="BM19" s="215"/>
      <c r="BN19" s="215"/>
      <c r="BO19" s="215"/>
      <c r="BP19" s="215"/>
      <c r="BQ19" s="215"/>
      <c r="BR19" s="215"/>
      <c r="BS19" s="215"/>
      <c r="BT19" s="215"/>
      <c r="BU19" s="215"/>
      <c r="BV19" s="215"/>
      <c r="BW19" s="215"/>
      <c r="BX19" s="215"/>
      <c r="BY19" s="215"/>
      <c r="BZ19" s="215"/>
      <c r="CA19" s="215"/>
      <c r="CB19" s="215"/>
      <c r="CC19" s="215"/>
      <c r="CD19" s="215"/>
      <c r="CE19" s="215"/>
      <c r="CF19" s="215"/>
      <c r="CG19" s="215"/>
      <c r="CH19" s="215"/>
      <c r="CI19" s="215"/>
      <c r="CJ19" s="215"/>
      <c r="CK19" s="215"/>
      <c r="CL19" s="215"/>
      <c r="CM19" s="215"/>
      <c r="CN19" s="38"/>
      <c r="CO19" s="38"/>
      <c r="CP19" s="38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75"/>
    </row>
    <row r="20" spans="1:142" x14ac:dyDescent="0.25">
      <c r="A20" s="419" t="s">
        <v>855</v>
      </c>
      <c r="B20" s="419" t="s">
        <v>500</v>
      </c>
      <c r="C20" s="419" t="s">
        <v>153</v>
      </c>
      <c r="D20" s="394">
        <v>12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25.266200000000001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 s="215"/>
      <c r="BF20" s="215"/>
      <c r="BG20" s="215"/>
      <c r="BH20" s="215"/>
      <c r="BI20" s="215"/>
      <c r="BJ20" s="215"/>
      <c r="BK20" s="215"/>
      <c r="BL20" s="215"/>
      <c r="BM20" s="215"/>
      <c r="BN20" s="215"/>
      <c r="BO20" s="215"/>
      <c r="BP20" s="215"/>
      <c r="BQ20" s="215"/>
      <c r="BR20" s="215"/>
      <c r="BS20" s="215"/>
      <c r="BT20" s="215"/>
      <c r="BU20" s="215"/>
      <c r="BV20" s="215"/>
      <c r="BW20" s="215"/>
      <c r="BX20" s="215"/>
      <c r="BY20" s="215"/>
      <c r="BZ20" s="215"/>
      <c r="CA20" s="215"/>
      <c r="CB20" s="215"/>
      <c r="CC20" s="215"/>
      <c r="CD20" s="215"/>
      <c r="CE20" s="215"/>
      <c r="CF20" s="215"/>
      <c r="CG20" s="215"/>
      <c r="CH20" s="215"/>
      <c r="CI20" s="215"/>
      <c r="CJ20" s="215"/>
      <c r="CK20" s="215"/>
      <c r="CL20" s="215"/>
      <c r="CM20" s="215"/>
      <c r="CN20" s="38"/>
      <c r="CO20" s="38"/>
      <c r="CP20" s="38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75"/>
    </row>
    <row r="21" spans="1:142" x14ac:dyDescent="0.25">
      <c r="A21" s="419" t="s">
        <v>856</v>
      </c>
      <c r="B21" s="419" t="s">
        <v>880</v>
      </c>
      <c r="C21" s="419" t="s">
        <v>153</v>
      </c>
      <c r="D21" s="394">
        <v>13</v>
      </c>
      <c r="E21">
        <v>0</v>
      </c>
      <c r="F21">
        <v>0</v>
      </c>
      <c r="G21">
        <v>0</v>
      </c>
      <c r="H21">
        <v>0</v>
      </c>
      <c r="I21">
        <v>2E-3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8.0594999999999999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7.7000000000000002E-3</v>
      </c>
      <c r="Z21">
        <v>0</v>
      </c>
      <c r="AA21">
        <v>0</v>
      </c>
      <c r="AB21">
        <v>5.0000000000000001E-3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2.3999999999999998E-3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6.4899999999999999E-2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1.5800000000000002E-2</v>
      </c>
      <c r="BD21">
        <v>0</v>
      </c>
      <c r="BE21" s="215"/>
      <c r="BF21" s="215"/>
      <c r="BG21" s="215"/>
      <c r="BH21" s="215"/>
      <c r="BI21" s="215"/>
      <c r="BJ21" s="215"/>
      <c r="BK21" s="215"/>
      <c r="BL21" s="215"/>
      <c r="BM21" s="215"/>
      <c r="BN21" s="215"/>
      <c r="BO21" s="215"/>
      <c r="BP21" s="215"/>
      <c r="BQ21" s="215"/>
      <c r="BR21" s="215"/>
      <c r="BS21" s="215"/>
      <c r="BT21" s="215"/>
      <c r="BU21" s="215"/>
      <c r="BV21" s="215"/>
      <c r="BW21" s="215"/>
      <c r="BX21" s="215"/>
      <c r="BY21" s="215"/>
      <c r="BZ21" s="215"/>
      <c r="CA21" s="215"/>
      <c r="CB21" s="215"/>
      <c r="CC21" s="215"/>
      <c r="CD21" s="215"/>
      <c r="CE21" s="215"/>
      <c r="CF21" s="215"/>
      <c r="CG21" s="215"/>
      <c r="CH21" s="215"/>
      <c r="CI21" s="215"/>
      <c r="CJ21" s="215"/>
      <c r="CK21" s="215"/>
      <c r="CL21" s="215"/>
      <c r="CM21" s="215"/>
      <c r="CN21" s="38"/>
      <c r="CO21" s="38"/>
      <c r="CP21" s="38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75"/>
    </row>
    <row r="22" spans="1:142" x14ac:dyDescent="0.25">
      <c r="A22" s="419" t="s">
        <v>856</v>
      </c>
      <c r="B22" s="419" t="s">
        <v>912</v>
      </c>
      <c r="C22" s="419" t="s">
        <v>153</v>
      </c>
      <c r="D22" s="394">
        <v>14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0.16719999999999999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7.0000000000000001E-3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26.76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0.65239999999999998</v>
      </c>
      <c r="BC22">
        <v>0</v>
      </c>
      <c r="BD22">
        <v>0</v>
      </c>
      <c r="BE22" s="215"/>
      <c r="BF22" s="215"/>
      <c r="BG22" s="215"/>
      <c r="BH22" s="215"/>
      <c r="BI22" s="215"/>
      <c r="BJ22" s="215"/>
      <c r="BK22" s="215"/>
      <c r="BL22" s="215"/>
      <c r="BM22" s="215"/>
      <c r="BN22" s="215"/>
      <c r="BO22" s="215"/>
      <c r="BP22" s="215"/>
      <c r="BQ22" s="215"/>
      <c r="BR22" s="215"/>
      <c r="BS22" s="215"/>
      <c r="BT22" s="215"/>
      <c r="BU22" s="215"/>
      <c r="BV22" s="215"/>
      <c r="BW22" s="215"/>
      <c r="BX22" s="215"/>
      <c r="BY22" s="215"/>
      <c r="BZ22" s="215"/>
      <c r="CA22" s="215"/>
      <c r="CB22" s="215"/>
      <c r="CC22" s="215"/>
      <c r="CD22" s="215"/>
      <c r="CE22" s="215"/>
      <c r="CF22" s="215"/>
      <c r="CG22" s="215"/>
      <c r="CH22" s="215"/>
      <c r="CI22" s="215"/>
      <c r="CJ22" s="215"/>
      <c r="CK22" s="215"/>
      <c r="CL22" s="215"/>
      <c r="CM22" s="215"/>
      <c r="CN22" s="38"/>
      <c r="CO22" s="38"/>
      <c r="CP22" s="38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75"/>
    </row>
    <row r="23" spans="1:142" x14ac:dyDescent="0.25">
      <c r="A23" s="419" t="s">
        <v>856</v>
      </c>
      <c r="B23" s="419" t="s">
        <v>881</v>
      </c>
      <c r="C23" s="419" t="s">
        <v>153</v>
      </c>
      <c r="D23" s="394">
        <v>15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0.84309999999999996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23.564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0.34320000000000001</v>
      </c>
      <c r="BC23">
        <v>0</v>
      </c>
      <c r="BD23">
        <v>0</v>
      </c>
      <c r="BE23" s="215"/>
      <c r="BF23" s="215"/>
      <c r="BG23" s="215"/>
      <c r="BH23" s="215"/>
      <c r="BI23" s="215"/>
      <c r="BJ23" s="215"/>
      <c r="BK23" s="215"/>
      <c r="BL23" s="215"/>
      <c r="BM23" s="215"/>
      <c r="BN23" s="215"/>
      <c r="BO23" s="215"/>
      <c r="BP23" s="215"/>
      <c r="BQ23" s="215"/>
      <c r="BR23" s="215"/>
      <c r="BS23" s="215"/>
      <c r="BT23" s="215"/>
      <c r="BU23" s="215"/>
      <c r="BV23" s="215"/>
      <c r="BW23" s="215"/>
      <c r="BX23" s="215"/>
      <c r="BY23" s="215"/>
      <c r="BZ23" s="215"/>
      <c r="CA23" s="215"/>
      <c r="CB23" s="215"/>
      <c r="CC23" s="215"/>
      <c r="CD23" s="215"/>
      <c r="CE23" s="215"/>
      <c r="CF23" s="215"/>
      <c r="CG23" s="215"/>
      <c r="CH23" s="215"/>
      <c r="CI23" s="215"/>
      <c r="CJ23" s="215"/>
      <c r="CK23" s="215"/>
      <c r="CL23" s="215"/>
      <c r="CM23" s="215"/>
      <c r="CN23" s="38"/>
      <c r="CO23" s="38"/>
      <c r="CP23" s="38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75"/>
    </row>
    <row r="24" spans="1:142" x14ac:dyDescent="0.25">
      <c r="A24" s="419" t="s">
        <v>856</v>
      </c>
      <c r="B24" s="419" t="s">
        <v>883</v>
      </c>
      <c r="C24" s="419" t="s">
        <v>153</v>
      </c>
      <c r="D24" s="394">
        <v>16</v>
      </c>
      <c r="E24">
        <v>0</v>
      </c>
      <c r="F24">
        <v>0</v>
      </c>
      <c r="G24">
        <v>0</v>
      </c>
      <c r="H24">
        <v>3.7000000000000002E-3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0.72399999999999998</v>
      </c>
      <c r="P24">
        <v>0</v>
      </c>
      <c r="Q24">
        <v>0</v>
      </c>
      <c r="R24">
        <v>3.7770000000000001</v>
      </c>
      <c r="S24">
        <v>0</v>
      </c>
      <c r="T24">
        <v>0</v>
      </c>
      <c r="U24">
        <v>0</v>
      </c>
      <c r="V24">
        <v>0</v>
      </c>
      <c r="W24">
        <v>5.0000000000000001E-3</v>
      </c>
      <c r="X24">
        <v>0</v>
      </c>
      <c r="Y24">
        <v>3.5999999999999999E-3</v>
      </c>
      <c r="Z24">
        <v>1.14E-2</v>
      </c>
      <c r="AA24">
        <v>0</v>
      </c>
      <c r="AB24">
        <v>0</v>
      </c>
      <c r="AC24">
        <v>0</v>
      </c>
      <c r="AD24">
        <v>6.1999999999999998E-3</v>
      </c>
      <c r="AE24">
        <v>0</v>
      </c>
      <c r="AF24">
        <v>4.2999999999999997E-2</v>
      </c>
      <c r="AG24">
        <v>0</v>
      </c>
      <c r="AH24">
        <v>0.23499999999999999</v>
      </c>
      <c r="AI24">
        <v>0</v>
      </c>
      <c r="AJ24">
        <v>3.5999999999999999E-3</v>
      </c>
      <c r="AK24">
        <v>3.5900000000000001E-2</v>
      </c>
      <c r="AL24">
        <v>1.23E-2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3.8999999999999998E-3</v>
      </c>
      <c r="AU24">
        <v>0</v>
      </c>
      <c r="AV24">
        <v>0</v>
      </c>
      <c r="AW24">
        <v>0</v>
      </c>
      <c r="AX24">
        <v>9.6299999999999997E-2</v>
      </c>
      <c r="AY24">
        <v>0</v>
      </c>
      <c r="AZ24">
        <v>0</v>
      </c>
      <c r="BA24">
        <v>3.61E-2</v>
      </c>
      <c r="BB24">
        <v>0</v>
      </c>
      <c r="BC24">
        <v>0</v>
      </c>
      <c r="BD24">
        <v>0</v>
      </c>
      <c r="BE24" s="215"/>
      <c r="BF24" s="215"/>
      <c r="BG24" s="215"/>
      <c r="BH24" s="215"/>
      <c r="BI24" s="215"/>
      <c r="BJ24" s="215"/>
      <c r="BK24" s="215"/>
      <c r="BL24" s="215"/>
      <c r="BM24" s="215"/>
      <c r="BN24" s="215"/>
      <c r="BO24" s="215"/>
      <c r="BP24" s="215"/>
      <c r="BQ24" s="215"/>
      <c r="BR24" s="215"/>
      <c r="BS24" s="215"/>
      <c r="BT24" s="215"/>
      <c r="BU24" s="215"/>
      <c r="BV24" s="215"/>
      <c r="BW24" s="215"/>
      <c r="BX24" s="215"/>
      <c r="BY24" s="215"/>
      <c r="BZ24" s="215"/>
      <c r="CA24" s="215"/>
      <c r="CB24" s="215"/>
      <c r="CC24" s="215"/>
      <c r="CD24" s="215"/>
      <c r="CE24" s="215"/>
      <c r="CF24" s="215"/>
      <c r="CG24" s="215"/>
      <c r="CH24" s="215"/>
      <c r="CI24" s="215"/>
      <c r="CJ24" s="215"/>
      <c r="CK24" s="215"/>
      <c r="CL24" s="215"/>
      <c r="CM24" s="215"/>
      <c r="CN24" s="38"/>
      <c r="CO24" s="38"/>
      <c r="CP24" s="38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75"/>
    </row>
    <row r="25" spans="1:142" x14ac:dyDescent="0.25">
      <c r="A25" s="419" t="s">
        <v>857</v>
      </c>
      <c r="B25" s="419" t="s">
        <v>879</v>
      </c>
      <c r="C25" s="419">
        <v>3031</v>
      </c>
      <c r="D25" s="394">
        <v>17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14.565</v>
      </c>
      <c r="AP25">
        <v>6.1779999999999999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 s="215"/>
      <c r="BF25" s="215"/>
      <c r="BG25" s="215"/>
      <c r="BH25" s="215"/>
      <c r="BI25" s="215"/>
      <c r="BJ25" s="215"/>
      <c r="BK25" s="215"/>
      <c r="BL25" s="215"/>
      <c r="BM25" s="215"/>
      <c r="BN25" s="215"/>
      <c r="BO25" s="215"/>
      <c r="BP25" s="215"/>
      <c r="BQ25" s="215"/>
      <c r="BR25" s="215"/>
      <c r="BS25" s="215"/>
      <c r="BT25" s="215"/>
      <c r="BU25" s="215"/>
      <c r="BV25" s="215"/>
      <c r="BW25" s="215"/>
      <c r="BX25" s="215"/>
      <c r="BY25" s="215"/>
      <c r="BZ25" s="215"/>
      <c r="CA25" s="215"/>
      <c r="CB25" s="215"/>
      <c r="CC25" s="215"/>
      <c r="CD25" s="215"/>
      <c r="CE25" s="215"/>
      <c r="CF25" s="215"/>
      <c r="CG25" s="215"/>
      <c r="CH25" s="215"/>
      <c r="CI25" s="215"/>
      <c r="CJ25" s="215"/>
      <c r="CK25" s="215"/>
      <c r="CL25" s="215"/>
      <c r="CM25" s="215"/>
      <c r="CN25" s="38"/>
      <c r="CO25" s="38"/>
      <c r="CP25" s="38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75"/>
    </row>
    <row r="26" spans="1:142" x14ac:dyDescent="0.25">
      <c r="A26" s="419" t="s">
        <v>857</v>
      </c>
      <c r="B26" s="419" t="s">
        <v>899</v>
      </c>
      <c r="C26" s="419">
        <v>3031</v>
      </c>
      <c r="D26" s="394">
        <v>18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1.3440000000000001</v>
      </c>
      <c r="AO26">
        <v>244.15799999999999</v>
      </c>
      <c r="AP26">
        <v>72.402000000000001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 s="215"/>
      <c r="BF26" s="215"/>
      <c r="BG26" s="215"/>
      <c r="BH26" s="215"/>
      <c r="BI26" s="215"/>
      <c r="BJ26" s="215"/>
      <c r="BK26" s="215"/>
      <c r="BL26" s="215"/>
      <c r="BM26" s="215"/>
      <c r="BN26" s="215"/>
      <c r="BO26" s="215"/>
      <c r="BP26" s="215"/>
      <c r="BQ26" s="215"/>
      <c r="BR26" s="215"/>
      <c r="BS26" s="215"/>
      <c r="BT26" s="215"/>
      <c r="BU26" s="215"/>
      <c r="BV26" s="215"/>
      <c r="BW26" s="215"/>
      <c r="BX26" s="215"/>
      <c r="BY26" s="215"/>
      <c r="BZ26" s="215"/>
      <c r="CA26" s="215"/>
      <c r="CB26" s="215"/>
      <c r="CC26" s="215"/>
      <c r="CD26" s="215"/>
      <c r="CE26" s="215"/>
      <c r="CF26" s="215"/>
      <c r="CG26" s="215"/>
      <c r="CH26" s="215"/>
      <c r="CI26" s="215"/>
      <c r="CJ26" s="215"/>
      <c r="CK26" s="215"/>
      <c r="CL26" s="215"/>
      <c r="CM26" s="215"/>
      <c r="CN26" s="38"/>
      <c r="CO26" s="38"/>
      <c r="CP26" s="38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75"/>
    </row>
    <row r="27" spans="1:142" x14ac:dyDescent="0.25">
      <c r="A27" s="419" t="s">
        <v>917</v>
      </c>
      <c r="B27" s="419" t="s">
        <v>880</v>
      </c>
      <c r="C27" s="419" t="s">
        <v>157</v>
      </c>
      <c r="D27" s="394">
        <v>19</v>
      </c>
      <c r="E27">
        <v>0</v>
      </c>
      <c r="F27">
        <v>0</v>
      </c>
      <c r="G27">
        <v>1E-3</v>
      </c>
      <c r="H27">
        <v>2.2200000000000001E-2</v>
      </c>
      <c r="I27">
        <v>1.37E-2</v>
      </c>
      <c r="J27">
        <v>0</v>
      </c>
      <c r="K27">
        <v>0</v>
      </c>
      <c r="L27">
        <v>1.0432999999999999</v>
      </c>
      <c r="M27">
        <v>0</v>
      </c>
      <c r="N27">
        <v>0</v>
      </c>
      <c r="O27">
        <v>1E-3</v>
      </c>
      <c r="P27">
        <v>0</v>
      </c>
      <c r="Q27">
        <v>6.0000000000000001E-3</v>
      </c>
      <c r="R27">
        <v>127.7919</v>
      </c>
      <c r="S27">
        <v>0</v>
      </c>
      <c r="T27">
        <v>0</v>
      </c>
      <c r="U27">
        <v>0</v>
      </c>
      <c r="V27">
        <v>0</v>
      </c>
      <c r="W27">
        <v>0</v>
      </c>
      <c r="X27">
        <v>1.0999999999999999E-2</v>
      </c>
      <c r="Y27">
        <v>1.14E-2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3.4000000000000002E-2</v>
      </c>
      <c r="AF27">
        <v>0</v>
      </c>
      <c r="AG27">
        <v>0</v>
      </c>
      <c r="AH27">
        <v>0</v>
      </c>
      <c r="AI27">
        <v>0</v>
      </c>
      <c r="AJ27">
        <v>6.5299999999999997E-2</v>
      </c>
      <c r="AK27">
        <v>0.33700000000000002</v>
      </c>
      <c r="AL27">
        <v>0.13930000000000001</v>
      </c>
      <c r="AM27">
        <v>0.86</v>
      </c>
      <c r="AN27">
        <v>0</v>
      </c>
      <c r="AO27">
        <v>0</v>
      </c>
      <c r="AP27">
        <v>5.4300000000000001E-2</v>
      </c>
      <c r="AQ27">
        <v>0</v>
      </c>
      <c r="AR27">
        <v>0</v>
      </c>
      <c r="AS27">
        <v>2.1600000000000001E-2</v>
      </c>
      <c r="AT27">
        <v>0.58279999999999998</v>
      </c>
      <c r="AU27">
        <v>0</v>
      </c>
      <c r="AV27">
        <v>0</v>
      </c>
      <c r="AW27">
        <v>0</v>
      </c>
      <c r="AX27">
        <v>4.3799999999999999E-2</v>
      </c>
      <c r="AY27">
        <v>0</v>
      </c>
      <c r="AZ27">
        <v>0</v>
      </c>
      <c r="BA27">
        <v>4.6300000000000001E-2</v>
      </c>
      <c r="BB27">
        <v>0</v>
      </c>
      <c r="BC27">
        <v>0.55859999999999999</v>
      </c>
      <c r="BD27">
        <v>0</v>
      </c>
      <c r="BE27" s="215"/>
      <c r="BF27" s="215"/>
      <c r="BG27" s="215"/>
      <c r="BH27" s="215"/>
      <c r="BI27" s="215"/>
      <c r="BJ27" s="215"/>
      <c r="BK27" s="215"/>
      <c r="BL27" s="215"/>
      <c r="BM27" s="215"/>
      <c r="BN27" s="215"/>
      <c r="BO27" s="215"/>
      <c r="BP27" s="215"/>
      <c r="BQ27" s="215"/>
      <c r="BR27" s="215"/>
      <c r="BS27" s="215"/>
      <c r="BT27" s="215"/>
      <c r="BU27" s="215"/>
      <c r="BV27" s="215"/>
      <c r="BW27" s="215"/>
      <c r="BX27" s="215"/>
      <c r="BY27" s="215"/>
      <c r="BZ27" s="215"/>
      <c r="CA27" s="215"/>
      <c r="CB27" s="215"/>
      <c r="CC27" s="215"/>
      <c r="CD27" s="215"/>
      <c r="CE27" s="215"/>
      <c r="CF27" s="215"/>
      <c r="CG27" s="215"/>
      <c r="CH27" s="215"/>
      <c r="CI27" s="215"/>
      <c r="CJ27" s="215"/>
      <c r="CK27" s="215"/>
      <c r="CL27" s="215"/>
      <c r="CM27" s="215"/>
      <c r="CN27" s="38"/>
      <c r="CO27" s="38"/>
      <c r="CP27" s="38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75"/>
    </row>
    <row r="28" spans="1:142" x14ac:dyDescent="0.25">
      <c r="A28" s="419" t="s">
        <v>917</v>
      </c>
      <c r="B28" s="419" t="s">
        <v>883</v>
      </c>
      <c r="C28" s="419" t="s">
        <v>157</v>
      </c>
      <c r="D28" s="394">
        <v>20</v>
      </c>
      <c r="E28">
        <v>0</v>
      </c>
      <c r="F28">
        <v>0</v>
      </c>
      <c r="G28">
        <v>0</v>
      </c>
      <c r="H28">
        <v>0.39269999999999999</v>
      </c>
      <c r="I28">
        <v>3.39E-2</v>
      </c>
      <c r="J28">
        <v>0</v>
      </c>
      <c r="K28">
        <v>0</v>
      </c>
      <c r="L28">
        <v>3.3462000000000001</v>
      </c>
      <c r="M28">
        <v>0</v>
      </c>
      <c r="N28">
        <v>0</v>
      </c>
      <c r="O28">
        <v>2.5600000000000001E-2</v>
      </c>
      <c r="P28">
        <v>1.2999999999999999E-3</v>
      </c>
      <c r="Q28">
        <v>8.0399999999999999E-2</v>
      </c>
      <c r="R28">
        <v>138.9461</v>
      </c>
      <c r="S28">
        <v>0</v>
      </c>
      <c r="T28">
        <v>0</v>
      </c>
      <c r="U28">
        <v>0</v>
      </c>
      <c r="V28">
        <v>1.4E-2</v>
      </c>
      <c r="W28">
        <v>4.4999999999999997E-3</v>
      </c>
      <c r="X28">
        <v>0</v>
      </c>
      <c r="Y28">
        <v>0.27210000000000001</v>
      </c>
      <c r="Z28">
        <v>8.7099999999999997E-2</v>
      </c>
      <c r="AA28">
        <v>0</v>
      </c>
      <c r="AB28">
        <v>0</v>
      </c>
      <c r="AC28">
        <v>0</v>
      </c>
      <c r="AD28">
        <v>9.4999999999999998E-3</v>
      </c>
      <c r="AE28">
        <v>8.6800000000000002E-2</v>
      </c>
      <c r="AF28">
        <v>4.87E-2</v>
      </c>
      <c r="AG28">
        <v>0</v>
      </c>
      <c r="AH28">
        <v>0</v>
      </c>
      <c r="AI28">
        <v>1.909</v>
      </c>
      <c r="AJ28">
        <v>0.39489999999999997</v>
      </c>
      <c r="AK28">
        <v>4.6345000000000001</v>
      </c>
      <c r="AL28">
        <v>0.36799999999999999</v>
      </c>
      <c r="AM28">
        <v>0.2326</v>
      </c>
      <c r="AN28">
        <v>0</v>
      </c>
      <c r="AO28">
        <v>0</v>
      </c>
      <c r="AP28">
        <v>0.16259999999999999</v>
      </c>
      <c r="AQ28">
        <v>1.2999999999999999E-2</v>
      </c>
      <c r="AR28">
        <v>0</v>
      </c>
      <c r="AS28">
        <v>4.4299999999999999E-2</v>
      </c>
      <c r="AT28">
        <v>1.7025999999999999</v>
      </c>
      <c r="AU28">
        <v>0</v>
      </c>
      <c r="AV28">
        <v>0.13919999999999999</v>
      </c>
      <c r="AW28">
        <v>0</v>
      </c>
      <c r="AX28">
        <v>1.6333</v>
      </c>
      <c r="AY28">
        <v>0</v>
      </c>
      <c r="AZ28">
        <v>0</v>
      </c>
      <c r="BA28">
        <v>0.6018</v>
      </c>
      <c r="BB28">
        <v>0</v>
      </c>
      <c r="BC28">
        <v>0.7</v>
      </c>
      <c r="BD28">
        <v>0</v>
      </c>
      <c r="BE28" s="215"/>
      <c r="BF28" s="215"/>
      <c r="BG28" s="215"/>
      <c r="BH28" s="215"/>
      <c r="BI28" s="215"/>
      <c r="BJ28" s="215"/>
      <c r="BK28" s="215"/>
      <c r="BL28" s="215"/>
      <c r="BM28" s="215"/>
      <c r="BN28" s="215"/>
      <c r="BO28" s="215"/>
      <c r="BP28" s="215"/>
      <c r="BQ28" s="215"/>
      <c r="BR28" s="215"/>
      <c r="BS28" s="215"/>
      <c r="BT28" s="215"/>
      <c r="BU28" s="215"/>
      <c r="BV28" s="215"/>
      <c r="BW28" s="215"/>
      <c r="BX28" s="215"/>
      <c r="BY28" s="215"/>
      <c r="BZ28" s="215"/>
      <c r="CA28" s="215"/>
      <c r="CB28" s="215"/>
      <c r="CC28" s="215"/>
      <c r="CD28" s="215"/>
      <c r="CE28" s="215"/>
      <c r="CF28" s="215"/>
      <c r="CG28" s="215"/>
      <c r="CH28" s="215"/>
      <c r="CI28" s="215"/>
      <c r="CJ28" s="215"/>
      <c r="CK28" s="215"/>
      <c r="CL28" s="215"/>
      <c r="CM28" s="215"/>
      <c r="CN28" s="38"/>
      <c r="CO28" s="38"/>
      <c r="CP28" s="38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75"/>
    </row>
    <row r="29" spans="1:142" x14ac:dyDescent="0.25">
      <c r="A29" s="419" t="s">
        <v>917</v>
      </c>
      <c r="B29" s="419" t="s">
        <v>878</v>
      </c>
      <c r="C29" s="419" t="s">
        <v>153</v>
      </c>
      <c r="D29" s="394">
        <v>21</v>
      </c>
      <c r="E29">
        <v>0</v>
      </c>
      <c r="F29">
        <v>0</v>
      </c>
      <c r="G29">
        <v>0</v>
      </c>
      <c r="H29">
        <v>4.1599999999999998E-2</v>
      </c>
      <c r="I29">
        <v>0.13170000000000001</v>
      </c>
      <c r="J29">
        <v>0</v>
      </c>
      <c r="K29">
        <v>0</v>
      </c>
      <c r="L29">
        <v>0</v>
      </c>
      <c r="M29">
        <v>0</v>
      </c>
      <c r="N29">
        <v>0</v>
      </c>
      <c r="O29">
        <v>9.7881</v>
      </c>
      <c r="P29">
        <v>2.35E-2</v>
      </c>
      <c r="Q29">
        <v>0.19850000000000001</v>
      </c>
      <c r="R29">
        <v>5.0259999999999998</v>
      </c>
      <c r="S29">
        <v>0</v>
      </c>
      <c r="T29">
        <v>0</v>
      </c>
      <c r="U29">
        <v>0</v>
      </c>
      <c r="V29">
        <v>0</v>
      </c>
      <c r="W29">
        <v>2.2536999999999998</v>
      </c>
      <c r="X29">
        <v>2.5999999999999999E-2</v>
      </c>
      <c r="Y29">
        <v>1.3159000000000001</v>
      </c>
      <c r="Z29">
        <v>0.99750000000000005</v>
      </c>
      <c r="AA29">
        <v>0</v>
      </c>
      <c r="AB29">
        <v>0</v>
      </c>
      <c r="AC29">
        <v>0</v>
      </c>
      <c r="AD29">
        <v>0.53390000000000004</v>
      </c>
      <c r="AE29">
        <v>1E-3</v>
      </c>
      <c r="AF29">
        <v>5.1214000000000004</v>
      </c>
      <c r="AG29">
        <v>0</v>
      </c>
      <c r="AH29">
        <v>0</v>
      </c>
      <c r="AI29">
        <v>1.7999999999999999E-2</v>
      </c>
      <c r="AJ29">
        <v>3.49E-2</v>
      </c>
      <c r="AK29">
        <v>3.6597</v>
      </c>
      <c r="AL29">
        <v>7.6136999999999997</v>
      </c>
      <c r="AM29">
        <v>2.2000000000000001E-3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6.3E-3</v>
      </c>
      <c r="AU29">
        <v>0</v>
      </c>
      <c r="AV29">
        <v>2.3199999999999998E-2</v>
      </c>
      <c r="AW29">
        <v>0</v>
      </c>
      <c r="AX29">
        <v>20.286899999999999</v>
      </c>
      <c r="AY29">
        <v>3.4000000000000002E-2</v>
      </c>
      <c r="AZ29">
        <v>0</v>
      </c>
      <c r="BA29">
        <v>0.64939999999999998</v>
      </c>
      <c r="BB29">
        <v>0</v>
      </c>
      <c r="BC29">
        <v>7.1999999999999998E-3</v>
      </c>
      <c r="BD29">
        <v>0</v>
      </c>
      <c r="BE29" s="215"/>
      <c r="BF29" s="215"/>
      <c r="BG29" s="215"/>
      <c r="BH29" s="215"/>
      <c r="BI29" s="215"/>
      <c r="BJ29" s="215"/>
      <c r="BK29" s="215"/>
      <c r="BL29" s="215"/>
      <c r="BM29" s="215"/>
      <c r="BN29" s="215"/>
      <c r="BO29" s="215"/>
      <c r="BP29" s="215"/>
      <c r="BQ29" s="215"/>
      <c r="BR29" s="215"/>
      <c r="BS29" s="215"/>
      <c r="BT29" s="215"/>
      <c r="BU29" s="215"/>
      <c r="BV29" s="215"/>
      <c r="BW29" s="215"/>
      <c r="BX29" s="215"/>
      <c r="BY29" s="215"/>
      <c r="BZ29" s="215"/>
      <c r="CA29" s="215"/>
      <c r="CB29" s="215"/>
      <c r="CC29" s="215"/>
      <c r="CD29" s="215"/>
      <c r="CE29" s="215"/>
      <c r="CF29" s="215"/>
      <c r="CG29" s="215"/>
      <c r="CH29" s="215"/>
      <c r="CI29" s="215"/>
      <c r="CJ29" s="215"/>
      <c r="CK29" s="215"/>
      <c r="CL29" s="215"/>
      <c r="CM29" s="215"/>
      <c r="CN29" s="38"/>
      <c r="CO29" s="38"/>
      <c r="CP29" s="38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75"/>
    </row>
    <row r="30" spans="1:142" x14ac:dyDescent="0.25">
      <c r="A30" s="419" t="s">
        <v>917</v>
      </c>
      <c r="B30" s="419" t="s">
        <v>880</v>
      </c>
      <c r="C30" s="419" t="s">
        <v>153</v>
      </c>
      <c r="D30" s="394">
        <v>22</v>
      </c>
      <c r="E30">
        <v>0</v>
      </c>
      <c r="F30">
        <v>0</v>
      </c>
      <c r="G30">
        <v>0</v>
      </c>
      <c r="H30">
        <v>2.7199999999999998E-2</v>
      </c>
      <c r="I30">
        <v>0.5202</v>
      </c>
      <c r="J30">
        <v>0</v>
      </c>
      <c r="K30">
        <v>0</v>
      </c>
      <c r="L30">
        <v>0</v>
      </c>
      <c r="M30">
        <v>0</v>
      </c>
      <c r="N30">
        <v>0</v>
      </c>
      <c r="O30">
        <v>1.7299999999999999E-2</v>
      </c>
      <c r="P30">
        <v>2E-3</v>
      </c>
      <c r="Q30">
        <v>1.4200000000000001E-2</v>
      </c>
      <c r="R30">
        <v>268.29640000000001</v>
      </c>
      <c r="S30">
        <v>0</v>
      </c>
      <c r="T30">
        <v>0</v>
      </c>
      <c r="U30">
        <v>0</v>
      </c>
      <c r="V30">
        <v>0</v>
      </c>
      <c r="W30">
        <v>5.6000000000000001E-2</v>
      </c>
      <c r="X30">
        <v>0</v>
      </c>
      <c r="Y30">
        <v>0.4894</v>
      </c>
      <c r="Z30">
        <v>2.0299999999999999E-2</v>
      </c>
      <c r="AA30">
        <v>0</v>
      </c>
      <c r="AB30">
        <v>6.5000000000000002E-2</v>
      </c>
      <c r="AC30">
        <v>0</v>
      </c>
      <c r="AD30">
        <v>2.0500000000000001E-2</v>
      </c>
      <c r="AE30">
        <v>6.8599999999999994E-2</v>
      </c>
      <c r="AF30">
        <v>0.10340000000000001</v>
      </c>
      <c r="AG30">
        <v>0</v>
      </c>
      <c r="AH30">
        <v>0.1542</v>
      </c>
      <c r="AI30">
        <v>5.0049999999999999</v>
      </c>
      <c r="AJ30">
        <v>0.15340000000000001</v>
      </c>
      <c r="AK30">
        <v>0.27360000000000001</v>
      </c>
      <c r="AL30">
        <v>4.0599999999999997E-2</v>
      </c>
      <c r="AM30">
        <v>8.7599999999999997E-2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2.1999999999999999E-2</v>
      </c>
      <c r="AT30">
        <v>2.1549999999999998</v>
      </c>
      <c r="AU30">
        <v>0</v>
      </c>
      <c r="AV30">
        <v>1.03E-2</v>
      </c>
      <c r="AW30">
        <v>0</v>
      </c>
      <c r="AX30">
        <v>0.56059999999999999</v>
      </c>
      <c r="AY30">
        <v>7.0000000000000001E-3</v>
      </c>
      <c r="AZ30">
        <v>0</v>
      </c>
      <c r="BA30">
        <v>0.56879999999999997</v>
      </c>
      <c r="BB30">
        <v>0</v>
      </c>
      <c r="BC30">
        <v>0.60289999999999999</v>
      </c>
      <c r="BD30">
        <v>0</v>
      </c>
      <c r="BE30" s="215"/>
      <c r="BF30" s="215"/>
      <c r="BG30" s="215"/>
      <c r="BH30" s="215"/>
      <c r="BI30" s="215"/>
      <c r="BJ30" s="215"/>
      <c r="BK30" s="215"/>
      <c r="BL30" s="215"/>
      <c r="BM30" s="215"/>
      <c r="BN30" s="215"/>
      <c r="BO30" s="215"/>
      <c r="BP30" s="215"/>
      <c r="BQ30" s="215"/>
      <c r="BR30" s="215"/>
      <c r="BS30" s="215"/>
      <c r="BT30" s="215"/>
      <c r="BU30" s="215"/>
      <c r="BV30" s="215"/>
      <c r="BW30" s="215"/>
      <c r="BX30" s="215"/>
      <c r="BY30" s="215"/>
      <c r="BZ30" s="215"/>
      <c r="CA30" s="215"/>
      <c r="CB30" s="215"/>
      <c r="CC30" s="215"/>
      <c r="CD30" s="215"/>
      <c r="CE30" s="215"/>
      <c r="CF30" s="215"/>
      <c r="CG30" s="215"/>
      <c r="CH30" s="215"/>
      <c r="CI30" s="215"/>
      <c r="CJ30" s="215"/>
      <c r="CK30" s="215"/>
      <c r="CL30" s="215"/>
      <c r="CM30" s="215"/>
      <c r="CN30" s="38"/>
      <c r="CO30" s="38"/>
      <c r="CP30" s="38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75"/>
    </row>
    <row r="31" spans="1:142" x14ac:dyDescent="0.25">
      <c r="A31" s="419" t="s">
        <v>917</v>
      </c>
      <c r="B31" s="419" t="s">
        <v>881</v>
      </c>
      <c r="C31" s="419" t="s">
        <v>153</v>
      </c>
      <c r="D31" s="394">
        <v>23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0.1265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7.7154999999999996</v>
      </c>
      <c r="AI31">
        <v>0</v>
      </c>
      <c r="AJ31">
        <v>0</v>
      </c>
      <c r="AK31">
        <v>3.0000000000000001E-3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4.7999999999999996E-3</v>
      </c>
      <c r="AU31">
        <v>0</v>
      </c>
      <c r="AV31">
        <v>0</v>
      </c>
      <c r="AW31">
        <v>0</v>
      </c>
      <c r="AX31">
        <v>2E-3</v>
      </c>
      <c r="AY31">
        <v>0</v>
      </c>
      <c r="AZ31">
        <v>0</v>
      </c>
      <c r="BA31">
        <v>1.0500000000000001E-2</v>
      </c>
      <c r="BB31">
        <v>0</v>
      </c>
      <c r="BC31">
        <v>3.0999999999999999E-3</v>
      </c>
      <c r="BD31">
        <v>0</v>
      </c>
      <c r="BE31" s="215"/>
      <c r="BF31" s="215"/>
      <c r="BG31" s="215"/>
      <c r="BH31" s="215"/>
      <c r="BI31" s="215"/>
      <c r="BJ31" s="215"/>
      <c r="BK31" s="215"/>
      <c r="BL31" s="215"/>
      <c r="BM31" s="215"/>
      <c r="BN31" s="215"/>
      <c r="BO31" s="215"/>
      <c r="BP31" s="215"/>
      <c r="BQ31" s="215"/>
      <c r="BR31" s="215"/>
      <c r="BS31" s="215"/>
      <c r="BT31" s="215"/>
      <c r="BU31" s="215"/>
      <c r="BV31" s="215"/>
      <c r="BW31" s="215"/>
      <c r="BX31" s="215"/>
      <c r="BY31" s="215"/>
      <c r="BZ31" s="215"/>
      <c r="CA31" s="215"/>
      <c r="CB31" s="215"/>
      <c r="CC31" s="215"/>
      <c r="CD31" s="215"/>
      <c r="CE31" s="215"/>
      <c r="CF31" s="215"/>
      <c r="CG31" s="215"/>
      <c r="CH31" s="215"/>
      <c r="CI31" s="215"/>
      <c r="CJ31" s="215"/>
      <c r="CK31" s="215"/>
      <c r="CL31" s="215"/>
      <c r="CM31" s="215"/>
      <c r="CN31" s="38"/>
      <c r="CO31" s="38"/>
      <c r="CP31" s="38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75"/>
    </row>
    <row r="32" spans="1:142" x14ac:dyDescent="0.25">
      <c r="A32" s="419" t="s">
        <v>917</v>
      </c>
      <c r="B32" s="419" t="s">
        <v>883</v>
      </c>
      <c r="C32" s="419" t="s">
        <v>153</v>
      </c>
      <c r="D32" s="394">
        <v>24</v>
      </c>
      <c r="E32">
        <v>0</v>
      </c>
      <c r="F32">
        <v>0</v>
      </c>
      <c r="G32">
        <v>0</v>
      </c>
      <c r="H32">
        <v>0.53959999999999997</v>
      </c>
      <c r="I32">
        <v>0.65310000000000001</v>
      </c>
      <c r="J32">
        <v>0</v>
      </c>
      <c r="K32">
        <v>0</v>
      </c>
      <c r="L32">
        <v>8.5999999999999993E-2</v>
      </c>
      <c r="M32">
        <v>0</v>
      </c>
      <c r="N32">
        <v>0</v>
      </c>
      <c r="O32">
        <v>5.1219000000000001</v>
      </c>
      <c r="P32">
        <v>0.30109999999999998</v>
      </c>
      <c r="Q32">
        <v>0.14449999999999999</v>
      </c>
      <c r="R32">
        <v>125.67749999999999</v>
      </c>
      <c r="S32">
        <v>0</v>
      </c>
      <c r="T32">
        <v>0</v>
      </c>
      <c r="U32">
        <v>0</v>
      </c>
      <c r="V32">
        <v>0.1023</v>
      </c>
      <c r="W32">
        <v>1.6271</v>
      </c>
      <c r="X32">
        <v>0.03</v>
      </c>
      <c r="Y32">
        <v>3.8504999999999998</v>
      </c>
      <c r="Z32">
        <v>0.86729999999999996</v>
      </c>
      <c r="AA32">
        <v>0</v>
      </c>
      <c r="AB32">
        <v>8.0000000000000002E-3</v>
      </c>
      <c r="AC32">
        <v>0</v>
      </c>
      <c r="AD32">
        <v>0.47360000000000002</v>
      </c>
      <c r="AE32">
        <v>0.42720000000000002</v>
      </c>
      <c r="AF32">
        <v>5.8186999999999998</v>
      </c>
      <c r="AG32">
        <v>0</v>
      </c>
      <c r="AH32">
        <v>0</v>
      </c>
      <c r="AI32">
        <v>3.9609999999999999</v>
      </c>
      <c r="AJ32">
        <v>0.21879999999999999</v>
      </c>
      <c r="AK32">
        <v>4.7356999999999996</v>
      </c>
      <c r="AL32">
        <v>2.6248999999999998</v>
      </c>
      <c r="AM32">
        <v>6.3100000000000003E-2</v>
      </c>
      <c r="AN32">
        <v>0</v>
      </c>
      <c r="AO32">
        <v>0</v>
      </c>
      <c r="AP32">
        <v>0.13500000000000001</v>
      </c>
      <c r="AQ32">
        <v>0</v>
      </c>
      <c r="AR32">
        <v>0</v>
      </c>
      <c r="AS32">
        <v>4.1300000000000003E-2</v>
      </c>
      <c r="AT32">
        <v>0.46529999999999999</v>
      </c>
      <c r="AU32">
        <v>0</v>
      </c>
      <c r="AV32">
        <v>2.0396000000000001</v>
      </c>
      <c r="AW32">
        <v>0</v>
      </c>
      <c r="AX32">
        <v>14.9077</v>
      </c>
      <c r="AY32">
        <v>0.87670000000000003</v>
      </c>
      <c r="AZ32">
        <v>0.1414</v>
      </c>
      <c r="BA32">
        <v>2.3466999999999998</v>
      </c>
      <c r="BB32">
        <v>0</v>
      </c>
      <c r="BC32">
        <v>0.247</v>
      </c>
      <c r="BD32">
        <v>0</v>
      </c>
      <c r="BE32" s="215"/>
      <c r="BF32" s="215"/>
      <c r="BG32" s="215"/>
      <c r="BH32" s="215"/>
      <c r="BI32" s="215"/>
      <c r="BJ32" s="215"/>
      <c r="BK32" s="215"/>
      <c r="BL32" s="215"/>
      <c r="BM32" s="215"/>
      <c r="BN32" s="215"/>
      <c r="BO32" s="215"/>
      <c r="BP32" s="215"/>
      <c r="BQ32" s="215"/>
      <c r="BR32" s="215"/>
      <c r="BS32" s="215"/>
      <c r="BT32" s="215"/>
      <c r="BU32" s="215"/>
      <c r="BV32" s="215"/>
      <c r="BW32" s="215"/>
      <c r="BX32" s="215"/>
      <c r="BY32" s="215"/>
      <c r="BZ32" s="215"/>
      <c r="CA32" s="215"/>
      <c r="CB32" s="215"/>
      <c r="CC32" s="215"/>
      <c r="CD32" s="215"/>
      <c r="CE32" s="215"/>
      <c r="CF32" s="215"/>
      <c r="CG32" s="215"/>
      <c r="CH32" s="215"/>
      <c r="CI32" s="215"/>
      <c r="CJ32" s="215"/>
      <c r="CK32" s="215"/>
      <c r="CL32" s="215"/>
      <c r="CM32" s="215"/>
      <c r="CN32" s="38"/>
      <c r="CO32" s="38"/>
      <c r="CP32" s="38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75"/>
    </row>
    <row r="33" spans="1:142" x14ac:dyDescent="0.25">
      <c r="A33" s="419" t="s">
        <v>917</v>
      </c>
      <c r="B33" s="419" t="s">
        <v>884</v>
      </c>
      <c r="C33" s="419" t="s">
        <v>153</v>
      </c>
      <c r="D33" s="394">
        <v>25</v>
      </c>
      <c r="E33">
        <v>0</v>
      </c>
      <c r="F33">
        <v>0</v>
      </c>
      <c r="G33">
        <v>0</v>
      </c>
      <c r="H33">
        <v>0</v>
      </c>
      <c r="I33">
        <v>4.58E-2</v>
      </c>
      <c r="J33">
        <v>0</v>
      </c>
      <c r="K33">
        <v>0</v>
      </c>
      <c r="L33">
        <v>0</v>
      </c>
      <c r="M33">
        <v>0</v>
      </c>
      <c r="N33">
        <v>0</v>
      </c>
      <c r="O33">
        <v>0.69930000000000003</v>
      </c>
      <c r="P33">
        <v>1.01E-2</v>
      </c>
      <c r="Q33">
        <v>0</v>
      </c>
      <c r="R33">
        <v>4.2999999999999997E-2</v>
      </c>
      <c r="S33">
        <v>0</v>
      </c>
      <c r="T33">
        <v>0</v>
      </c>
      <c r="U33">
        <v>0</v>
      </c>
      <c r="V33">
        <v>0</v>
      </c>
      <c r="W33">
        <v>4.0300000000000002E-2</v>
      </c>
      <c r="X33">
        <v>0</v>
      </c>
      <c r="Y33">
        <v>4.3900000000000002E-2</v>
      </c>
      <c r="Z33">
        <v>0.1065</v>
      </c>
      <c r="AA33">
        <v>0</v>
      </c>
      <c r="AB33">
        <v>0</v>
      </c>
      <c r="AC33">
        <v>0</v>
      </c>
      <c r="AD33">
        <v>5.8999999999999999E-3</v>
      </c>
      <c r="AE33">
        <v>0</v>
      </c>
      <c r="AF33">
        <v>0.37269999999999998</v>
      </c>
      <c r="AG33">
        <v>0</v>
      </c>
      <c r="AH33">
        <v>13.528499999999999</v>
      </c>
      <c r="AI33">
        <v>0</v>
      </c>
      <c r="AJ33">
        <v>1.04E-2</v>
      </c>
      <c r="AK33">
        <v>0.13769999999999999</v>
      </c>
      <c r="AL33">
        <v>7.5200000000000003E-2</v>
      </c>
      <c r="AM33">
        <v>0</v>
      </c>
      <c r="AN33">
        <v>0</v>
      </c>
      <c r="AO33">
        <v>0</v>
      </c>
      <c r="AP33">
        <v>0</v>
      </c>
      <c r="AQ33">
        <v>0.12670000000000001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2.1787999999999998</v>
      </c>
      <c r="AY33">
        <v>7.0000000000000001E-3</v>
      </c>
      <c r="AZ33">
        <v>0</v>
      </c>
      <c r="BA33">
        <v>0</v>
      </c>
      <c r="BB33">
        <v>0.52</v>
      </c>
      <c r="BC33">
        <v>0</v>
      </c>
      <c r="BD33">
        <v>0</v>
      </c>
      <c r="BE33" s="215"/>
      <c r="BF33" s="215"/>
      <c r="BG33" s="215"/>
      <c r="BH33" s="215"/>
      <c r="BI33" s="215"/>
      <c r="BJ33" s="215"/>
      <c r="BK33" s="215"/>
      <c r="BL33" s="215"/>
      <c r="BM33" s="215"/>
      <c r="BN33" s="215"/>
      <c r="BO33" s="215"/>
      <c r="BP33" s="215"/>
      <c r="BQ33" s="215"/>
      <c r="BR33" s="215"/>
      <c r="BS33" s="215"/>
      <c r="BT33" s="215"/>
      <c r="BU33" s="215"/>
      <c r="BV33" s="215"/>
      <c r="BW33" s="215"/>
      <c r="BX33" s="215"/>
      <c r="BY33" s="215"/>
      <c r="BZ33" s="215"/>
      <c r="CA33" s="215"/>
      <c r="CB33" s="215"/>
      <c r="CC33" s="215"/>
      <c r="CD33" s="215"/>
      <c r="CE33" s="215"/>
      <c r="CF33" s="215"/>
      <c r="CG33" s="215"/>
      <c r="CH33" s="215"/>
      <c r="CI33" s="215"/>
      <c r="CJ33" s="215"/>
      <c r="CK33" s="215"/>
      <c r="CL33" s="215"/>
      <c r="CM33" s="215"/>
      <c r="CN33" s="38"/>
      <c r="CO33" s="38"/>
      <c r="CP33" s="38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75"/>
    </row>
    <row r="34" spans="1:142" x14ac:dyDescent="0.25">
      <c r="A34" s="419" t="s">
        <v>917</v>
      </c>
      <c r="B34" s="419" t="s">
        <v>888</v>
      </c>
      <c r="C34" s="419" t="s">
        <v>153</v>
      </c>
      <c r="D34" s="394">
        <v>26</v>
      </c>
      <c r="E34">
        <v>0</v>
      </c>
      <c r="F34">
        <v>0</v>
      </c>
      <c r="G34">
        <v>0</v>
      </c>
      <c r="H34">
        <v>0</v>
      </c>
      <c r="I34">
        <v>1E-3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2E-3</v>
      </c>
      <c r="R34">
        <v>3.5470000000000002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2E-3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3.0000000000000001E-3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3.0000000000000001E-3</v>
      </c>
      <c r="BB34">
        <v>0</v>
      </c>
      <c r="BC34">
        <v>0</v>
      </c>
      <c r="BD34">
        <v>0</v>
      </c>
      <c r="BE34" s="215"/>
      <c r="BF34" s="215"/>
      <c r="BG34" s="215"/>
      <c r="BH34" s="215"/>
      <c r="BI34" s="215"/>
      <c r="BJ34" s="215"/>
      <c r="BK34" s="215"/>
      <c r="BL34" s="215"/>
      <c r="BM34" s="215"/>
      <c r="BN34" s="215"/>
      <c r="BO34" s="215"/>
      <c r="BP34" s="215"/>
      <c r="BQ34" s="215"/>
      <c r="BR34" s="215"/>
      <c r="BS34" s="215"/>
      <c r="BT34" s="215"/>
      <c r="BU34" s="215"/>
      <c r="BV34" s="215"/>
      <c r="BW34" s="215"/>
      <c r="BX34" s="215"/>
      <c r="BY34" s="215"/>
      <c r="BZ34" s="215"/>
      <c r="CA34" s="215"/>
      <c r="CB34" s="215"/>
      <c r="CC34" s="215"/>
      <c r="CD34" s="215"/>
      <c r="CE34" s="215"/>
      <c r="CF34" s="215"/>
      <c r="CG34" s="215"/>
      <c r="CH34" s="215"/>
      <c r="CI34" s="215"/>
      <c r="CJ34" s="215"/>
      <c r="CK34" s="215"/>
      <c r="CL34" s="215"/>
      <c r="CM34" s="215"/>
      <c r="CN34" s="38"/>
      <c r="CO34" s="38"/>
      <c r="CP34" s="38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75"/>
    </row>
    <row r="35" spans="1:142" x14ac:dyDescent="0.25">
      <c r="A35" s="419" t="s">
        <v>859</v>
      </c>
      <c r="B35" s="419" t="s">
        <v>885</v>
      </c>
      <c r="C35" s="419" t="s">
        <v>545</v>
      </c>
      <c r="D35" s="394">
        <v>27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3.0000000000000001E-3</v>
      </c>
      <c r="AF35">
        <v>0</v>
      </c>
      <c r="AG35">
        <v>0</v>
      </c>
      <c r="AH35">
        <v>0</v>
      </c>
      <c r="AI35">
        <v>0</v>
      </c>
      <c r="AJ35">
        <v>1.9800000000000002E-2</v>
      </c>
      <c r="AK35">
        <v>0.44350000000000001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5.9420000000000002</v>
      </c>
      <c r="AT35">
        <v>0</v>
      </c>
      <c r="AU35">
        <v>0</v>
      </c>
      <c r="AV35">
        <v>0</v>
      </c>
      <c r="AW35">
        <v>0</v>
      </c>
      <c r="AX35">
        <v>14.744899999999999</v>
      </c>
      <c r="AY35">
        <v>0</v>
      </c>
      <c r="AZ35">
        <v>0</v>
      </c>
      <c r="BA35">
        <v>0.2</v>
      </c>
      <c r="BB35">
        <v>0</v>
      </c>
      <c r="BC35">
        <v>0</v>
      </c>
      <c r="BD35">
        <v>0</v>
      </c>
      <c r="BE35" s="215"/>
      <c r="BF35" s="215"/>
      <c r="BG35" s="215"/>
      <c r="BH35" s="215"/>
      <c r="BI35" s="215"/>
      <c r="BJ35" s="215"/>
      <c r="BK35" s="215"/>
      <c r="BL35" s="215"/>
      <c r="BM35" s="215"/>
      <c r="BN35" s="215"/>
      <c r="BO35" s="215"/>
      <c r="BP35" s="215"/>
      <c r="BQ35" s="215"/>
      <c r="BR35" s="215"/>
      <c r="BS35" s="215"/>
      <c r="BT35" s="215"/>
      <c r="BU35" s="215"/>
      <c r="BV35" s="215"/>
      <c r="BW35" s="215"/>
      <c r="BX35" s="215"/>
      <c r="BY35" s="215"/>
      <c r="BZ35" s="215"/>
      <c r="CA35" s="215"/>
      <c r="CB35" s="215"/>
      <c r="CC35" s="215"/>
      <c r="CD35" s="215"/>
      <c r="CE35" s="215"/>
      <c r="CF35" s="215"/>
      <c r="CG35" s="215"/>
      <c r="CH35" s="215"/>
      <c r="CI35" s="215"/>
      <c r="CJ35" s="215"/>
      <c r="CK35" s="215"/>
      <c r="CL35" s="215"/>
      <c r="CM35" s="215"/>
      <c r="CN35" s="38"/>
      <c r="CO35" s="38"/>
      <c r="CP35" s="38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75"/>
    </row>
    <row r="36" spans="1:142" x14ac:dyDescent="0.25">
      <c r="A36" s="419" t="s">
        <v>859</v>
      </c>
      <c r="B36" s="419" t="s">
        <v>886</v>
      </c>
      <c r="C36" s="419" t="s">
        <v>545</v>
      </c>
      <c r="D36" s="394">
        <v>28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1E-3</v>
      </c>
      <c r="AK36">
        <v>3.7214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19.009</v>
      </c>
      <c r="AT36">
        <v>0</v>
      </c>
      <c r="AU36">
        <v>0</v>
      </c>
      <c r="AV36">
        <v>0</v>
      </c>
      <c r="AW36">
        <v>0</v>
      </c>
      <c r="AX36">
        <v>29.131599999999999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 s="215"/>
      <c r="BF36" s="215"/>
      <c r="BG36" s="215"/>
      <c r="BH36" s="215"/>
      <c r="BI36" s="215"/>
      <c r="BJ36" s="215"/>
      <c r="BK36" s="215"/>
      <c r="BL36" s="215"/>
      <c r="BM36" s="215"/>
      <c r="BN36" s="215"/>
      <c r="BO36" s="215"/>
      <c r="BP36" s="215"/>
      <c r="BQ36" s="215"/>
      <c r="BR36" s="215"/>
      <c r="BS36" s="215"/>
      <c r="BT36" s="215"/>
      <c r="BU36" s="215"/>
      <c r="BV36" s="215"/>
      <c r="BW36" s="215"/>
      <c r="BX36" s="215"/>
      <c r="BY36" s="215"/>
      <c r="BZ36" s="215"/>
      <c r="CA36" s="215"/>
      <c r="CB36" s="215"/>
      <c r="CC36" s="215"/>
      <c r="CD36" s="215"/>
      <c r="CE36" s="215"/>
      <c r="CF36" s="215"/>
      <c r="CG36" s="215"/>
      <c r="CH36" s="215"/>
      <c r="CI36" s="215"/>
      <c r="CJ36" s="215"/>
      <c r="CK36" s="215"/>
      <c r="CL36" s="215"/>
      <c r="CM36" s="215"/>
      <c r="CN36" s="38"/>
      <c r="CO36" s="38"/>
      <c r="CP36" s="38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75"/>
    </row>
    <row r="37" spans="1:142" x14ac:dyDescent="0.25">
      <c r="A37" s="419" t="s">
        <v>859</v>
      </c>
      <c r="B37" s="419" t="s">
        <v>891</v>
      </c>
      <c r="C37" s="419" t="s">
        <v>545</v>
      </c>
      <c r="D37" s="394">
        <v>29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1.716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 s="215"/>
      <c r="BF37" s="215"/>
      <c r="BG37" s="215"/>
      <c r="BH37" s="215"/>
      <c r="BI37" s="215"/>
      <c r="BJ37" s="215"/>
      <c r="BK37" s="215"/>
      <c r="BL37" s="215"/>
      <c r="BM37" s="215"/>
      <c r="BN37" s="215"/>
      <c r="BO37" s="215"/>
      <c r="BP37" s="215"/>
      <c r="BQ37" s="215"/>
      <c r="BR37" s="215"/>
      <c r="BS37" s="215"/>
      <c r="BT37" s="215"/>
      <c r="BU37" s="215"/>
      <c r="BV37" s="215"/>
      <c r="BW37" s="215"/>
      <c r="BX37" s="215"/>
      <c r="BY37" s="215"/>
      <c r="BZ37" s="215"/>
      <c r="CA37" s="215"/>
      <c r="CB37" s="215"/>
      <c r="CC37" s="215"/>
      <c r="CD37" s="215"/>
      <c r="CE37" s="215"/>
      <c r="CF37" s="215"/>
      <c r="CG37" s="215"/>
      <c r="CH37" s="215"/>
      <c r="CI37" s="215"/>
      <c r="CJ37" s="215"/>
      <c r="CK37" s="215"/>
      <c r="CL37" s="215"/>
      <c r="CM37" s="215"/>
      <c r="CN37" s="38"/>
      <c r="CO37" s="38"/>
      <c r="CP37" s="38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75"/>
    </row>
    <row r="38" spans="1:142" x14ac:dyDescent="0.25">
      <c r="A38" s="419" t="s">
        <v>859</v>
      </c>
      <c r="B38" s="419" t="s">
        <v>908</v>
      </c>
      <c r="C38" s="419" t="s">
        <v>545</v>
      </c>
      <c r="D38" s="394">
        <v>30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0.214</v>
      </c>
      <c r="N38">
        <v>0</v>
      </c>
      <c r="O38">
        <v>0</v>
      </c>
      <c r="P38">
        <v>0</v>
      </c>
      <c r="Q38">
        <v>0</v>
      </c>
      <c r="R38">
        <v>0</v>
      </c>
      <c r="S38">
        <v>7.0000000000000001E-3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8.0000000000000004E-4</v>
      </c>
      <c r="AO38">
        <v>0</v>
      </c>
      <c r="AP38">
        <v>455.44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 s="215"/>
      <c r="BF38" s="215"/>
      <c r="BG38" s="215"/>
      <c r="BH38" s="215"/>
      <c r="BI38" s="215"/>
      <c r="BJ38" s="215"/>
      <c r="BK38" s="215"/>
      <c r="BL38" s="215"/>
      <c r="BM38" s="215"/>
      <c r="BN38" s="215"/>
      <c r="BO38" s="215"/>
      <c r="BP38" s="215"/>
      <c r="BQ38" s="215"/>
      <c r="BR38" s="215"/>
      <c r="BS38" s="215"/>
      <c r="BT38" s="215"/>
      <c r="BU38" s="215"/>
      <c r="BV38" s="215"/>
      <c r="BW38" s="215"/>
      <c r="BX38" s="215"/>
      <c r="BY38" s="215"/>
      <c r="BZ38" s="215"/>
      <c r="CA38" s="215"/>
      <c r="CB38" s="215"/>
      <c r="CC38" s="215"/>
      <c r="CD38" s="215"/>
      <c r="CE38" s="215"/>
      <c r="CF38" s="215"/>
      <c r="CG38" s="215"/>
      <c r="CH38" s="215"/>
      <c r="CI38" s="215"/>
      <c r="CJ38" s="215"/>
      <c r="CK38" s="215"/>
      <c r="CL38" s="215"/>
      <c r="CM38" s="215"/>
      <c r="CN38" s="38"/>
      <c r="CO38" s="38"/>
      <c r="CP38" s="38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75"/>
    </row>
    <row r="39" spans="1:142" x14ac:dyDescent="0.25">
      <c r="A39" s="419" t="s">
        <v>860</v>
      </c>
      <c r="B39" s="419" t="s">
        <v>880</v>
      </c>
      <c r="C39" s="419" t="s">
        <v>153</v>
      </c>
      <c r="D39" s="394">
        <v>31</v>
      </c>
      <c r="E39">
        <v>0</v>
      </c>
      <c r="F39">
        <v>0</v>
      </c>
      <c r="G39">
        <v>0</v>
      </c>
      <c r="H39">
        <v>0</v>
      </c>
      <c r="I39">
        <v>8.0000000000000002E-3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34.668999999999997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7.9000000000000001E-2</v>
      </c>
      <c r="AC39">
        <v>0</v>
      </c>
      <c r="AD39">
        <v>0</v>
      </c>
      <c r="AE39">
        <v>0</v>
      </c>
      <c r="AF39">
        <v>7.4999999999999997E-3</v>
      </c>
      <c r="AG39">
        <v>0</v>
      </c>
      <c r="AH39">
        <v>0.32100000000000001</v>
      </c>
      <c r="AI39">
        <v>0</v>
      </c>
      <c r="AJ39">
        <v>1.6199999999999999E-2</v>
      </c>
      <c r="AK39">
        <v>1.03E-2</v>
      </c>
      <c r="AL39">
        <v>1.1000000000000001E-3</v>
      </c>
      <c r="AM39">
        <v>2E-3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5.3999999999999999E-2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3.0000000000000001E-3</v>
      </c>
      <c r="BD39">
        <v>0</v>
      </c>
      <c r="BE39" s="215"/>
      <c r="BF39" s="215"/>
      <c r="BG39" s="215"/>
      <c r="BH39" s="215"/>
      <c r="BI39" s="215"/>
      <c r="BJ39" s="215"/>
      <c r="BK39" s="215"/>
      <c r="BL39" s="215"/>
      <c r="BM39" s="215"/>
      <c r="BN39" s="215"/>
      <c r="BO39" s="215"/>
      <c r="BP39" s="215"/>
      <c r="BQ39" s="215"/>
      <c r="BR39" s="215"/>
      <c r="BS39" s="215"/>
      <c r="BT39" s="215"/>
      <c r="BU39" s="215"/>
      <c r="BV39" s="215"/>
      <c r="BW39" s="215"/>
      <c r="BX39" s="215"/>
      <c r="BY39" s="215"/>
      <c r="BZ39" s="215"/>
      <c r="CA39" s="215"/>
      <c r="CB39" s="215"/>
      <c r="CC39" s="215"/>
      <c r="CD39" s="215"/>
      <c r="CE39" s="215"/>
      <c r="CF39" s="215"/>
      <c r="CG39" s="215"/>
      <c r="CH39" s="215"/>
      <c r="CI39" s="215"/>
      <c r="CJ39" s="215"/>
      <c r="CK39" s="215"/>
      <c r="CL39" s="215"/>
      <c r="CM39" s="215"/>
      <c r="CN39" s="38"/>
      <c r="CO39" s="38"/>
      <c r="CP39" s="38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75"/>
    </row>
    <row r="40" spans="1:142" x14ac:dyDescent="0.25">
      <c r="A40" s="419" t="s">
        <v>860</v>
      </c>
      <c r="B40" s="419" t="s">
        <v>912</v>
      </c>
      <c r="C40" s="419" t="s">
        <v>153</v>
      </c>
      <c r="D40" s="394">
        <v>32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0.27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1E-3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16.152999999999999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4.0000000000000001E-3</v>
      </c>
      <c r="BB40">
        <v>0</v>
      </c>
      <c r="BC40">
        <v>0</v>
      </c>
      <c r="BD40">
        <v>0</v>
      </c>
      <c r="BE40" s="215"/>
      <c r="BF40" s="215"/>
      <c r="BG40" s="215"/>
      <c r="BH40" s="215"/>
      <c r="BI40" s="215"/>
      <c r="BJ40" s="215"/>
      <c r="BK40" s="215"/>
      <c r="BL40" s="215"/>
      <c r="BM40" s="215"/>
      <c r="BN40" s="215"/>
      <c r="BO40" s="215"/>
      <c r="BP40" s="215"/>
      <c r="BQ40" s="215"/>
      <c r="BR40" s="215"/>
      <c r="BS40" s="215"/>
      <c r="BT40" s="215"/>
      <c r="BU40" s="215"/>
      <c r="BV40" s="215"/>
      <c r="BW40" s="215"/>
      <c r="BX40" s="215"/>
      <c r="BY40" s="215"/>
      <c r="BZ40" s="215"/>
      <c r="CA40" s="215"/>
      <c r="CB40" s="215"/>
      <c r="CC40" s="215"/>
      <c r="CD40" s="215"/>
      <c r="CE40" s="215"/>
      <c r="CF40" s="215"/>
      <c r="CG40" s="215"/>
      <c r="CH40" s="215"/>
      <c r="CI40" s="215"/>
      <c r="CJ40" s="215"/>
      <c r="CK40" s="215"/>
      <c r="CL40" s="215"/>
      <c r="CM40" s="215"/>
      <c r="CN40" s="38"/>
      <c r="CO40" s="38"/>
      <c r="CP40" s="38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75"/>
    </row>
    <row r="41" spans="1:142" x14ac:dyDescent="0.25">
      <c r="A41" s="419" t="s">
        <v>860</v>
      </c>
      <c r="B41" s="419" t="s">
        <v>881</v>
      </c>
      <c r="C41" s="419" t="s">
        <v>153</v>
      </c>
      <c r="D41" s="394">
        <v>33</v>
      </c>
      <c r="E41">
        <v>0</v>
      </c>
      <c r="F41">
        <v>0</v>
      </c>
      <c r="G41">
        <v>0</v>
      </c>
      <c r="H41">
        <v>0</v>
      </c>
      <c r="I41">
        <v>8.9999999999999993E-3</v>
      </c>
      <c r="J41">
        <v>0</v>
      </c>
      <c r="K41">
        <v>0</v>
      </c>
      <c r="L41">
        <v>0</v>
      </c>
      <c r="M41">
        <v>0</v>
      </c>
      <c r="N41">
        <v>0</v>
      </c>
      <c r="O41">
        <v>6.3100000000000003E-2</v>
      </c>
      <c r="P41">
        <v>0</v>
      </c>
      <c r="Q41">
        <v>4.7000000000000002E-3</v>
      </c>
      <c r="R41">
        <v>2.1255000000000002</v>
      </c>
      <c r="S41">
        <v>0</v>
      </c>
      <c r="T41">
        <v>0</v>
      </c>
      <c r="U41">
        <v>0</v>
      </c>
      <c r="V41">
        <v>0</v>
      </c>
      <c r="W41">
        <v>2.3099999999999999E-2</v>
      </c>
      <c r="X41">
        <v>0</v>
      </c>
      <c r="Y41">
        <v>3.3E-3</v>
      </c>
      <c r="Z41">
        <v>0</v>
      </c>
      <c r="AA41">
        <v>0</v>
      </c>
      <c r="AB41">
        <v>1E-3</v>
      </c>
      <c r="AC41">
        <v>0</v>
      </c>
      <c r="AD41">
        <v>0</v>
      </c>
      <c r="AE41">
        <v>0</v>
      </c>
      <c r="AF41">
        <v>3.7000000000000002E-3</v>
      </c>
      <c r="AG41">
        <v>0</v>
      </c>
      <c r="AH41">
        <v>172.202</v>
      </c>
      <c r="AI41">
        <v>0</v>
      </c>
      <c r="AJ41">
        <v>0</v>
      </c>
      <c r="AK41">
        <v>2.1700000000000001E-2</v>
      </c>
      <c r="AL41">
        <v>1.2699999999999999E-2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0.1736</v>
      </c>
      <c r="AY41">
        <v>0</v>
      </c>
      <c r="AZ41">
        <v>0</v>
      </c>
      <c r="BA41">
        <v>4.0000000000000001E-3</v>
      </c>
      <c r="BB41">
        <v>0.89100000000000001</v>
      </c>
      <c r="BC41">
        <v>0</v>
      </c>
      <c r="BD41">
        <v>0</v>
      </c>
      <c r="BE41" s="215"/>
      <c r="BF41" s="215"/>
      <c r="BG41" s="215"/>
      <c r="BH41" s="215"/>
      <c r="BI41" s="215"/>
      <c r="BJ41" s="215"/>
      <c r="BK41" s="215"/>
      <c r="BL41" s="215"/>
      <c r="BM41" s="215"/>
      <c r="BN41" s="215"/>
      <c r="BO41" s="215"/>
      <c r="BP41" s="215"/>
      <c r="BQ41" s="215"/>
      <c r="BR41" s="215"/>
      <c r="BS41" s="215"/>
      <c r="BT41" s="215"/>
      <c r="BU41" s="215"/>
      <c r="BV41" s="215"/>
      <c r="BW41" s="215"/>
      <c r="BX41" s="215"/>
      <c r="BY41" s="215"/>
      <c r="BZ41" s="215"/>
      <c r="CA41" s="215"/>
      <c r="CB41" s="215"/>
      <c r="CC41" s="215"/>
      <c r="CD41" s="215"/>
      <c r="CE41" s="215"/>
      <c r="CF41" s="215"/>
      <c r="CG41" s="215"/>
      <c r="CH41" s="215"/>
      <c r="CI41" s="215"/>
      <c r="CJ41" s="215"/>
      <c r="CK41" s="215"/>
      <c r="CL41" s="215"/>
      <c r="CM41" s="215"/>
      <c r="CN41" s="38"/>
      <c r="CO41" s="38"/>
      <c r="CP41" s="38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75"/>
    </row>
    <row r="42" spans="1:142" x14ac:dyDescent="0.25">
      <c r="A42" s="419" t="s">
        <v>860</v>
      </c>
      <c r="B42" s="419" t="s">
        <v>883</v>
      </c>
      <c r="C42" s="419" t="s">
        <v>153</v>
      </c>
      <c r="D42" s="394">
        <v>34</v>
      </c>
      <c r="E42">
        <v>0</v>
      </c>
      <c r="F42">
        <v>0</v>
      </c>
      <c r="G42">
        <v>0</v>
      </c>
      <c r="H42">
        <v>0</v>
      </c>
      <c r="I42">
        <v>0.01</v>
      </c>
      <c r="J42">
        <v>0</v>
      </c>
      <c r="K42">
        <v>0</v>
      </c>
      <c r="L42">
        <v>0</v>
      </c>
      <c r="M42">
        <v>0</v>
      </c>
      <c r="N42">
        <v>0</v>
      </c>
      <c r="O42">
        <v>1.0800000000000001E-2</v>
      </c>
      <c r="P42">
        <v>1.77E-2</v>
      </c>
      <c r="Q42">
        <v>0</v>
      </c>
      <c r="R42">
        <v>14.088699999999999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9.1600000000000001E-2</v>
      </c>
      <c r="Z42">
        <v>6.7999999999999996E-3</v>
      </c>
      <c r="AA42">
        <v>0</v>
      </c>
      <c r="AB42">
        <v>0</v>
      </c>
      <c r="AC42">
        <v>0</v>
      </c>
      <c r="AD42">
        <v>5.8999999999999999E-3</v>
      </c>
      <c r="AE42">
        <v>8.9999999999999993E-3</v>
      </c>
      <c r="AF42">
        <v>0.1018</v>
      </c>
      <c r="AG42">
        <v>0</v>
      </c>
      <c r="AH42">
        <v>0</v>
      </c>
      <c r="AI42">
        <v>0</v>
      </c>
      <c r="AJ42">
        <v>3.3E-3</v>
      </c>
      <c r="AK42">
        <v>4.65E-2</v>
      </c>
      <c r="AL42">
        <v>1.2699999999999999E-2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1.4800000000000001E-2</v>
      </c>
      <c r="AU42">
        <v>0</v>
      </c>
      <c r="AV42">
        <v>2.1999999999999999E-2</v>
      </c>
      <c r="AW42">
        <v>0</v>
      </c>
      <c r="AX42">
        <v>0.105</v>
      </c>
      <c r="AY42">
        <v>0</v>
      </c>
      <c r="AZ42">
        <v>0</v>
      </c>
      <c r="BA42">
        <v>4.1799999999999997E-2</v>
      </c>
      <c r="BB42">
        <v>0</v>
      </c>
      <c r="BC42">
        <v>0</v>
      </c>
      <c r="BD42">
        <v>0</v>
      </c>
      <c r="BE42" s="215"/>
      <c r="BF42" s="215"/>
      <c r="BG42" s="215"/>
      <c r="BH42" s="215"/>
      <c r="BI42" s="215"/>
      <c r="BJ42" s="215"/>
      <c r="BK42" s="215"/>
      <c r="BL42" s="215"/>
      <c r="BM42" s="215"/>
      <c r="BN42" s="215"/>
      <c r="BO42" s="215"/>
      <c r="BP42" s="215"/>
      <c r="BQ42" s="215"/>
      <c r="BR42" s="215"/>
      <c r="BS42" s="215"/>
      <c r="BT42" s="215"/>
      <c r="BU42" s="215"/>
      <c r="BV42" s="215"/>
      <c r="BW42" s="215"/>
      <c r="BX42" s="215"/>
      <c r="BY42" s="215"/>
      <c r="BZ42" s="215"/>
      <c r="CA42" s="215"/>
      <c r="CB42" s="215"/>
      <c r="CC42" s="215"/>
      <c r="CD42" s="215"/>
      <c r="CE42" s="215"/>
      <c r="CF42" s="215"/>
      <c r="CG42" s="215"/>
      <c r="CH42" s="215"/>
      <c r="CI42" s="215"/>
      <c r="CJ42" s="215"/>
      <c r="CK42" s="215"/>
      <c r="CL42" s="215"/>
      <c r="CM42" s="215"/>
      <c r="CN42" s="38"/>
      <c r="CO42" s="38"/>
      <c r="CP42" s="38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75"/>
    </row>
    <row r="43" spans="1:142" x14ac:dyDescent="0.25">
      <c r="A43" s="419" t="s">
        <v>860</v>
      </c>
      <c r="B43" s="419" t="s">
        <v>884</v>
      </c>
      <c r="C43" s="419" t="s">
        <v>153</v>
      </c>
      <c r="D43" s="394">
        <v>35</v>
      </c>
      <c r="E43">
        <v>0</v>
      </c>
      <c r="F43">
        <v>0</v>
      </c>
      <c r="G43">
        <v>0</v>
      </c>
      <c r="H43">
        <v>1.1000000000000001E-3</v>
      </c>
      <c r="I43">
        <v>1.2999999999999999E-2</v>
      </c>
      <c r="J43">
        <v>0</v>
      </c>
      <c r="K43">
        <v>0</v>
      </c>
      <c r="L43">
        <v>0</v>
      </c>
      <c r="M43">
        <v>0</v>
      </c>
      <c r="N43">
        <v>0</v>
      </c>
      <c r="O43">
        <v>0.55600000000000005</v>
      </c>
      <c r="P43">
        <v>2.3099999999999999E-2</v>
      </c>
      <c r="Q43">
        <v>5.8999999999999999E-3</v>
      </c>
      <c r="R43">
        <v>0.13200000000000001</v>
      </c>
      <c r="S43">
        <v>0</v>
      </c>
      <c r="T43">
        <v>0</v>
      </c>
      <c r="U43">
        <v>0</v>
      </c>
      <c r="V43">
        <v>0</v>
      </c>
      <c r="W43">
        <v>1.4E-2</v>
      </c>
      <c r="X43">
        <v>0</v>
      </c>
      <c r="Y43">
        <v>4.4000000000000003E-3</v>
      </c>
      <c r="Z43">
        <v>5.0799999999999998E-2</v>
      </c>
      <c r="AA43">
        <v>0</v>
      </c>
      <c r="AB43">
        <v>0</v>
      </c>
      <c r="AC43">
        <v>0</v>
      </c>
      <c r="AD43">
        <v>3.56E-2</v>
      </c>
      <c r="AE43">
        <v>0</v>
      </c>
      <c r="AF43">
        <v>0.3977</v>
      </c>
      <c r="AG43">
        <v>0</v>
      </c>
      <c r="AH43">
        <v>11.491</v>
      </c>
      <c r="AI43">
        <v>0</v>
      </c>
      <c r="AJ43">
        <v>0</v>
      </c>
      <c r="AK43">
        <v>3.5700000000000003E-2</v>
      </c>
      <c r="AL43">
        <v>4.6800000000000001E-2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1.1578999999999999</v>
      </c>
      <c r="AY43">
        <v>0</v>
      </c>
      <c r="AZ43">
        <v>0</v>
      </c>
      <c r="BA43">
        <v>0</v>
      </c>
      <c r="BB43">
        <v>1.4E-2</v>
      </c>
      <c r="BC43">
        <v>0</v>
      </c>
      <c r="BD43">
        <v>0</v>
      </c>
      <c r="BE43" s="215"/>
      <c r="BF43" s="215"/>
      <c r="BG43" s="215"/>
      <c r="BH43" s="215"/>
      <c r="BI43" s="215"/>
      <c r="BJ43" s="215"/>
      <c r="BK43" s="215"/>
      <c r="BL43" s="215"/>
      <c r="BM43" s="215"/>
      <c r="BN43" s="215"/>
      <c r="BO43" s="215"/>
      <c r="BP43" s="215"/>
      <c r="BQ43" s="215"/>
      <c r="BR43" s="215"/>
      <c r="BS43" s="215"/>
      <c r="BT43" s="215"/>
      <c r="BU43" s="215"/>
      <c r="BV43" s="215"/>
      <c r="BW43" s="215"/>
      <c r="BX43" s="215"/>
      <c r="BY43" s="215"/>
      <c r="BZ43" s="215"/>
      <c r="CA43" s="215"/>
      <c r="CB43" s="215"/>
      <c r="CC43" s="215"/>
      <c r="CD43" s="215"/>
      <c r="CE43" s="215"/>
      <c r="CF43" s="215"/>
      <c r="CG43" s="215"/>
      <c r="CH43" s="215"/>
      <c r="CI43" s="215"/>
      <c r="CJ43" s="215"/>
      <c r="CK43" s="215"/>
      <c r="CL43" s="215"/>
      <c r="CM43" s="215"/>
      <c r="CN43" s="38"/>
      <c r="CO43" s="38"/>
      <c r="CP43" s="38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75"/>
    </row>
    <row r="44" spans="1:142" x14ac:dyDescent="0.25">
      <c r="A44" s="419" t="s">
        <v>526</v>
      </c>
      <c r="B44" s="419" t="s">
        <v>898</v>
      </c>
      <c r="C44" s="419">
        <v>3031</v>
      </c>
      <c r="D44" s="394">
        <v>36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55.05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 s="215"/>
      <c r="BF44" s="215"/>
      <c r="BG44" s="215"/>
      <c r="BH44" s="215"/>
      <c r="BI44" s="215"/>
      <c r="BJ44" s="215"/>
      <c r="BK44" s="215"/>
      <c r="BL44" s="215"/>
      <c r="BM44" s="215"/>
      <c r="BN44" s="215"/>
      <c r="BO44" s="215"/>
      <c r="BP44" s="215"/>
      <c r="BQ44" s="215"/>
      <c r="BR44" s="215"/>
      <c r="BS44" s="215"/>
      <c r="BT44" s="215"/>
      <c r="BU44" s="215"/>
      <c r="BV44" s="215"/>
      <c r="BW44" s="215"/>
      <c r="BX44" s="215"/>
      <c r="BY44" s="215"/>
      <c r="BZ44" s="215"/>
      <c r="CA44" s="215"/>
      <c r="CB44" s="215"/>
      <c r="CC44" s="215"/>
      <c r="CD44" s="215"/>
      <c r="CE44" s="215"/>
      <c r="CF44" s="215"/>
      <c r="CG44" s="215"/>
      <c r="CH44" s="215"/>
      <c r="CI44" s="215"/>
      <c r="CJ44" s="215"/>
      <c r="CK44" s="215"/>
      <c r="CL44" s="215"/>
      <c r="CM44" s="215"/>
      <c r="CN44" s="38"/>
      <c r="CO44" s="38"/>
      <c r="CP44" s="38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75"/>
    </row>
    <row r="45" spans="1:142" x14ac:dyDescent="0.25">
      <c r="A45" s="419" t="s">
        <v>526</v>
      </c>
      <c r="B45" s="419" t="s">
        <v>899</v>
      </c>
      <c r="C45" s="419">
        <v>3031</v>
      </c>
      <c r="D45" s="394">
        <v>37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0.17</v>
      </c>
      <c r="AO45">
        <v>350.98</v>
      </c>
      <c r="AP45">
        <v>48.185000000000002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 s="215"/>
      <c r="BF45" s="215"/>
      <c r="BG45" s="215"/>
      <c r="BH45" s="215"/>
      <c r="BI45" s="215"/>
      <c r="BJ45" s="215"/>
      <c r="BK45" s="215"/>
      <c r="BL45" s="215"/>
      <c r="BM45" s="215"/>
      <c r="BN45" s="215"/>
      <c r="BO45" s="215"/>
      <c r="BP45" s="215"/>
      <c r="BQ45" s="215"/>
      <c r="BR45" s="215"/>
      <c r="BS45" s="215"/>
      <c r="BT45" s="215"/>
      <c r="BU45" s="215"/>
      <c r="BV45" s="215"/>
      <c r="BW45" s="215"/>
      <c r="BX45" s="215"/>
      <c r="BY45" s="215"/>
      <c r="BZ45" s="215"/>
      <c r="CA45" s="215"/>
      <c r="CB45" s="215"/>
      <c r="CC45" s="215"/>
      <c r="CD45" s="215"/>
      <c r="CE45" s="215"/>
      <c r="CF45" s="215"/>
      <c r="CG45" s="215"/>
      <c r="CH45" s="215"/>
      <c r="CI45" s="215"/>
      <c r="CJ45" s="215"/>
      <c r="CK45" s="215"/>
      <c r="CL45" s="215"/>
      <c r="CM45" s="215"/>
      <c r="CN45" s="38"/>
      <c r="CO45" s="38"/>
      <c r="CP45" s="38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75"/>
    </row>
    <row r="46" spans="1:142" x14ac:dyDescent="0.25">
      <c r="A46" s="419" t="s">
        <v>526</v>
      </c>
      <c r="B46" s="419" t="s">
        <v>905</v>
      </c>
      <c r="C46" s="419">
        <v>3031</v>
      </c>
      <c r="D46" s="394">
        <v>38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99.08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 s="215"/>
      <c r="BF46" s="215"/>
      <c r="BG46" s="215"/>
      <c r="BH46" s="215"/>
      <c r="BI46" s="215"/>
      <c r="BJ46" s="215"/>
      <c r="BK46" s="215"/>
      <c r="BL46" s="215"/>
      <c r="BM46" s="215"/>
      <c r="BN46" s="215"/>
      <c r="BO46" s="215"/>
      <c r="BP46" s="215"/>
      <c r="BQ46" s="215"/>
      <c r="BR46" s="215"/>
      <c r="BS46" s="215"/>
      <c r="BT46" s="215"/>
      <c r="BU46" s="215"/>
      <c r="BV46" s="215"/>
      <c r="BW46" s="215"/>
      <c r="BX46" s="215"/>
      <c r="BY46" s="215"/>
      <c r="BZ46" s="215"/>
      <c r="CA46" s="215"/>
      <c r="CB46" s="215"/>
      <c r="CC46" s="215"/>
      <c r="CD46" s="215"/>
      <c r="CE46" s="215"/>
      <c r="CF46" s="215"/>
      <c r="CG46" s="215"/>
      <c r="CH46" s="215"/>
      <c r="CI46" s="215"/>
      <c r="CJ46" s="215"/>
      <c r="CK46" s="215"/>
      <c r="CL46" s="215"/>
      <c r="CM46" s="215"/>
      <c r="CN46" s="38"/>
      <c r="CO46" s="38"/>
      <c r="CP46" s="38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75"/>
    </row>
    <row r="47" spans="1:142" x14ac:dyDescent="0.25">
      <c r="A47" s="419" t="s">
        <v>918</v>
      </c>
      <c r="B47" s="419" t="s">
        <v>880</v>
      </c>
      <c r="C47" s="419" t="s">
        <v>157</v>
      </c>
      <c r="D47" s="394">
        <v>39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9.9664999999999999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1.04E-2</v>
      </c>
      <c r="AK47">
        <v>1.54E-2</v>
      </c>
      <c r="AL47">
        <v>5.3E-3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1.17E-2</v>
      </c>
      <c r="AU47">
        <v>0</v>
      </c>
      <c r="AV47">
        <v>0</v>
      </c>
      <c r="AW47">
        <v>0</v>
      </c>
      <c r="AX47">
        <v>1.17E-2</v>
      </c>
      <c r="AY47">
        <v>0</v>
      </c>
      <c r="AZ47">
        <v>0</v>
      </c>
      <c r="BA47">
        <v>0</v>
      </c>
      <c r="BB47">
        <v>0</v>
      </c>
      <c r="BC47">
        <v>8.0999999999999996E-3</v>
      </c>
      <c r="BD47">
        <v>0</v>
      </c>
      <c r="BE47" s="215"/>
      <c r="BF47" s="215"/>
      <c r="BG47" s="215"/>
      <c r="BH47" s="215"/>
      <c r="BI47" s="215"/>
      <c r="BJ47" s="215"/>
      <c r="BK47" s="215"/>
      <c r="BL47" s="215"/>
      <c r="BM47" s="215"/>
      <c r="BN47" s="215"/>
      <c r="BO47" s="215"/>
      <c r="BP47" s="215"/>
      <c r="BQ47" s="215"/>
      <c r="BR47" s="215"/>
      <c r="BS47" s="215"/>
      <c r="BT47" s="215"/>
      <c r="BU47" s="215"/>
      <c r="BV47" s="215"/>
      <c r="BW47" s="215"/>
      <c r="BX47" s="215"/>
      <c r="BY47" s="215"/>
      <c r="BZ47" s="215"/>
      <c r="CA47" s="215"/>
      <c r="CB47" s="215"/>
      <c r="CC47" s="215"/>
      <c r="CD47" s="215"/>
      <c r="CE47" s="215"/>
      <c r="CF47" s="215"/>
      <c r="CG47" s="215"/>
      <c r="CH47" s="215"/>
      <c r="CI47" s="215"/>
      <c r="CJ47" s="215"/>
      <c r="CK47" s="215"/>
      <c r="CL47" s="215"/>
      <c r="CM47" s="215"/>
      <c r="CN47" s="38"/>
      <c r="CO47" s="38"/>
      <c r="CP47" s="38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75"/>
    </row>
    <row r="48" spans="1:142" x14ac:dyDescent="0.25">
      <c r="A48" s="419" t="s">
        <v>918</v>
      </c>
      <c r="B48" s="419" t="s">
        <v>883</v>
      </c>
      <c r="C48" s="419" t="s">
        <v>157</v>
      </c>
      <c r="D48" s="394">
        <v>40</v>
      </c>
      <c r="E48">
        <v>0</v>
      </c>
      <c r="F48">
        <v>0</v>
      </c>
      <c r="G48">
        <v>0</v>
      </c>
      <c r="H48">
        <v>0.3271</v>
      </c>
      <c r="I48">
        <v>2.1999999999999999E-2</v>
      </c>
      <c r="J48">
        <v>0</v>
      </c>
      <c r="K48">
        <v>0</v>
      </c>
      <c r="L48">
        <v>0.77900000000000003</v>
      </c>
      <c r="M48">
        <v>0</v>
      </c>
      <c r="N48">
        <v>0</v>
      </c>
      <c r="O48">
        <v>6.0000000000000001E-3</v>
      </c>
      <c r="P48">
        <v>0</v>
      </c>
      <c r="Q48">
        <v>7.2099999999999997E-2</v>
      </c>
      <c r="R48">
        <v>198.52500000000001</v>
      </c>
      <c r="S48">
        <v>0</v>
      </c>
      <c r="T48">
        <v>0</v>
      </c>
      <c r="U48">
        <v>0</v>
      </c>
      <c r="V48">
        <v>0</v>
      </c>
      <c r="W48">
        <v>0.17949999999999999</v>
      </c>
      <c r="X48">
        <v>0</v>
      </c>
      <c r="Y48">
        <v>0.29239999999999999</v>
      </c>
      <c r="Z48">
        <v>0.18099999999999999</v>
      </c>
      <c r="AA48">
        <v>0</v>
      </c>
      <c r="AB48">
        <v>0</v>
      </c>
      <c r="AC48">
        <v>0</v>
      </c>
      <c r="AD48">
        <v>1.4E-2</v>
      </c>
      <c r="AE48">
        <v>7.9000000000000001E-2</v>
      </c>
      <c r="AF48">
        <v>4.3900000000000002E-2</v>
      </c>
      <c r="AG48">
        <v>0</v>
      </c>
      <c r="AH48">
        <v>0</v>
      </c>
      <c r="AI48">
        <v>0</v>
      </c>
      <c r="AJ48">
        <v>0.96060000000000001</v>
      </c>
      <c r="AK48">
        <v>11.876099999999999</v>
      </c>
      <c r="AL48">
        <v>0.93220000000000003</v>
      </c>
      <c r="AM48">
        <v>2.1399999999999999E-2</v>
      </c>
      <c r="AN48">
        <v>0</v>
      </c>
      <c r="AO48">
        <v>0</v>
      </c>
      <c r="AP48">
        <v>0.36899999999999999</v>
      </c>
      <c r="AQ48">
        <v>0</v>
      </c>
      <c r="AR48">
        <v>0</v>
      </c>
      <c r="AS48">
        <v>3.0200000000000001E-2</v>
      </c>
      <c r="AT48">
        <v>4.0037000000000003</v>
      </c>
      <c r="AU48">
        <v>0</v>
      </c>
      <c r="AV48">
        <v>2.1999999999999999E-2</v>
      </c>
      <c r="AW48">
        <v>0</v>
      </c>
      <c r="AX48">
        <v>5.5919999999999996</v>
      </c>
      <c r="AY48">
        <v>0</v>
      </c>
      <c r="AZ48">
        <v>0</v>
      </c>
      <c r="BA48">
        <v>0.9415</v>
      </c>
      <c r="BB48">
        <v>0</v>
      </c>
      <c r="BC48">
        <v>2.4373</v>
      </c>
      <c r="BD48">
        <v>0</v>
      </c>
      <c r="BE48" s="215"/>
      <c r="BF48" s="215"/>
      <c r="BG48" s="215"/>
      <c r="BH48" s="215"/>
      <c r="BI48" s="215"/>
      <c r="BJ48" s="215"/>
      <c r="BK48" s="215"/>
      <c r="BL48" s="215"/>
      <c r="BM48" s="215"/>
      <c r="BN48" s="215"/>
      <c r="BO48" s="215"/>
      <c r="BP48" s="215"/>
      <c r="BQ48" s="215"/>
      <c r="BR48" s="215"/>
      <c r="BS48" s="215"/>
      <c r="BT48" s="215"/>
      <c r="BU48" s="215"/>
      <c r="BV48" s="215"/>
      <c r="BW48" s="215"/>
      <c r="BX48" s="215"/>
      <c r="BY48" s="215"/>
      <c r="BZ48" s="215"/>
      <c r="CA48" s="215"/>
      <c r="CB48" s="215"/>
      <c r="CC48" s="215"/>
      <c r="CD48" s="215"/>
      <c r="CE48" s="215"/>
      <c r="CF48" s="215"/>
      <c r="CG48" s="215"/>
      <c r="CH48" s="215"/>
      <c r="CI48" s="215"/>
      <c r="CJ48" s="215"/>
      <c r="CK48" s="215"/>
      <c r="CL48" s="215"/>
      <c r="CM48" s="215"/>
      <c r="CN48" s="38"/>
      <c r="CO48" s="38"/>
      <c r="CP48" s="38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75"/>
    </row>
    <row r="49" spans="1:142" x14ac:dyDescent="0.25">
      <c r="A49" s="419" t="s">
        <v>918</v>
      </c>
      <c r="B49" s="419" t="s">
        <v>880</v>
      </c>
      <c r="C49" s="419" t="s">
        <v>153</v>
      </c>
      <c r="D49" s="394">
        <v>41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70.408600000000007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0.1132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5.04E-2</v>
      </c>
      <c r="AF49">
        <v>0</v>
      </c>
      <c r="AG49">
        <v>0</v>
      </c>
      <c r="AH49">
        <v>0</v>
      </c>
      <c r="AI49">
        <v>0</v>
      </c>
      <c r="AJ49">
        <v>0.1033</v>
      </c>
      <c r="AK49">
        <v>1.9E-3</v>
      </c>
      <c r="AL49">
        <v>1.1000000000000001E-3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0.161</v>
      </c>
      <c r="AU49">
        <v>0</v>
      </c>
      <c r="AV49">
        <v>0</v>
      </c>
      <c r="AW49">
        <v>0</v>
      </c>
      <c r="AX49">
        <v>5.8999999999999999E-3</v>
      </c>
      <c r="AY49">
        <v>0</v>
      </c>
      <c r="AZ49">
        <v>0</v>
      </c>
      <c r="BA49">
        <v>0</v>
      </c>
      <c r="BB49">
        <v>0</v>
      </c>
      <c r="BC49">
        <v>4.1200000000000001E-2</v>
      </c>
      <c r="BD49">
        <v>0</v>
      </c>
      <c r="BE49" s="215"/>
      <c r="BF49" s="215"/>
      <c r="BG49" s="215"/>
      <c r="BH49" s="215"/>
      <c r="BI49" s="215"/>
      <c r="BJ49" s="215"/>
      <c r="BK49" s="215"/>
      <c r="BL49" s="215"/>
      <c r="BM49" s="215"/>
      <c r="BN49" s="215"/>
      <c r="BO49" s="215"/>
      <c r="BP49" s="215"/>
      <c r="BQ49" s="215"/>
      <c r="BR49" s="215"/>
      <c r="BS49" s="215"/>
      <c r="BT49" s="215"/>
      <c r="BU49" s="215"/>
      <c r="BV49" s="215"/>
      <c r="BW49" s="215"/>
      <c r="BX49" s="215"/>
      <c r="BY49" s="215"/>
      <c r="BZ49" s="215"/>
      <c r="CA49" s="215"/>
      <c r="CB49" s="215"/>
      <c r="CC49" s="215"/>
      <c r="CD49" s="215"/>
      <c r="CE49" s="215"/>
      <c r="CF49" s="215"/>
      <c r="CG49" s="215"/>
      <c r="CH49" s="215"/>
      <c r="CI49" s="215"/>
      <c r="CJ49" s="215"/>
      <c r="CK49" s="215"/>
      <c r="CL49" s="215"/>
      <c r="CM49" s="215"/>
      <c r="CN49" s="38"/>
      <c r="CO49" s="38"/>
      <c r="CP49" s="38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75"/>
    </row>
    <row r="50" spans="1:142" x14ac:dyDescent="0.25">
      <c r="A50" s="419" t="s">
        <v>918</v>
      </c>
      <c r="B50" s="419" t="s">
        <v>881</v>
      </c>
      <c r="C50" s="419" t="s">
        <v>153</v>
      </c>
      <c r="D50" s="394">
        <v>42</v>
      </c>
      <c r="E50">
        <v>0</v>
      </c>
      <c r="F50">
        <v>0</v>
      </c>
      <c r="G50">
        <v>0</v>
      </c>
      <c r="H50">
        <v>5.0000000000000001E-4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6.8000000000000005E-2</v>
      </c>
      <c r="S50">
        <v>0</v>
      </c>
      <c r="T50">
        <v>0</v>
      </c>
      <c r="U50">
        <v>0</v>
      </c>
      <c r="V50">
        <v>0</v>
      </c>
      <c r="W50">
        <v>1E-3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6.45</v>
      </c>
      <c r="AI50">
        <v>0</v>
      </c>
      <c r="AJ50">
        <v>0</v>
      </c>
      <c r="AK50">
        <v>5.0000000000000001E-4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5.3E-3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 s="215"/>
      <c r="BF50" s="215"/>
      <c r="BG50" s="215"/>
      <c r="BH50" s="215"/>
      <c r="BI50" s="215"/>
      <c r="BJ50" s="215"/>
      <c r="BK50" s="215"/>
      <c r="BL50" s="215"/>
      <c r="BM50" s="215"/>
      <c r="BN50" s="215"/>
      <c r="BO50" s="215"/>
      <c r="BP50" s="215"/>
      <c r="BQ50" s="215"/>
      <c r="BR50" s="215"/>
      <c r="BS50" s="215"/>
      <c r="BT50" s="215"/>
      <c r="BU50" s="215"/>
      <c r="BV50" s="215"/>
      <c r="BW50" s="215"/>
      <c r="BX50" s="215"/>
      <c r="BY50" s="215"/>
      <c r="BZ50" s="215"/>
      <c r="CA50" s="215"/>
      <c r="CB50" s="215"/>
      <c r="CC50" s="215"/>
      <c r="CD50" s="215"/>
      <c r="CE50" s="215"/>
      <c r="CF50" s="215"/>
      <c r="CG50" s="215"/>
      <c r="CH50" s="215"/>
      <c r="CI50" s="215"/>
      <c r="CJ50" s="215"/>
      <c r="CK50" s="215"/>
      <c r="CL50" s="215"/>
      <c r="CM50" s="215"/>
      <c r="CN50" s="38"/>
      <c r="CO50" s="38"/>
      <c r="CP50" s="38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75"/>
    </row>
    <row r="51" spans="1:142" x14ac:dyDescent="0.25">
      <c r="A51" s="419" t="s">
        <v>918</v>
      </c>
      <c r="B51" s="419" t="s">
        <v>883</v>
      </c>
      <c r="C51" s="419" t="s">
        <v>153</v>
      </c>
      <c r="D51" s="394">
        <v>43</v>
      </c>
      <c r="E51">
        <v>0</v>
      </c>
      <c r="F51">
        <v>0</v>
      </c>
      <c r="G51">
        <v>0</v>
      </c>
      <c r="H51">
        <v>6.9000000000000006E-2</v>
      </c>
      <c r="I51">
        <v>8.6499999999999994E-2</v>
      </c>
      <c r="J51">
        <v>1.32E-2</v>
      </c>
      <c r="K51">
        <v>0</v>
      </c>
      <c r="L51">
        <v>8.9999999999999993E-3</v>
      </c>
      <c r="M51">
        <v>0</v>
      </c>
      <c r="N51">
        <v>0</v>
      </c>
      <c r="O51">
        <v>4</v>
      </c>
      <c r="P51">
        <v>4.1799999999999997E-2</v>
      </c>
      <c r="Q51">
        <v>0.126</v>
      </c>
      <c r="R51">
        <v>40.874000000000002</v>
      </c>
      <c r="S51">
        <v>0</v>
      </c>
      <c r="T51">
        <v>0</v>
      </c>
      <c r="U51">
        <v>0</v>
      </c>
      <c r="V51">
        <v>0</v>
      </c>
      <c r="W51">
        <v>1.5486</v>
      </c>
      <c r="X51">
        <v>0</v>
      </c>
      <c r="Y51">
        <v>1.2482</v>
      </c>
      <c r="Z51">
        <v>0.46360000000000001</v>
      </c>
      <c r="AA51">
        <v>0</v>
      </c>
      <c r="AB51">
        <v>0</v>
      </c>
      <c r="AC51">
        <v>0</v>
      </c>
      <c r="AD51">
        <v>0.19819999999999999</v>
      </c>
      <c r="AE51">
        <v>2.9000000000000001E-2</v>
      </c>
      <c r="AF51">
        <v>3.0501999999999998</v>
      </c>
      <c r="AG51">
        <v>0</v>
      </c>
      <c r="AH51">
        <v>0</v>
      </c>
      <c r="AI51">
        <v>0</v>
      </c>
      <c r="AJ51">
        <v>0.1101</v>
      </c>
      <c r="AK51">
        <v>0.99680000000000002</v>
      </c>
      <c r="AL51">
        <v>1.6342000000000001</v>
      </c>
      <c r="AM51">
        <v>0</v>
      </c>
      <c r="AN51">
        <v>0</v>
      </c>
      <c r="AO51">
        <v>0</v>
      </c>
      <c r="AP51">
        <v>7.0999999999999994E-2</v>
      </c>
      <c r="AQ51">
        <v>0</v>
      </c>
      <c r="AR51">
        <v>0</v>
      </c>
      <c r="AS51">
        <v>1.2699999999999999E-2</v>
      </c>
      <c r="AT51">
        <v>9.9599999999999994E-2</v>
      </c>
      <c r="AU51">
        <v>0</v>
      </c>
      <c r="AV51">
        <v>1.55E-2</v>
      </c>
      <c r="AW51">
        <v>0</v>
      </c>
      <c r="AX51">
        <v>10.690200000000001</v>
      </c>
      <c r="AY51">
        <v>0</v>
      </c>
      <c r="AZ51">
        <v>0</v>
      </c>
      <c r="BA51">
        <v>0.56530000000000002</v>
      </c>
      <c r="BB51">
        <v>0</v>
      </c>
      <c r="BC51">
        <v>8.0799999999999997E-2</v>
      </c>
      <c r="BD51">
        <v>0</v>
      </c>
      <c r="BE51" s="215"/>
      <c r="BF51" s="215"/>
      <c r="BG51" s="215"/>
      <c r="BH51" s="215"/>
      <c r="BI51" s="215"/>
      <c r="BJ51" s="215"/>
      <c r="BK51" s="215"/>
      <c r="BL51" s="215"/>
      <c r="BM51" s="215"/>
      <c r="BN51" s="215"/>
      <c r="BO51" s="215"/>
      <c r="BP51" s="215"/>
      <c r="BQ51" s="215"/>
      <c r="BR51" s="215"/>
      <c r="BS51" s="215"/>
      <c r="BT51" s="215"/>
      <c r="BU51" s="215"/>
      <c r="BV51" s="215"/>
      <c r="BW51" s="215"/>
      <c r="BX51" s="215"/>
      <c r="BY51" s="215"/>
      <c r="BZ51" s="215"/>
      <c r="CA51" s="215"/>
      <c r="CB51" s="215"/>
      <c r="CC51" s="215"/>
      <c r="CD51" s="215"/>
      <c r="CE51" s="215"/>
      <c r="CF51" s="215"/>
      <c r="CG51" s="215"/>
      <c r="CH51" s="215"/>
      <c r="CI51" s="215"/>
      <c r="CJ51" s="215"/>
      <c r="CK51" s="215"/>
      <c r="CL51" s="215"/>
      <c r="CM51" s="215"/>
      <c r="CN51" s="38"/>
      <c r="CO51" s="38"/>
      <c r="CP51" s="38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75"/>
    </row>
    <row r="52" spans="1:142" x14ac:dyDescent="0.25">
      <c r="A52" s="419" t="s">
        <v>862</v>
      </c>
      <c r="B52" s="419" t="s">
        <v>883</v>
      </c>
      <c r="C52" s="419" t="s">
        <v>157</v>
      </c>
      <c r="D52" s="394">
        <v>44</v>
      </c>
      <c r="E52">
        <v>0</v>
      </c>
      <c r="F52">
        <v>0</v>
      </c>
      <c r="G52">
        <v>0</v>
      </c>
      <c r="H52">
        <v>7.6999999999999999E-2</v>
      </c>
      <c r="I52">
        <v>1.0999999999999999E-2</v>
      </c>
      <c r="J52">
        <v>0</v>
      </c>
      <c r="K52">
        <v>0</v>
      </c>
      <c r="L52">
        <v>3.0000000000000001E-3</v>
      </c>
      <c r="M52">
        <v>0</v>
      </c>
      <c r="N52">
        <v>0</v>
      </c>
      <c r="O52">
        <v>6.0000000000000001E-3</v>
      </c>
      <c r="P52">
        <v>0</v>
      </c>
      <c r="Q52">
        <v>2.3599999999999999E-2</v>
      </c>
      <c r="R52">
        <v>11.603</v>
      </c>
      <c r="S52">
        <v>0</v>
      </c>
      <c r="T52">
        <v>0</v>
      </c>
      <c r="U52">
        <v>0</v>
      </c>
      <c r="V52">
        <v>0</v>
      </c>
      <c r="W52">
        <v>4.7000000000000002E-3</v>
      </c>
      <c r="X52">
        <v>0.14099999999999999</v>
      </c>
      <c r="Y52">
        <v>0.26750000000000002</v>
      </c>
      <c r="Z52">
        <v>9.1000000000000004E-3</v>
      </c>
      <c r="AA52">
        <v>0</v>
      </c>
      <c r="AB52">
        <v>0</v>
      </c>
      <c r="AC52">
        <v>0</v>
      </c>
      <c r="AD52">
        <v>3.6299999999999999E-2</v>
      </c>
      <c r="AE52">
        <v>1.2E-2</v>
      </c>
      <c r="AF52">
        <v>9.1499999999999998E-2</v>
      </c>
      <c r="AG52">
        <v>0</v>
      </c>
      <c r="AH52">
        <v>0</v>
      </c>
      <c r="AI52">
        <v>0</v>
      </c>
      <c r="AJ52">
        <v>3.0800000000000001E-2</v>
      </c>
      <c r="AK52">
        <v>0.52980000000000005</v>
      </c>
      <c r="AL52">
        <v>7.0999999999999994E-2</v>
      </c>
      <c r="AM52">
        <v>0</v>
      </c>
      <c r="AN52">
        <v>0</v>
      </c>
      <c r="AO52">
        <v>0</v>
      </c>
      <c r="AP52">
        <v>2.9000000000000001E-2</v>
      </c>
      <c r="AQ52">
        <v>0</v>
      </c>
      <c r="AR52">
        <v>0</v>
      </c>
      <c r="AS52">
        <v>2.81E-2</v>
      </c>
      <c r="AT52">
        <v>5.1400000000000001E-2</v>
      </c>
      <c r="AU52">
        <v>0</v>
      </c>
      <c r="AV52">
        <v>2E-3</v>
      </c>
      <c r="AW52">
        <v>0</v>
      </c>
      <c r="AX52">
        <v>0.35920000000000002</v>
      </c>
      <c r="AY52">
        <v>0</v>
      </c>
      <c r="AZ52">
        <v>0</v>
      </c>
      <c r="BA52">
        <v>3.7100000000000001E-2</v>
      </c>
      <c r="BB52">
        <v>0</v>
      </c>
      <c r="BC52">
        <v>4.1999999999999997E-3</v>
      </c>
      <c r="BD52">
        <v>0</v>
      </c>
      <c r="BE52" s="215"/>
      <c r="BF52" s="215"/>
      <c r="BG52" s="215"/>
      <c r="BH52" s="215"/>
      <c r="BI52" s="215"/>
      <c r="BJ52" s="215"/>
      <c r="BK52" s="215"/>
      <c r="BL52" s="215"/>
      <c r="BM52" s="215"/>
      <c r="BN52" s="215"/>
      <c r="BO52" s="215"/>
      <c r="BP52" s="215"/>
      <c r="BQ52" s="215"/>
      <c r="BR52" s="215"/>
      <c r="BS52" s="215"/>
      <c r="BT52" s="215"/>
      <c r="BU52" s="215"/>
      <c r="BV52" s="215"/>
      <c r="BW52" s="215"/>
      <c r="BX52" s="215"/>
      <c r="BY52" s="215"/>
      <c r="BZ52" s="215"/>
      <c r="CA52" s="215"/>
      <c r="CB52" s="215"/>
      <c r="CC52" s="215"/>
      <c r="CD52" s="215"/>
      <c r="CE52" s="215"/>
      <c r="CF52" s="215"/>
      <c r="CG52" s="215"/>
      <c r="CH52" s="215"/>
      <c r="CI52" s="215"/>
      <c r="CJ52" s="215"/>
      <c r="CK52" s="215"/>
      <c r="CL52" s="215"/>
      <c r="CM52" s="215"/>
      <c r="CN52" s="38"/>
      <c r="CO52" s="38"/>
      <c r="CP52" s="38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75"/>
    </row>
    <row r="53" spans="1:142" x14ac:dyDescent="0.25">
      <c r="A53" s="419" t="s">
        <v>862</v>
      </c>
      <c r="B53" s="419" t="s">
        <v>884</v>
      </c>
      <c r="C53" s="419" t="s">
        <v>157</v>
      </c>
      <c r="D53" s="394">
        <v>45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2E-3</v>
      </c>
      <c r="S53">
        <v>0</v>
      </c>
      <c r="T53">
        <v>0</v>
      </c>
      <c r="U53">
        <v>0</v>
      </c>
      <c r="V53">
        <v>0</v>
      </c>
      <c r="W53">
        <v>2E-3</v>
      </c>
      <c r="X53">
        <v>0</v>
      </c>
      <c r="Y53">
        <v>0</v>
      </c>
      <c r="Z53">
        <v>6.0000000000000001E-3</v>
      </c>
      <c r="AA53">
        <v>0</v>
      </c>
      <c r="AB53">
        <v>0</v>
      </c>
      <c r="AC53">
        <v>0</v>
      </c>
      <c r="AD53">
        <v>5.0000000000000001E-3</v>
      </c>
      <c r="AE53">
        <v>0</v>
      </c>
      <c r="AF53">
        <v>0</v>
      </c>
      <c r="AG53">
        <v>0</v>
      </c>
      <c r="AH53">
        <v>9.8130000000000006</v>
      </c>
      <c r="AI53">
        <v>0</v>
      </c>
      <c r="AJ53">
        <v>0</v>
      </c>
      <c r="AK53">
        <v>1.2E-2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3.5000000000000003E-2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2.1413000000000002</v>
      </c>
      <c r="AY53">
        <v>0</v>
      </c>
      <c r="AZ53">
        <v>0</v>
      </c>
      <c r="BA53">
        <v>0</v>
      </c>
      <c r="BB53">
        <v>4.0000000000000001E-3</v>
      </c>
      <c r="BC53">
        <v>0</v>
      </c>
      <c r="BD53">
        <v>0</v>
      </c>
      <c r="BE53" s="215"/>
      <c r="BF53" s="215"/>
      <c r="BG53" s="215"/>
      <c r="BH53" s="215"/>
      <c r="BI53" s="215"/>
      <c r="BJ53" s="215"/>
      <c r="BK53" s="215"/>
      <c r="BL53" s="215"/>
      <c r="BM53" s="215"/>
      <c r="BN53" s="215"/>
      <c r="BO53" s="215"/>
      <c r="BP53" s="215"/>
      <c r="BQ53" s="215"/>
      <c r="BR53" s="215"/>
      <c r="BS53" s="215"/>
      <c r="BT53" s="215"/>
      <c r="BU53" s="215"/>
      <c r="BV53" s="215"/>
      <c r="BW53" s="215"/>
      <c r="BX53" s="215"/>
      <c r="BY53" s="215"/>
      <c r="BZ53" s="215"/>
      <c r="CA53" s="215"/>
      <c r="CB53" s="215"/>
      <c r="CC53" s="215"/>
      <c r="CD53" s="215"/>
      <c r="CE53" s="215"/>
      <c r="CF53" s="215"/>
      <c r="CG53" s="215"/>
      <c r="CH53" s="215"/>
      <c r="CI53" s="215"/>
      <c r="CJ53" s="215"/>
      <c r="CK53" s="215"/>
      <c r="CL53" s="215"/>
      <c r="CM53" s="215"/>
      <c r="CN53" s="38"/>
      <c r="CO53" s="38"/>
      <c r="CP53" s="38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75"/>
    </row>
    <row r="54" spans="1:142" x14ac:dyDescent="0.25">
      <c r="A54" s="419" t="s">
        <v>862</v>
      </c>
      <c r="B54" s="419" t="s">
        <v>884</v>
      </c>
      <c r="C54" s="419" t="s">
        <v>155</v>
      </c>
      <c r="D54" s="394">
        <v>46</v>
      </c>
      <c r="E54">
        <v>0</v>
      </c>
      <c r="F54">
        <v>0</v>
      </c>
      <c r="G54">
        <v>0</v>
      </c>
      <c r="H54">
        <v>0</v>
      </c>
      <c r="I54">
        <v>3.0000000000000001E-3</v>
      </c>
      <c r="J54">
        <v>0</v>
      </c>
      <c r="K54">
        <v>0</v>
      </c>
      <c r="L54">
        <v>0</v>
      </c>
      <c r="M54">
        <v>0</v>
      </c>
      <c r="N54">
        <v>0</v>
      </c>
      <c r="O54">
        <v>0.67149999999999999</v>
      </c>
      <c r="P54">
        <v>0</v>
      </c>
      <c r="Q54">
        <v>0</v>
      </c>
      <c r="R54">
        <v>1.06E-2</v>
      </c>
      <c r="S54">
        <v>0</v>
      </c>
      <c r="T54">
        <v>0</v>
      </c>
      <c r="U54">
        <v>0</v>
      </c>
      <c r="V54">
        <v>8.0000000000000002E-3</v>
      </c>
      <c r="W54">
        <v>8.9999999999999993E-3</v>
      </c>
      <c r="X54">
        <v>0</v>
      </c>
      <c r="Y54">
        <v>4.2099999999999999E-2</v>
      </c>
      <c r="Z54">
        <v>0.1467</v>
      </c>
      <c r="AA54">
        <v>0</v>
      </c>
      <c r="AB54">
        <v>0</v>
      </c>
      <c r="AC54">
        <v>7.0000000000000001E-3</v>
      </c>
      <c r="AD54">
        <v>4.0000000000000001E-3</v>
      </c>
      <c r="AE54">
        <v>0</v>
      </c>
      <c r="AF54">
        <v>0.62180000000000002</v>
      </c>
      <c r="AG54">
        <v>0</v>
      </c>
      <c r="AH54">
        <v>2.056</v>
      </c>
      <c r="AI54">
        <v>0</v>
      </c>
      <c r="AJ54">
        <v>0</v>
      </c>
      <c r="AK54">
        <v>0</v>
      </c>
      <c r="AL54">
        <v>1E-3</v>
      </c>
      <c r="AM54">
        <v>0</v>
      </c>
      <c r="AN54">
        <v>0</v>
      </c>
      <c r="AO54">
        <v>0</v>
      </c>
      <c r="AP54">
        <v>0</v>
      </c>
      <c r="AQ54">
        <v>8.9999999999999993E-3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0.26750000000000002</v>
      </c>
      <c r="AY54">
        <v>0</v>
      </c>
      <c r="AZ54">
        <v>0</v>
      </c>
      <c r="BA54">
        <v>0</v>
      </c>
      <c r="BB54">
        <v>1.22</v>
      </c>
      <c r="BC54">
        <v>0</v>
      </c>
      <c r="BD54">
        <v>0</v>
      </c>
      <c r="BE54" s="215"/>
      <c r="BF54" s="215"/>
      <c r="BG54" s="215"/>
      <c r="BH54" s="215"/>
      <c r="BI54" s="215"/>
      <c r="BJ54" s="215"/>
      <c r="BK54" s="215"/>
      <c r="BL54" s="215"/>
      <c r="BM54" s="215"/>
      <c r="BN54" s="215"/>
      <c r="BO54" s="215"/>
      <c r="BP54" s="215"/>
      <c r="BQ54" s="215"/>
      <c r="BR54" s="215"/>
      <c r="BS54" s="215"/>
      <c r="BT54" s="215"/>
      <c r="BU54" s="215"/>
      <c r="BV54" s="215"/>
      <c r="BW54" s="215"/>
      <c r="BX54" s="215"/>
      <c r="BY54" s="215"/>
      <c r="BZ54" s="215"/>
      <c r="CA54" s="215"/>
      <c r="CB54" s="215"/>
      <c r="CC54" s="215"/>
      <c r="CD54" s="215"/>
      <c r="CE54" s="215"/>
      <c r="CF54" s="215"/>
      <c r="CG54" s="215"/>
      <c r="CH54" s="215"/>
      <c r="CI54" s="215"/>
      <c r="CJ54" s="215"/>
      <c r="CK54" s="215"/>
      <c r="CL54" s="215"/>
      <c r="CM54" s="215"/>
      <c r="CN54" s="38"/>
      <c r="CO54" s="38"/>
      <c r="CP54" s="38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75"/>
    </row>
    <row r="55" spans="1:142" x14ac:dyDescent="0.25">
      <c r="A55" s="419" t="s">
        <v>862</v>
      </c>
      <c r="B55" s="419" t="s">
        <v>517</v>
      </c>
      <c r="C55" s="419" t="s">
        <v>155</v>
      </c>
      <c r="D55" s="394">
        <v>47</v>
      </c>
      <c r="E55">
        <v>0</v>
      </c>
      <c r="F55">
        <v>0</v>
      </c>
      <c r="G55">
        <v>0</v>
      </c>
      <c r="H55">
        <v>5.8299999999999998E-2</v>
      </c>
      <c r="I55">
        <v>9.6000000000000002E-2</v>
      </c>
      <c r="J55">
        <v>0</v>
      </c>
      <c r="K55">
        <v>0</v>
      </c>
      <c r="L55">
        <v>0</v>
      </c>
      <c r="M55">
        <v>0</v>
      </c>
      <c r="N55">
        <v>0</v>
      </c>
      <c r="O55">
        <v>11.5101</v>
      </c>
      <c r="P55">
        <v>0.16059999999999999</v>
      </c>
      <c r="Q55">
        <v>8.0299999999999996E-2</v>
      </c>
      <c r="R55">
        <v>0</v>
      </c>
      <c r="S55">
        <v>0</v>
      </c>
      <c r="T55">
        <v>0</v>
      </c>
      <c r="U55">
        <v>0</v>
      </c>
      <c r="V55">
        <v>0</v>
      </c>
      <c r="W55">
        <v>0.1721</v>
      </c>
      <c r="X55">
        <v>0</v>
      </c>
      <c r="Y55">
        <v>5.04E-2</v>
      </c>
      <c r="Z55">
        <v>9.7199999999999995E-2</v>
      </c>
      <c r="AA55">
        <v>0</v>
      </c>
      <c r="AB55">
        <v>0</v>
      </c>
      <c r="AC55">
        <v>0</v>
      </c>
      <c r="AD55">
        <v>2.07E-2</v>
      </c>
      <c r="AE55">
        <v>0</v>
      </c>
      <c r="AF55">
        <v>0.48159999999999997</v>
      </c>
      <c r="AG55">
        <v>0</v>
      </c>
      <c r="AH55">
        <v>0</v>
      </c>
      <c r="AI55">
        <v>0</v>
      </c>
      <c r="AJ55">
        <v>2.53E-2</v>
      </c>
      <c r="AK55">
        <v>0.35749999999999998</v>
      </c>
      <c r="AL55">
        <v>0.35970000000000002</v>
      </c>
      <c r="AM55">
        <v>0.1754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6.9000000000000006E-2</v>
      </c>
      <c r="AW55">
        <v>0</v>
      </c>
      <c r="AX55">
        <v>10.8657</v>
      </c>
      <c r="AY55">
        <v>0</v>
      </c>
      <c r="AZ55">
        <v>0</v>
      </c>
      <c r="BA55">
        <v>7.9200000000000007E-2</v>
      </c>
      <c r="BB55">
        <v>0</v>
      </c>
      <c r="BC55">
        <v>0</v>
      </c>
      <c r="BD55">
        <v>0</v>
      </c>
      <c r="BE55" s="215"/>
      <c r="BF55" s="215"/>
      <c r="BG55" s="215"/>
      <c r="BH55" s="215"/>
      <c r="BI55" s="215"/>
      <c r="BJ55" s="215"/>
      <c r="BK55" s="215"/>
      <c r="BL55" s="215"/>
      <c r="BM55" s="215"/>
      <c r="BN55" s="215"/>
      <c r="BO55" s="215"/>
      <c r="BP55" s="215"/>
      <c r="BQ55" s="215"/>
      <c r="BR55" s="215"/>
      <c r="BS55" s="215"/>
      <c r="BT55" s="215"/>
      <c r="BU55" s="215"/>
      <c r="BV55" s="215"/>
      <c r="BW55" s="215"/>
      <c r="BX55" s="215"/>
      <c r="BY55" s="215"/>
      <c r="BZ55" s="215"/>
      <c r="CA55" s="215"/>
      <c r="CB55" s="215"/>
      <c r="CC55" s="215"/>
      <c r="CD55" s="215"/>
      <c r="CE55" s="215"/>
      <c r="CF55" s="215"/>
      <c r="CG55" s="215"/>
      <c r="CH55" s="215"/>
      <c r="CI55" s="215"/>
      <c r="CJ55" s="215"/>
      <c r="CK55" s="215"/>
      <c r="CL55" s="215"/>
      <c r="CM55" s="215"/>
      <c r="CN55" s="38"/>
      <c r="CO55" s="38"/>
      <c r="CP55" s="38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75"/>
    </row>
    <row r="56" spans="1:142" x14ac:dyDescent="0.25">
      <c r="A56" s="419" t="s">
        <v>862</v>
      </c>
      <c r="B56" s="419" t="s">
        <v>878</v>
      </c>
      <c r="C56" s="419" t="s">
        <v>153</v>
      </c>
      <c r="D56" s="394">
        <v>48</v>
      </c>
      <c r="E56">
        <v>0</v>
      </c>
      <c r="F56">
        <v>0</v>
      </c>
      <c r="G56">
        <v>0</v>
      </c>
      <c r="H56">
        <v>0.33839999999999998</v>
      </c>
      <c r="I56">
        <v>0.55310000000000004</v>
      </c>
      <c r="J56">
        <v>0</v>
      </c>
      <c r="K56">
        <v>0</v>
      </c>
      <c r="L56">
        <v>0.02</v>
      </c>
      <c r="M56">
        <v>0</v>
      </c>
      <c r="N56">
        <v>0</v>
      </c>
      <c r="O56">
        <v>59.950099999999999</v>
      </c>
      <c r="P56">
        <v>0.30420000000000003</v>
      </c>
      <c r="Q56">
        <v>0.20130000000000001</v>
      </c>
      <c r="R56">
        <v>6.3832000000000004</v>
      </c>
      <c r="S56">
        <v>0</v>
      </c>
      <c r="T56">
        <v>0</v>
      </c>
      <c r="U56">
        <v>0</v>
      </c>
      <c r="V56">
        <v>2.4E-2</v>
      </c>
      <c r="W56">
        <v>16.186699999999998</v>
      </c>
      <c r="X56">
        <v>0</v>
      </c>
      <c r="Y56">
        <v>6.6189</v>
      </c>
      <c r="Z56">
        <v>5.6504000000000003</v>
      </c>
      <c r="AA56">
        <v>0</v>
      </c>
      <c r="AB56">
        <v>0</v>
      </c>
      <c r="AC56">
        <v>4.1099999999999998E-2</v>
      </c>
      <c r="AD56">
        <v>1.8802000000000001</v>
      </c>
      <c r="AE56">
        <v>0.115</v>
      </c>
      <c r="AF56">
        <v>25.479500000000002</v>
      </c>
      <c r="AG56">
        <v>0</v>
      </c>
      <c r="AH56">
        <v>0</v>
      </c>
      <c r="AI56">
        <v>0</v>
      </c>
      <c r="AJ56">
        <v>7.9699999999999993E-2</v>
      </c>
      <c r="AK56">
        <v>3.8483000000000001</v>
      </c>
      <c r="AL56">
        <v>27.237300000000001</v>
      </c>
      <c r="AM56">
        <v>3.7699999999999997E-2</v>
      </c>
      <c r="AN56">
        <v>0</v>
      </c>
      <c r="AO56">
        <v>0</v>
      </c>
      <c r="AP56">
        <v>0</v>
      </c>
      <c r="AQ56">
        <v>3.4000000000000002E-2</v>
      </c>
      <c r="AR56">
        <v>0</v>
      </c>
      <c r="AS56">
        <v>0</v>
      </c>
      <c r="AT56">
        <v>2.9499999999999998E-2</v>
      </c>
      <c r="AU56">
        <v>0</v>
      </c>
      <c r="AV56">
        <v>1.3979999999999999</v>
      </c>
      <c r="AW56">
        <v>0</v>
      </c>
      <c r="AX56">
        <v>40.817799999999998</v>
      </c>
      <c r="AY56">
        <v>1.4999999999999999E-2</v>
      </c>
      <c r="AZ56">
        <v>0</v>
      </c>
      <c r="BA56">
        <v>2.7199</v>
      </c>
      <c r="BB56">
        <v>7.7999999999999996E-3</v>
      </c>
      <c r="BC56">
        <v>6.1999999999999998E-3</v>
      </c>
      <c r="BD56">
        <v>0</v>
      </c>
      <c r="BE56" s="215"/>
      <c r="BF56" s="215"/>
      <c r="BG56" s="215"/>
      <c r="BH56" s="215"/>
      <c r="BI56" s="215"/>
      <c r="BJ56" s="215"/>
      <c r="BK56" s="215"/>
      <c r="BL56" s="215"/>
      <c r="BM56" s="215"/>
      <c r="BN56" s="215"/>
      <c r="BO56" s="215"/>
      <c r="BP56" s="215"/>
      <c r="BQ56" s="215"/>
      <c r="BR56" s="215"/>
      <c r="BS56" s="215"/>
      <c r="BT56" s="215"/>
      <c r="BU56" s="215"/>
      <c r="BV56" s="215"/>
      <c r="BW56" s="215"/>
      <c r="BX56" s="215"/>
      <c r="BY56" s="215"/>
      <c r="BZ56" s="215"/>
      <c r="CA56" s="215"/>
      <c r="CB56" s="215"/>
      <c r="CC56" s="215"/>
      <c r="CD56" s="215"/>
      <c r="CE56" s="215"/>
      <c r="CF56" s="215"/>
      <c r="CG56" s="215"/>
      <c r="CH56" s="215"/>
      <c r="CI56" s="215"/>
      <c r="CJ56" s="215"/>
      <c r="CK56" s="215"/>
      <c r="CL56" s="215"/>
      <c r="CM56" s="215"/>
      <c r="CN56" s="38"/>
      <c r="CO56" s="38"/>
      <c r="CP56" s="38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75"/>
    </row>
    <row r="57" spans="1:142" x14ac:dyDescent="0.25">
      <c r="A57" s="419" t="s">
        <v>862</v>
      </c>
      <c r="B57" s="419" t="s">
        <v>883</v>
      </c>
      <c r="C57" s="419" t="s">
        <v>153</v>
      </c>
      <c r="D57" s="394">
        <v>49</v>
      </c>
      <c r="E57">
        <v>0</v>
      </c>
      <c r="F57">
        <v>0</v>
      </c>
      <c r="G57">
        <v>0</v>
      </c>
      <c r="H57">
        <v>1.1418999999999999</v>
      </c>
      <c r="I57">
        <v>1.4730000000000001</v>
      </c>
      <c r="J57">
        <v>0</v>
      </c>
      <c r="K57">
        <v>0</v>
      </c>
      <c r="L57">
        <v>3.0000000000000001E-3</v>
      </c>
      <c r="M57">
        <v>0</v>
      </c>
      <c r="N57">
        <v>0</v>
      </c>
      <c r="O57">
        <v>80.953800000000001</v>
      </c>
      <c r="P57">
        <v>0.37369999999999998</v>
      </c>
      <c r="Q57">
        <v>1.016</v>
      </c>
      <c r="R57">
        <v>33.771700000000003</v>
      </c>
      <c r="S57">
        <v>0</v>
      </c>
      <c r="T57">
        <v>0</v>
      </c>
      <c r="U57">
        <v>0</v>
      </c>
      <c r="V57">
        <v>0.58699999999999997</v>
      </c>
      <c r="W57">
        <v>35.0441</v>
      </c>
      <c r="X57">
        <v>0.02</v>
      </c>
      <c r="Y57">
        <v>13.678900000000001</v>
      </c>
      <c r="Z57">
        <v>6.8493000000000004</v>
      </c>
      <c r="AA57">
        <v>0</v>
      </c>
      <c r="AB57">
        <v>0</v>
      </c>
      <c r="AC57">
        <v>8.0000000000000002E-3</v>
      </c>
      <c r="AD57">
        <v>3.7913000000000001</v>
      </c>
      <c r="AE57">
        <v>0.82</v>
      </c>
      <c r="AF57">
        <v>21.199100000000001</v>
      </c>
      <c r="AG57">
        <v>0</v>
      </c>
      <c r="AH57">
        <v>0</v>
      </c>
      <c r="AI57">
        <v>0.10299999999999999</v>
      </c>
      <c r="AJ57">
        <v>7.7899999999999997E-2</v>
      </c>
      <c r="AK57">
        <v>6.2035</v>
      </c>
      <c r="AL57">
        <v>34.210500000000003</v>
      </c>
      <c r="AM57">
        <v>0</v>
      </c>
      <c r="AN57">
        <v>0</v>
      </c>
      <c r="AO57">
        <v>0</v>
      </c>
      <c r="AP57">
        <v>7.3999999999999996E-2</v>
      </c>
      <c r="AQ57">
        <v>0.25900000000000001</v>
      </c>
      <c r="AR57">
        <v>0</v>
      </c>
      <c r="AS57">
        <v>0</v>
      </c>
      <c r="AT57">
        <v>3.1099999999999999E-2</v>
      </c>
      <c r="AU57">
        <v>0</v>
      </c>
      <c r="AV57">
        <v>1.59</v>
      </c>
      <c r="AW57">
        <v>0</v>
      </c>
      <c r="AX57">
        <v>54.4831</v>
      </c>
      <c r="AY57">
        <v>0.11600000000000001</v>
      </c>
      <c r="AZ57">
        <v>0</v>
      </c>
      <c r="BA57">
        <v>7.9184000000000001</v>
      </c>
      <c r="BB57">
        <v>0</v>
      </c>
      <c r="BC57">
        <v>0.1381</v>
      </c>
      <c r="BD57">
        <v>0</v>
      </c>
      <c r="BE57" s="215"/>
      <c r="BF57" s="215"/>
      <c r="BG57" s="215"/>
      <c r="BH57" s="215"/>
      <c r="BI57" s="215"/>
      <c r="BJ57" s="215"/>
      <c r="BK57" s="215"/>
      <c r="BL57" s="215"/>
      <c r="BM57" s="215"/>
      <c r="BN57" s="215"/>
      <c r="BO57" s="215"/>
      <c r="BP57" s="215"/>
      <c r="BQ57" s="215"/>
      <c r="BR57" s="215"/>
      <c r="BS57" s="215"/>
      <c r="BT57" s="215"/>
      <c r="BU57" s="215"/>
      <c r="BV57" s="215"/>
      <c r="BW57" s="215"/>
      <c r="BX57" s="215"/>
      <c r="BY57" s="215"/>
      <c r="BZ57" s="215"/>
      <c r="CA57" s="215"/>
      <c r="CB57" s="215"/>
      <c r="CC57" s="215"/>
      <c r="CD57" s="215"/>
      <c r="CE57" s="215"/>
      <c r="CF57" s="215"/>
      <c r="CG57" s="215"/>
      <c r="CH57" s="215"/>
      <c r="CI57" s="215"/>
      <c r="CJ57" s="215"/>
      <c r="CK57" s="215"/>
      <c r="CL57" s="215"/>
      <c r="CM57" s="215"/>
      <c r="CN57" s="38"/>
      <c r="CO57" s="38"/>
      <c r="CP57" s="38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75"/>
    </row>
    <row r="58" spans="1:142" x14ac:dyDescent="0.25">
      <c r="A58" s="419" t="s">
        <v>862</v>
      </c>
      <c r="B58" s="419" t="s">
        <v>884</v>
      </c>
      <c r="C58" s="419" t="s">
        <v>153</v>
      </c>
      <c r="D58" s="394">
        <v>50</v>
      </c>
      <c r="E58">
        <v>0</v>
      </c>
      <c r="F58">
        <v>0</v>
      </c>
      <c r="G58">
        <v>0</v>
      </c>
      <c r="H58">
        <v>9.1999999999999998E-3</v>
      </c>
      <c r="I58">
        <v>0.123</v>
      </c>
      <c r="J58">
        <v>0.05</v>
      </c>
      <c r="K58">
        <v>0</v>
      </c>
      <c r="L58">
        <v>0</v>
      </c>
      <c r="M58">
        <v>0</v>
      </c>
      <c r="N58">
        <v>0</v>
      </c>
      <c r="O58">
        <v>19.956499999999998</v>
      </c>
      <c r="P58">
        <v>8.7999999999999995E-2</v>
      </c>
      <c r="Q58">
        <v>3.2800000000000003E-2</v>
      </c>
      <c r="R58">
        <v>0.45229999999999998</v>
      </c>
      <c r="S58">
        <v>0</v>
      </c>
      <c r="T58">
        <v>0</v>
      </c>
      <c r="U58">
        <v>0</v>
      </c>
      <c r="V58">
        <v>0.13100000000000001</v>
      </c>
      <c r="W58">
        <v>1.2205999999999999</v>
      </c>
      <c r="X58">
        <v>0</v>
      </c>
      <c r="Y58">
        <v>0.47170000000000001</v>
      </c>
      <c r="Z58">
        <v>0.9365</v>
      </c>
      <c r="AA58">
        <v>0</v>
      </c>
      <c r="AB58">
        <v>0</v>
      </c>
      <c r="AC58">
        <v>7.2700000000000001E-2</v>
      </c>
      <c r="AD58">
        <v>0.61950000000000005</v>
      </c>
      <c r="AE58">
        <v>0</v>
      </c>
      <c r="AF58">
        <v>2.5407999999999999</v>
      </c>
      <c r="AG58">
        <v>0</v>
      </c>
      <c r="AH58">
        <v>79.277500000000003</v>
      </c>
      <c r="AI58">
        <v>0</v>
      </c>
      <c r="AJ58">
        <v>1.6500000000000001E-2</v>
      </c>
      <c r="AK58">
        <v>0.37359999999999999</v>
      </c>
      <c r="AL58">
        <v>1.1606000000000001</v>
      </c>
      <c r="AM58">
        <v>0</v>
      </c>
      <c r="AN58">
        <v>0</v>
      </c>
      <c r="AO58">
        <v>0</v>
      </c>
      <c r="AP58">
        <v>3.1E-2</v>
      </c>
      <c r="AQ58">
        <v>8.6999999999999994E-2</v>
      </c>
      <c r="AR58">
        <v>0</v>
      </c>
      <c r="AS58">
        <v>0</v>
      </c>
      <c r="AT58">
        <v>1.1000000000000001E-3</v>
      </c>
      <c r="AU58">
        <v>0</v>
      </c>
      <c r="AV58">
        <v>6.0000000000000001E-3</v>
      </c>
      <c r="AW58">
        <v>0</v>
      </c>
      <c r="AX58">
        <v>12.3171</v>
      </c>
      <c r="AY58">
        <v>0</v>
      </c>
      <c r="AZ58">
        <v>0</v>
      </c>
      <c r="BA58">
        <v>0.25180000000000002</v>
      </c>
      <c r="BB58">
        <v>3.6175000000000002</v>
      </c>
      <c r="BC58">
        <v>0</v>
      </c>
      <c r="BD58">
        <v>0</v>
      </c>
      <c r="BE58" s="215"/>
      <c r="BF58" s="215"/>
      <c r="BG58" s="215"/>
      <c r="BH58" s="215"/>
      <c r="BI58" s="215"/>
      <c r="BJ58" s="215"/>
      <c r="BK58" s="215"/>
      <c r="BL58" s="215"/>
      <c r="BM58" s="215"/>
      <c r="BN58" s="215"/>
      <c r="BO58" s="215"/>
      <c r="BP58" s="215"/>
      <c r="BQ58" s="215"/>
      <c r="BR58" s="215"/>
      <c r="BS58" s="215"/>
      <c r="BT58" s="215"/>
      <c r="BU58" s="215"/>
      <c r="BV58" s="215"/>
      <c r="BW58" s="215"/>
      <c r="BX58" s="215"/>
      <c r="BY58" s="215"/>
      <c r="BZ58" s="215"/>
      <c r="CA58" s="215"/>
      <c r="CB58" s="215"/>
      <c r="CC58" s="215"/>
      <c r="CD58" s="215"/>
      <c r="CE58" s="215"/>
      <c r="CF58" s="215"/>
      <c r="CG58" s="215"/>
      <c r="CH58" s="215"/>
      <c r="CI58" s="215"/>
      <c r="CJ58" s="215"/>
      <c r="CK58" s="215"/>
      <c r="CL58" s="215"/>
      <c r="CM58" s="215"/>
      <c r="CN58" s="38"/>
      <c r="CO58" s="38"/>
      <c r="CP58" s="38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75"/>
    </row>
    <row r="59" spans="1:142" x14ac:dyDescent="0.25">
      <c r="A59" s="419" t="s">
        <v>862</v>
      </c>
      <c r="B59" s="419" t="s">
        <v>517</v>
      </c>
      <c r="C59" s="419" t="s">
        <v>153</v>
      </c>
      <c r="D59" s="394">
        <v>51</v>
      </c>
      <c r="E59">
        <v>0</v>
      </c>
      <c r="F59">
        <v>0</v>
      </c>
      <c r="G59">
        <v>0</v>
      </c>
      <c r="H59">
        <v>0.2717</v>
      </c>
      <c r="I59">
        <v>0.57099999999999995</v>
      </c>
      <c r="J59">
        <v>0</v>
      </c>
      <c r="K59">
        <v>0</v>
      </c>
      <c r="L59">
        <v>0</v>
      </c>
      <c r="M59">
        <v>0</v>
      </c>
      <c r="N59">
        <v>0</v>
      </c>
      <c r="O59">
        <v>0.2094</v>
      </c>
      <c r="P59">
        <v>4.4699999999999997E-2</v>
      </c>
      <c r="Q59">
        <v>0.15690000000000001</v>
      </c>
      <c r="R59">
        <v>2.7E-2</v>
      </c>
      <c r="S59">
        <v>0</v>
      </c>
      <c r="T59">
        <v>0</v>
      </c>
      <c r="U59">
        <v>0</v>
      </c>
      <c r="V59">
        <v>0</v>
      </c>
      <c r="W59">
        <v>2.8140000000000001</v>
      </c>
      <c r="X59">
        <v>0</v>
      </c>
      <c r="Y59">
        <v>3.8531</v>
      </c>
      <c r="Z59">
        <v>0.14249999999999999</v>
      </c>
      <c r="AA59">
        <v>0</v>
      </c>
      <c r="AB59">
        <v>0</v>
      </c>
      <c r="AC59">
        <v>0</v>
      </c>
      <c r="AD59">
        <v>1.0820000000000001</v>
      </c>
      <c r="AE59">
        <v>0.40500000000000003</v>
      </c>
      <c r="AF59">
        <v>0.23699999999999999</v>
      </c>
      <c r="AG59">
        <v>0</v>
      </c>
      <c r="AH59">
        <v>0</v>
      </c>
      <c r="AI59">
        <v>0</v>
      </c>
      <c r="AJ59">
        <v>2.07E-2</v>
      </c>
      <c r="AK59">
        <v>7.7232000000000003</v>
      </c>
      <c r="AL59">
        <v>0.26400000000000001</v>
      </c>
      <c r="AM59">
        <v>0.35730000000000001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1.32E-2</v>
      </c>
      <c r="AU59">
        <v>0</v>
      </c>
      <c r="AV59">
        <v>4.9000000000000002E-2</v>
      </c>
      <c r="AW59">
        <v>0</v>
      </c>
      <c r="AX59">
        <v>4.3376999999999999</v>
      </c>
      <c r="AY59">
        <v>0</v>
      </c>
      <c r="AZ59">
        <v>0</v>
      </c>
      <c r="BA59">
        <v>0.38600000000000001</v>
      </c>
      <c r="BB59">
        <v>0</v>
      </c>
      <c r="BC59">
        <v>0</v>
      </c>
      <c r="BD59">
        <v>0</v>
      </c>
      <c r="BE59" s="215"/>
      <c r="BF59" s="215"/>
      <c r="BG59" s="215"/>
      <c r="BH59" s="215"/>
      <c r="BI59" s="215"/>
      <c r="BJ59" s="215"/>
      <c r="BK59" s="215"/>
      <c r="BL59" s="215"/>
      <c r="BM59" s="215"/>
      <c r="BN59" s="215"/>
      <c r="BO59" s="215"/>
      <c r="BP59" s="215"/>
      <c r="BQ59" s="215"/>
      <c r="BR59" s="215"/>
      <c r="BS59" s="215"/>
      <c r="BT59" s="215"/>
      <c r="BU59" s="215"/>
      <c r="BV59" s="215"/>
      <c r="BW59" s="215"/>
      <c r="BX59" s="215"/>
      <c r="BY59" s="215"/>
      <c r="BZ59" s="215"/>
      <c r="CA59" s="215"/>
      <c r="CB59" s="215"/>
      <c r="CC59" s="215"/>
      <c r="CD59" s="215"/>
      <c r="CE59" s="215"/>
      <c r="CF59" s="215"/>
      <c r="CG59" s="215"/>
      <c r="CH59" s="215"/>
      <c r="CI59" s="215"/>
      <c r="CJ59" s="215"/>
      <c r="CK59" s="215"/>
      <c r="CL59" s="215"/>
      <c r="CM59" s="215"/>
      <c r="CN59" s="38"/>
      <c r="CO59" s="38"/>
      <c r="CP59" s="38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75"/>
    </row>
    <row r="60" spans="1:142" x14ac:dyDescent="0.25">
      <c r="A60" s="419" t="s">
        <v>863</v>
      </c>
      <c r="B60" s="419" t="s">
        <v>878</v>
      </c>
      <c r="C60" s="419" t="s">
        <v>155</v>
      </c>
      <c r="D60" s="394">
        <v>52</v>
      </c>
      <c r="E60">
        <v>0</v>
      </c>
      <c r="F60">
        <v>0</v>
      </c>
      <c r="G60">
        <v>0</v>
      </c>
      <c r="H60">
        <v>7.6600000000000001E-2</v>
      </c>
      <c r="I60">
        <v>0.105</v>
      </c>
      <c r="J60">
        <v>0</v>
      </c>
      <c r="K60">
        <v>0</v>
      </c>
      <c r="L60">
        <v>0</v>
      </c>
      <c r="M60">
        <v>0</v>
      </c>
      <c r="N60">
        <v>0</v>
      </c>
      <c r="O60">
        <v>67.776899999999998</v>
      </c>
      <c r="P60">
        <v>0.1283</v>
      </c>
      <c r="Q60">
        <v>6.7299999999999999E-2</v>
      </c>
      <c r="R60">
        <v>6.8000000000000005E-2</v>
      </c>
      <c r="S60">
        <v>0</v>
      </c>
      <c r="T60">
        <v>0</v>
      </c>
      <c r="U60">
        <v>0</v>
      </c>
      <c r="V60">
        <v>0</v>
      </c>
      <c r="W60">
        <v>0.74690000000000001</v>
      </c>
      <c r="X60">
        <v>0</v>
      </c>
      <c r="Y60">
        <v>0.17230000000000001</v>
      </c>
      <c r="Z60">
        <v>0.73809999999999998</v>
      </c>
      <c r="AA60">
        <v>0</v>
      </c>
      <c r="AB60">
        <v>0</v>
      </c>
      <c r="AC60">
        <v>1.0800000000000001E-2</v>
      </c>
      <c r="AD60">
        <v>0.26300000000000001</v>
      </c>
      <c r="AE60">
        <v>0.5575</v>
      </c>
      <c r="AF60">
        <v>0.43380000000000002</v>
      </c>
      <c r="AG60">
        <v>0</v>
      </c>
      <c r="AH60">
        <v>0</v>
      </c>
      <c r="AI60">
        <v>0</v>
      </c>
      <c r="AJ60">
        <v>0</v>
      </c>
      <c r="AK60">
        <v>5.4999999999999997E-3</v>
      </c>
      <c r="AL60">
        <v>5.1700000000000003E-2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9.5105000000000004</v>
      </c>
      <c r="AY60">
        <v>0</v>
      </c>
      <c r="AZ60">
        <v>0</v>
      </c>
      <c r="BA60">
        <v>0.1976</v>
      </c>
      <c r="BB60">
        <v>0</v>
      </c>
      <c r="BC60">
        <v>0</v>
      </c>
      <c r="BD60">
        <v>0</v>
      </c>
      <c r="BE60" s="215"/>
      <c r="BF60" s="215"/>
      <c r="BG60" s="215"/>
      <c r="BH60" s="215"/>
      <c r="BI60" s="215"/>
      <c r="BJ60" s="215"/>
      <c r="BK60" s="215"/>
      <c r="BL60" s="215"/>
      <c r="BM60" s="215"/>
      <c r="BN60" s="215"/>
      <c r="BO60" s="215"/>
      <c r="BP60" s="215"/>
      <c r="BQ60" s="215"/>
      <c r="BR60" s="215"/>
      <c r="BS60" s="215"/>
      <c r="BT60" s="215"/>
      <c r="BU60" s="215"/>
      <c r="BV60" s="215"/>
      <c r="BW60" s="215"/>
      <c r="BX60" s="215"/>
      <c r="BY60" s="215"/>
      <c r="BZ60" s="215"/>
      <c r="CA60" s="215"/>
      <c r="CB60" s="215"/>
      <c r="CC60" s="215"/>
      <c r="CD60" s="215"/>
      <c r="CE60" s="215"/>
      <c r="CF60" s="215"/>
      <c r="CG60" s="215"/>
      <c r="CH60" s="215"/>
      <c r="CI60" s="215"/>
      <c r="CJ60" s="215"/>
      <c r="CK60" s="215"/>
      <c r="CL60" s="215"/>
      <c r="CM60" s="215"/>
      <c r="CN60" s="38"/>
      <c r="CO60" s="38"/>
      <c r="CP60" s="38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75"/>
    </row>
    <row r="61" spans="1:142" x14ac:dyDescent="0.25">
      <c r="A61" s="419" t="s">
        <v>863</v>
      </c>
      <c r="B61" s="419" t="s">
        <v>913</v>
      </c>
      <c r="C61" s="419" t="s">
        <v>155</v>
      </c>
      <c r="D61" s="394">
        <v>53</v>
      </c>
      <c r="E61">
        <v>0</v>
      </c>
      <c r="F61">
        <v>0</v>
      </c>
      <c r="G61">
        <v>0</v>
      </c>
      <c r="H61">
        <v>0</v>
      </c>
      <c r="I61">
        <v>3.5000000000000001E-3</v>
      </c>
      <c r="J61">
        <v>0</v>
      </c>
      <c r="K61">
        <v>0</v>
      </c>
      <c r="L61">
        <v>0</v>
      </c>
      <c r="M61">
        <v>0</v>
      </c>
      <c r="N61">
        <v>0</v>
      </c>
      <c r="O61">
        <v>1.9523999999999999</v>
      </c>
      <c r="P61">
        <v>3.9600000000000003E-2</v>
      </c>
      <c r="Q61">
        <v>0</v>
      </c>
      <c r="R61">
        <v>1.9E-2</v>
      </c>
      <c r="S61">
        <v>0</v>
      </c>
      <c r="T61">
        <v>0</v>
      </c>
      <c r="U61">
        <v>0</v>
      </c>
      <c r="V61">
        <v>0</v>
      </c>
      <c r="W61">
        <v>4.5999999999999999E-3</v>
      </c>
      <c r="X61">
        <v>0</v>
      </c>
      <c r="Y61">
        <v>2.0400000000000001E-2</v>
      </c>
      <c r="Z61">
        <v>6.9599999999999995E-2</v>
      </c>
      <c r="AA61">
        <v>0</v>
      </c>
      <c r="AB61">
        <v>0</v>
      </c>
      <c r="AC61">
        <v>0</v>
      </c>
      <c r="AD61">
        <v>6.4000000000000003E-3</v>
      </c>
      <c r="AE61">
        <v>0</v>
      </c>
      <c r="AF61">
        <v>0.13439999999999999</v>
      </c>
      <c r="AG61">
        <v>0</v>
      </c>
      <c r="AH61">
        <v>10.72</v>
      </c>
      <c r="AI61">
        <v>0</v>
      </c>
      <c r="AJ61">
        <v>0</v>
      </c>
      <c r="AK61">
        <v>0</v>
      </c>
      <c r="AL61">
        <v>8.2000000000000003E-2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0.47160000000000002</v>
      </c>
      <c r="AY61">
        <v>0</v>
      </c>
      <c r="AZ61">
        <v>0</v>
      </c>
      <c r="BA61">
        <v>0</v>
      </c>
      <c r="BB61">
        <v>0.31</v>
      </c>
      <c r="BC61">
        <v>0</v>
      </c>
      <c r="BD61">
        <v>0</v>
      </c>
      <c r="BE61" s="215"/>
      <c r="BF61" s="215"/>
      <c r="BG61" s="215"/>
      <c r="BH61" s="215"/>
      <c r="BI61" s="215"/>
      <c r="BJ61" s="215"/>
      <c r="BK61" s="215"/>
      <c r="BL61" s="215"/>
      <c r="BM61" s="215"/>
      <c r="BN61" s="215"/>
      <c r="BO61" s="215"/>
      <c r="BP61" s="215"/>
      <c r="BQ61" s="215"/>
      <c r="BR61" s="215"/>
      <c r="BS61" s="215"/>
      <c r="BT61" s="215"/>
      <c r="BU61" s="215"/>
      <c r="BV61" s="215"/>
      <c r="BW61" s="215"/>
      <c r="BX61" s="215"/>
      <c r="BY61" s="215"/>
      <c r="BZ61" s="215"/>
      <c r="CA61" s="215"/>
      <c r="CB61" s="215"/>
      <c r="CC61" s="215"/>
      <c r="CD61" s="215"/>
      <c r="CE61" s="215"/>
      <c r="CF61" s="215"/>
      <c r="CG61" s="215"/>
      <c r="CH61" s="215"/>
      <c r="CI61" s="215"/>
      <c r="CJ61" s="215"/>
      <c r="CK61" s="215"/>
      <c r="CL61" s="215"/>
      <c r="CM61" s="215"/>
      <c r="CN61" s="38"/>
      <c r="CO61" s="38"/>
      <c r="CP61" s="38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75"/>
    </row>
    <row r="62" spans="1:142" x14ac:dyDescent="0.25">
      <c r="A62" s="419" t="s">
        <v>863</v>
      </c>
      <c r="B62" s="419" t="s">
        <v>884</v>
      </c>
      <c r="C62" s="419" t="s">
        <v>155</v>
      </c>
      <c r="D62" s="394">
        <v>54</v>
      </c>
      <c r="E62">
        <v>0</v>
      </c>
      <c r="F62">
        <v>0</v>
      </c>
      <c r="G62">
        <v>0</v>
      </c>
      <c r="H62">
        <v>0</v>
      </c>
      <c r="I62">
        <v>1.2999999999999999E-3</v>
      </c>
      <c r="J62">
        <v>0</v>
      </c>
      <c r="K62">
        <v>0</v>
      </c>
      <c r="L62">
        <v>0</v>
      </c>
      <c r="M62">
        <v>0</v>
      </c>
      <c r="N62">
        <v>0</v>
      </c>
      <c r="O62">
        <v>1.7243999999999999</v>
      </c>
      <c r="P62">
        <v>1.35E-2</v>
      </c>
      <c r="Q62">
        <v>0</v>
      </c>
      <c r="R62">
        <v>2.1000000000000001E-2</v>
      </c>
      <c r="S62">
        <v>0</v>
      </c>
      <c r="T62">
        <v>0</v>
      </c>
      <c r="U62">
        <v>0</v>
      </c>
      <c r="V62">
        <v>0</v>
      </c>
      <c r="W62">
        <v>5.0599999999999999E-2</v>
      </c>
      <c r="X62">
        <v>0</v>
      </c>
      <c r="Y62">
        <v>7.1000000000000004E-3</v>
      </c>
      <c r="Z62">
        <v>0.1724</v>
      </c>
      <c r="AA62">
        <v>0</v>
      </c>
      <c r="AB62">
        <v>0</v>
      </c>
      <c r="AC62">
        <v>0.01</v>
      </c>
      <c r="AD62">
        <v>3.56E-2</v>
      </c>
      <c r="AE62">
        <v>0</v>
      </c>
      <c r="AF62">
        <v>0.63919999999999999</v>
      </c>
      <c r="AG62">
        <v>0</v>
      </c>
      <c r="AH62">
        <v>5.1349999999999998</v>
      </c>
      <c r="AI62">
        <v>0</v>
      </c>
      <c r="AJ62">
        <v>0</v>
      </c>
      <c r="AK62">
        <v>4.0000000000000002E-4</v>
      </c>
      <c r="AL62">
        <v>3.2399999999999998E-2</v>
      </c>
      <c r="AM62">
        <v>0</v>
      </c>
      <c r="AN62">
        <v>0</v>
      </c>
      <c r="AO62">
        <v>0</v>
      </c>
      <c r="AP62">
        <v>0</v>
      </c>
      <c r="AQ62">
        <v>0.08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0.25779999999999997</v>
      </c>
      <c r="AY62">
        <v>0</v>
      </c>
      <c r="AZ62">
        <v>0</v>
      </c>
      <c r="BA62">
        <v>0.11459999999999999</v>
      </c>
      <c r="BB62">
        <v>0.46</v>
      </c>
      <c r="BC62">
        <v>0</v>
      </c>
      <c r="BD62">
        <v>0</v>
      </c>
      <c r="BE62" s="215"/>
      <c r="BF62" s="215"/>
      <c r="BG62" s="215"/>
      <c r="BH62" s="215"/>
      <c r="BI62" s="215"/>
      <c r="BJ62" s="215"/>
      <c r="BK62" s="215"/>
      <c r="BL62" s="215"/>
      <c r="BM62" s="215"/>
      <c r="BN62" s="215"/>
      <c r="BO62" s="215"/>
      <c r="BP62" s="215"/>
      <c r="BQ62" s="215"/>
      <c r="BR62" s="215"/>
      <c r="BS62" s="215"/>
      <c r="BT62" s="215"/>
      <c r="BU62" s="215"/>
      <c r="BV62" s="215"/>
      <c r="BW62" s="215"/>
      <c r="BX62" s="215"/>
      <c r="BY62" s="215"/>
      <c r="BZ62" s="215"/>
      <c r="CA62" s="215"/>
      <c r="CB62" s="215"/>
      <c r="CC62" s="215"/>
      <c r="CD62" s="215"/>
      <c r="CE62" s="215"/>
      <c r="CF62" s="215"/>
      <c r="CG62" s="215"/>
      <c r="CH62" s="215"/>
      <c r="CI62" s="215"/>
      <c r="CJ62" s="215"/>
      <c r="CK62" s="215"/>
      <c r="CL62" s="215"/>
      <c r="CM62" s="215"/>
      <c r="CN62" s="38"/>
      <c r="CO62" s="38"/>
      <c r="CP62" s="38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75"/>
    </row>
    <row r="63" spans="1:142" x14ac:dyDescent="0.25">
      <c r="A63" s="419" t="s">
        <v>863</v>
      </c>
      <c r="B63" s="419" t="s">
        <v>878</v>
      </c>
      <c r="C63" s="419" t="s">
        <v>153</v>
      </c>
      <c r="D63" s="394">
        <v>55</v>
      </c>
      <c r="E63">
        <v>0</v>
      </c>
      <c r="F63">
        <v>0</v>
      </c>
      <c r="G63">
        <v>0</v>
      </c>
      <c r="H63">
        <v>2.93E-2</v>
      </c>
      <c r="I63">
        <v>6.6699999999999995E-2</v>
      </c>
      <c r="J63">
        <v>4.0000000000000001E-3</v>
      </c>
      <c r="K63">
        <v>0</v>
      </c>
      <c r="L63">
        <v>0</v>
      </c>
      <c r="M63">
        <v>0</v>
      </c>
      <c r="N63">
        <v>0</v>
      </c>
      <c r="O63">
        <v>54.870199999999997</v>
      </c>
      <c r="P63">
        <v>0.22320000000000001</v>
      </c>
      <c r="Q63">
        <v>0.15040000000000001</v>
      </c>
      <c r="R63">
        <v>2.4468000000000001</v>
      </c>
      <c r="S63">
        <v>0</v>
      </c>
      <c r="T63">
        <v>0</v>
      </c>
      <c r="U63">
        <v>0</v>
      </c>
      <c r="V63">
        <v>0</v>
      </c>
      <c r="W63">
        <v>5.3978999999999999</v>
      </c>
      <c r="X63">
        <v>0</v>
      </c>
      <c r="Y63">
        <v>2.3437000000000001</v>
      </c>
      <c r="Z63">
        <v>2.9891000000000001</v>
      </c>
      <c r="AA63">
        <v>0</v>
      </c>
      <c r="AB63">
        <v>0</v>
      </c>
      <c r="AC63">
        <v>2.1499999999999998E-2</v>
      </c>
      <c r="AD63">
        <v>0.307</v>
      </c>
      <c r="AE63">
        <v>0.02</v>
      </c>
      <c r="AF63">
        <v>12.0168</v>
      </c>
      <c r="AG63">
        <v>0</v>
      </c>
      <c r="AH63">
        <v>0.15</v>
      </c>
      <c r="AI63">
        <v>0</v>
      </c>
      <c r="AJ63">
        <v>1.35E-2</v>
      </c>
      <c r="AK63">
        <v>1.9133</v>
      </c>
      <c r="AL63">
        <v>17.661899999999999</v>
      </c>
      <c r="AM63">
        <v>0</v>
      </c>
      <c r="AN63">
        <v>0</v>
      </c>
      <c r="AO63">
        <v>0</v>
      </c>
      <c r="AP63">
        <v>0</v>
      </c>
      <c r="AQ63">
        <v>4.0000000000000001E-3</v>
      </c>
      <c r="AR63">
        <v>0</v>
      </c>
      <c r="AS63">
        <v>0</v>
      </c>
      <c r="AT63">
        <v>1E-3</v>
      </c>
      <c r="AU63">
        <v>0</v>
      </c>
      <c r="AV63">
        <v>0</v>
      </c>
      <c r="AW63">
        <v>0</v>
      </c>
      <c r="AX63">
        <v>24.342700000000001</v>
      </c>
      <c r="AY63">
        <v>0</v>
      </c>
      <c r="AZ63">
        <v>0</v>
      </c>
      <c r="BA63">
        <v>0.4264</v>
      </c>
      <c r="BB63">
        <v>1.4999999999999999E-2</v>
      </c>
      <c r="BC63">
        <v>0</v>
      </c>
      <c r="BD63">
        <v>0</v>
      </c>
      <c r="BE63" s="215"/>
      <c r="BF63" s="215"/>
      <c r="BG63" s="215"/>
      <c r="BH63" s="215"/>
      <c r="BI63" s="215"/>
      <c r="BJ63" s="215"/>
      <c r="BK63" s="215"/>
      <c r="BL63" s="215"/>
      <c r="BM63" s="215"/>
      <c r="BN63" s="215"/>
      <c r="BO63" s="215"/>
      <c r="BP63" s="215"/>
      <c r="BQ63" s="215"/>
      <c r="BR63" s="215"/>
      <c r="BS63" s="215"/>
      <c r="BT63" s="215"/>
      <c r="BU63" s="215"/>
      <c r="BV63" s="215"/>
      <c r="BW63" s="215"/>
      <c r="BX63" s="215"/>
      <c r="BY63" s="215"/>
      <c r="BZ63" s="215"/>
      <c r="CA63" s="215"/>
      <c r="CB63" s="215"/>
      <c r="CC63" s="215"/>
      <c r="CD63" s="215"/>
      <c r="CE63" s="215"/>
      <c r="CF63" s="215"/>
      <c r="CG63" s="215"/>
      <c r="CH63" s="215"/>
      <c r="CI63" s="215"/>
      <c r="CJ63" s="215"/>
      <c r="CK63" s="215"/>
      <c r="CL63" s="215"/>
      <c r="CM63" s="215"/>
      <c r="CN63" s="38"/>
      <c r="CO63" s="38"/>
      <c r="CP63" s="38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75"/>
    </row>
    <row r="64" spans="1:142" x14ac:dyDescent="0.25">
      <c r="A64" s="419" t="s">
        <v>863</v>
      </c>
      <c r="B64" s="419" t="s">
        <v>880</v>
      </c>
      <c r="C64" s="419" t="s">
        <v>153</v>
      </c>
      <c r="D64" s="394">
        <v>56</v>
      </c>
      <c r="E64">
        <v>0</v>
      </c>
      <c r="F64">
        <v>0</v>
      </c>
      <c r="G64">
        <v>0</v>
      </c>
      <c r="H64">
        <v>0</v>
      </c>
      <c r="I64">
        <v>4.1200000000000001E-2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20.266999999999999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5.5999999999999999E-3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1E-3</v>
      </c>
      <c r="AF64">
        <v>4.3E-3</v>
      </c>
      <c r="AG64">
        <v>0</v>
      </c>
      <c r="AH64">
        <v>0</v>
      </c>
      <c r="AI64">
        <v>0</v>
      </c>
      <c r="AJ64">
        <v>3.3E-3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2.2700000000000001E-2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9.1000000000000004E-3</v>
      </c>
      <c r="BB64">
        <v>0</v>
      </c>
      <c r="BC64">
        <v>0</v>
      </c>
      <c r="BD64">
        <v>0</v>
      </c>
      <c r="BE64" s="215"/>
      <c r="BF64" s="215"/>
      <c r="BG64" s="215"/>
      <c r="BH64" s="215"/>
      <c r="BI64" s="215"/>
      <c r="BJ64" s="215"/>
      <c r="BK64" s="215"/>
      <c r="BL64" s="215"/>
      <c r="BM64" s="215"/>
      <c r="BN64" s="215"/>
      <c r="BO64" s="215"/>
      <c r="BP64" s="215"/>
      <c r="BQ64" s="215"/>
      <c r="BR64" s="215"/>
      <c r="BS64" s="215"/>
      <c r="BT64" s="215"/>
      <c r="BU64" s="215"/>
      <c r="BV64" s="215"/>
      <c r="BW64" s="215"/>
      <c r="BX64" s="215"/>
      <c r="BY64" s="215"/>
      <c r="BZ64" s="215"/>
      <c r="CA64" s="215"/>
      <c r="CB64" s="215"/>
      <c r="CC64" s="215"/>
      <c r="CD64" s="215"/>
      <c r="CE64" s="215"/>
      <c r="CF64" s="215"/>
      <c r="CG64" s="215"/>
      <c r="CH64" s="215"/>
      <c r="CI64" s="215"/>
      <c r="CJ64" s="215"/>
      <c r="CK64" s="215"/>
      <c r="CL64" s="215"/>
      <c r="CM64" s="215"/>
      <c r="CN64" s="38"/>
      <c r="CO64" s="38"/>
      <c r="CP64" s="38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75"/>
    </row>
    <row r="65" spans="1:142" x14ac:dyDescent="0.25">
      <c r="A65" s="419" t="s">
        <v>863</v>
      </c>
      <c r="B65" s="419" t="s">
        <v>912</v>
      </c>
      <c r="C65" s="419" t="s">
        <v>153</v>
      </c>
      <c r="D65" s="394">
        <v>57</v>
      </c>
      <c r="E65">
        <v>0</v>
      </c>
      <c r="F65">
        <v>0</v>
      </c>
      <c r="G65">
        <v>0</v>
      </c>
      <c r="H65">
        <v>2.8E-3</v>
      </c>
      <c r="I65">
        <v>0.13350000000000001</v>
      </c>
      <c r="J65">
        <v>0</v>
      </c>
      <c r="K65">
        <v>0</v>
      </c>
      <c r="L65">
        <v>0</v>
      </c>
      <c r="M65">
        <v>0</v>
      </c>
      <c r="N65">
        <v>0</v>
      </c>
      <c r="O65">
        <v>11.0335</v>
      </c>
      <c r="P65">
        <v>3.6700000000000003E-2</v>
      </c>
      <c r="Q65">
        <v>4.4999999999999997E-3</v>
      </c>
      <c r="R65">
        <v>8.8400000000000006E-2</v>
      </c>
      <c r="S65">
        <v>0</v>
      </c>
      <c r="T65">
        <v>0</v>
      </c>
      <c r="U65">
        <v>0</v>
      </c>
      <c r="V65">
        <v>0</v>
      </c>
      <c r="W65">
        <v>0.14710000000000001</v>
      </c>
      <c r="X65">
        <v>0</v>
      </c>
      <c r="Y65">
        <v>0.15909999999999999</v>
      </c>
      <c r="Z65">
        <v>0.33029999999999998</v>
      </c>
      <c r="AA65">
        <v>0</v>
      </c>
      <c r="AB65">
        <v>0</v>
      </c>
      <c r="AC65">
        <v>9.7000000000000003E-3</v>
      </c>
      <c r="AD65">
        <v>0.1105</v>
      </c>
      <c r="AE65">
        <v>0</v>
      </c>
      <c r="AF65">
        <v>0.54810000000000003</v>
      </c>
      <c r="AG65">
        <v>0</v>
      </c>
      <c r="AH65">
        <v>35.36</v>
      </c>
      <c r="AI65">
        <v>0</v>
      </c>
      <c r="AJ65">
        <v>3.3E-3</v>
      </c>
      <c r="AK65">
        <v>0.1022</v>
      </c>
      <c r="AL65">
        <v>0.70899999999999996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2.7622</v>
      </c>
      <c r="AY65">
        <v>0</v>
      </c>
      <c r="AZ65">
        <v>0</v>
      </c>
      <c r="BA65">
        <v>8.3999999999999995E-3</v>
      </c>
      <c r="BB65">
        <v>0.14599999999999999</v>
      </c>
      <c r="BC65">
        <v>0</v>
      </c>
      <c r="BD65">
        <v>0</v>
      </c>
      <c r="BE65" s="215"/>
      <c r="BF65" s="215"/>
      <c r="BG65" s="215"/>
      <c r="BH65" s="215"/>
      <c r="BI65" s="215"/>
      <c r="BJ65" s="215"/>
      <c r="BK65" s="215"/>
      <c r="BL65" s="215"/>
      <c r="BM65" s="215"/>
      <c r="BN65" s="215"/>
      <c r="BO65" s="215"/>
      <c r="BP65" s="215"/>
      <c r="BQ65" s="215"/>
      <c r="BR65" s="215"/>
      <c r="BS65" s="215"/>
      <c r="BT65" s="215"/>
      <c r="BU65" s="215"/>
      <c r="BV65" s="215"/>
      <c r="BW65" s="215"/>
      <c r="BX65" s="215"/>
      <c r="BY65" s="215"/>
      <c r="BZ65" s="215"/>
      <c r="CA65" s="215"/>
      <c r="CB65" s="215"/>
      <c r="CC65" s="215"/>
      <c r="CD65" s="215"/>
      <c r="CE65" s="215"/>
      <c r="CF65" s="215"/>
      <c r="CG65" s="215"/>
      <c r="CH65" s="215"/>
      <c r="CI65" s="215"/>
      <c r="CJ65" s="215"/>
      <c r="CK65" s="215"/>
      <c r="CL65" s="215"/>
      <c r="CM65" s="215"/>
      <c r="CN65" s="38"/>
      <c r="CO65" s="38"/>
      <c r="CP65" s="38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75"/>
    </row>
    <row r="66" spans="1:142" x14ac:dyDescent="0.25">
      <c r="A66" s="419" t="s">
        <v>863</v>
      </c>
      <c r="B66" s="419" t="s">
        <v>913</v>
      </c>
      <c r="C66" s="419" t="s">
        <v>153</v>
      </c>
      <c r="D66" s="394">
        <v>58</v>
      </c>
      <c r="E66">
        <v>0</v>
      </c>
      <c r="F66">
        <v>0</v>
      </c>
      <c r="G66">
        <v>0</v>
      </c>
      <c r="H66">
        <v>1.1999999999999999E-3</v>
      </c>
      <c r="I66">
        <v>2.0199999999999999E-2</v>
      </c>
      <c r="J66">
        <v>2.4199999999999999E-2</v>
      </c>
      <c r="K66">
        <v>0</v>
      </c>
      <c r="L66">
        <v>0</v>
      </c>
      <c r="M66">
        <v>0</v>
      </c>
      <c r="N66">
        <v>0</v>
      </c>
      <c r="O66">
        <v>11.8111</v>
      </c>
      <c r="P66">
        <v>6.4699999999999994E-2</v>
      </c>
      <c r="Q66">
        <v>0</v>
      </c>
      <c r="R66">
        <v>0.1207</v>
      </c>
      <c r="S66">
        <v>0</v>
      </c>
      <c r="T66">
        <v>0</v>
      </c>
      <c r="U66">
        <v>0</v>
      </c>
      <c r="V66">
        <v>0</v>
      </c>
      <c r="W66">
        <v>0.13189999999999999</v>
      </c>
      <c r="X66">
        <v>0</v>
      </c>
      <c r="Y66">
        <v>0.34920000000000001</v>
      </c>
      <c r="Z66">
        <v>0.22559999999999999</v>
      </c>
      <c r="AA66">
        <v>0</v>
      </c>
      <c r="AB66">
        <v>0</v>
      </c>
      <c r="AC66">
        <v>1.7100000000000001E-2</v>
      </c>
      <c r="AD66">
        <v>6.7000000000000004E-2</v>
      </c>
      <c r="AE66">
        <v>0</v>
      </c>
      <c r="AF66">
        <v>0.52529999999999999</v>
      </c>
      <c r="AG66">
        <v>0</v>
      </c>
      <c r="AH66">
        <v>39.643000000000001</v>
      </c>
      <c r="AI66">
        <v>0</v>
      </c>
      <c r="AJ66">
        <v>0</v>
      </c>
      <c r="AK66">
        <v>0.1142</v>
      </c>
      <c r="AL66">
        <v>0.57609999999999995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2.2000000000000001E-3</v>
      </c>
      <c r="AU66">
        <v>0</v>
      </c>
      <c r="AV66">
        <v>0</v>
      </c>
      <c r="AW66">
        <v>0</v>
      </c>
      <c r="AX66">
        <v>3.5684999999999998</v>
      </c>
      <c r="AY66">
        <v>0</v>
      </c>
      <c r="AZ66">
        <v>0</v>
      </c>
      <c r="BA66">
        <v>2.3E-2</v>
      </c>
      <c r="BB66">
        <v>0</v>
      </c>
      <c r="BC66">
        <v>0</v>
      </c>
      <c r="BD66">
        <v>0</v>
      </c>
      <c r="BE66" s="215"/>
      <c r="BF66" s="215"/>
      <c r="BG66" s="215"/>
      <c r="BH66" s="215"/>
      <c r="BI66" s="215"/>
      <c r="BJ66" s="215"/>
      <c r="BK66" s="215"/>
      <c r="BL66" s="215"/>
      <c r="BM66" s="215"/>
      <c r="BN66" s="215"/>
      <c r="BO66" s="215"/>
      <c r="BP66" s="215"/>
      <c r="BQ66" s="215"/>
      <c r="BR66" s="215"/>
      <c r="BS66" s="215"/>
      <c r="BT66" s="215"/>
      <c r="BU66" s="215"/>
      <c r="BV66" s="215"/>
      <c r="BW66" s="215"/>
      <c r="BX66" s="215"/>
      <c r="BY66" s="215"/>
      <c r="BZ66" s="215"/>
      <c r="CA66" s="215"/>
      <c r="CB66" s="215"/>
      <c r="CC66" s="215"/>
      <c r="CD66" s="215"/>
      <c r="CE66" s="215"/>
      <c r="CF66" s="215"/>
      <c r="CG66" s="215"/>
      <c r="CH66" s="215"/>
      <c r="CI66" s="215"/>
      <c r="CJ66" s="215"/>
      <c r="CK66" s="215"/>
      <c r="CL66" s="215"/>
      <c r="CM66" s="215"/>
      <c r="CN66" s="38"/>
      <c r="CO66" s="38"/>
      <c r="CP66" s="38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75"/>
    </row>
    <row r="67" spans="1:142" x14ac:dyDescent="0.25">
      <c r="A67" s="419" t="s">
        <v>863</v>
      </c>
      <c r="B67" s="419" t="s">
        <v>881</v>
      </c>
      <c r="C67" s="419" t="s">
        <v>153</v>
      </c>
      <c r="D67" s="394">
        <v>59</v>
      </c>
      <c r="E67">
        <v>0</v>
      </c>
      <c r="F67">
        <v>0</v>
      </c>
      <c r="G67">
        <v>0</v>
      </c>
      <c r="H67">
        <v>0</v>
      </c>
      <c r="I67">
        <v>1.9E-3</v>
      </c>
      <c r="J67">
        <v>0</v>
      </c>
      <c r="K67">
        <v>0</v>
      </c>
      <c r="L67">
        <v>0</v>
      </c>
      <c r="M67">
        <v>0</v>
      </c>
      <c r="N67">
        <v>0</v>
      </c>
      <c r="O67">
        <v>4.0899999999999999E-2</v>
      </c>
      <c r="P67">
        <v>7.2999999999999995E-2</v>
      </c>
      <c r="Q67">
        <v>3.0000000000000001E-3</v>
      </c>
      <c r="R67">
        <v>0.72640000000000005</v>
      </c>
      <c r="S67">
        <v>0</v>
      </c>
      <c r="T67">
        <v>0</v>
      </c>
      <c r="U67">
        <v>0</v>
      </c>
      <c r="V67">
        <v>0</v>
      </c>
      <c r="W67">
        <v>2.3E-3</v>
      </c>
      <c r="X67">
        <v>0</v>
      </c>
      <c r="Y67">
        <v>0</v>
      </c>
      <c r="Z67">
        <v>1.6299999999999999E-2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2.9499999999999998E-2</v>
      </c>
      <c r="AG67">
        <v>0</v>
      </c>
      <c r="AH67">
        <v>68.986000000000004</v>
      </c>
      <c r="AI67">
        <v>0</v>
      </c>
      <c r="AJ67">
        <v>0</v>
      </c>
      <c r="AK67">
        <v>5.0000000000000001E-3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0.1283</v>
      </c>
      <c r="AY67">
        <v>0</v>
      </c>
      <c r="AZ67">
        <v>0</v>
      </c>
      <c r="BA67">
        <v>0</v>
      </c>
      <c r="BB67">
        <v>0.378</v>
      </c>
      <c r="BC67">
        <v>0</v>
      </c>
      <c r="BD67">
        <v>0</v>
      </c>
      <c r="BE67" s="215"/>
      <c r="BF67" s="215"/>
      <c r="BG67" s="215"/>
      <c r="BH67" s="215"/>
      <c r="BI67" s="215"/>
      <c r="BJ67" s="215"/>
      <c r="BK67" s="215"/>
      <c r="BL67" s="215"/>
      <c r="BM67" s="215"/>
      <c r="BN67" s="215"/>
      <c r="BO67" s="215"/>
      <c r="BP67" s="215"/>
      <c r="BQ67" s="215"/>
      <c r="BR67" s="215"/>
      <c r="BS67" s="215"/>
      <c r="BT67" s="215"/>
      <c r="BU67" s="215"/>
      <c r="BV67" s="215"/>
      <c r="BW67" s="215"/>
      <c r="BX67" s="215"/>
      <c r="BY67" s="215"/>
      <c r="BZ67" s="215"/>
      <c r="CA67" s="215"/>
      <c r="CB67" s="215"/>
      <c r="CC67" s="215"/>
      <c r="CD67" s="215"/>
      <c r="CE67" s="215"/>
      <c r="CF67" s="215"/>
      <c r="CG67" s="215"/>
      <c r="CH67" s="215"/>
      <c r="CI67" s="215"/>
      <c r="CJ67" s="215"/>
      <c r="CK67" s="215"/>
      <c r="CL67" s="215"/>
      <c r="CM67" s="215"/>
      <c r="CN67" s="38"/>
      <c r="CO67" s="38"/>
      <c r="CP67" s="38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75"/>
    </row>
    <row r="68" spans="1:142" x14ac:dyDescent="0.25">
      <c r="A68" s="419" t="s">
        <v>863</v>
      </c>
      <c r="B68" s="419" t="s">
        <v>883</v>
      </c>
      <c r="C68" s="419" t="s">
        <v>153</v>
      </c>
      <c r="D68" s="394">
        <v>60</v>
      </c>
      <c r="E68">
        <v>0</v>
      </c>
      <c r="F68">
        <v>0</v>
      </c>
      <c r="G68">
        <v>0</v>
      </c>
      <c r="H68">
        <v>4.2099999999999999E-2</v>
      </c>
      <c r="I68">
        <v>0.20660000000000001</v>
      </c>
      <c r="J68">
        <v>0</v>
      </c>
      <c r="K68">
        <v>0</v>
      </c>
      <c r="L68">
        <v>0</v>
      </c>
      <c r="M68">
        <v>0</v>
      </c>
      <c r="N68">
        <v>0</v>
      </c>
      <c r="O68">
        <v>1.7571000000000001</v>
      </c>
      <c r="P68">
        <v>6.3299999999999995E-2</v>
      </c>
      <c r="Q68">
        <v>3.78E-2</v>
      </c>
      <c r="R68">
        <v>46.604300000000002</v>
      </c>
      <c r="S68">
        <v>0</v>
      </c>
      <c r="T68">
        <v>0</v>
      </c>
      <c r="U68">
        <v>0</v>
      </c>
      <c r="V68">
        <v>0</v>
      </c>
      <c r="W68">
        <v>0.48520000000000002</v>
      </c>
      <c r="X68">
        <v>1.7999999999999999E-2</v>
      </c>
      <c r="Y68">
        <v>0.31480000000000002</v>
      </c>
      <c r="Z68">
        <v>9.9199999999999997E-2</v>
      </c>
      <c r="AA68">
        <v>0</v>
      </c>
      <c r="AB68">
        <v>0</v>
      </c>
      <c r="AC68">
        <v>1.03E-2</v>
      </c>
      <c r="AD68">
        <v>8.3099999999999993E-2</v>
      </c>
      <c r="AE68">
        <v>0.23680000000000001</v>
      </c>
      <c r="AF68">
        <v>0.82069999999999999</v>
      </c>
      <c r="AG68">
        <v>0</v>
      </c>
      <c r="AH68">
        <v>0</v>
      </c>
      <c r="AI68">
        <v>0</v>
      </c>
      <c r="AJ68">
        <v>2.7199999999999998E-2</v>
      </c>
      <c r="AK68">
        <v>0.3463</v>
      </c>
      <c r="AL68">
        <v>0.1618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5.6800000000000003E-2</v>
      </c>
      <c r="AU68">
        <v>0</v>
      </c>
      <c r="AV68">
        <v>0.62760000000000005</v>
      </c>
      <c r="AW68">
        <v>0</v>
      </c>
      <c r="AX68">
        <v>2.0295000000000001</v>
      </c>
      <c r="AY68">
        <v>0</v>
      </c>
      <c r="AZ68">
        <v>0</v>
      </c>
      <c r="BA68">
        <v>0.3992</v>
      </c>
      <c r="BB68">
        <v>0</v>
      </c>
      <c r="BC68">
        <v>2.3999999999999998E-3</v>
      </c>
      <c r="BD68">
        <v>0</v>
      </c>
      <c r="BE68" s="215"/>
      <c r="BF68" s="215"/>
      <c r="BG68" s="215"/>
      <c r="BH68" s="215"/>
      <c r="BI68" s="215"/>
      <c r="BJ68" s="215"/>
      <c r="BK68" s="215"/>
      <c r="BL68" s="215"/>
      <c r="BM68" s="215"/>
      <c r="BN68" s="215"/>
      <c r="BO68" s="215"/>
      <c r="BP68" s="215"/>
      <c r="BQ68" s="215"/>
      <c r="BR68" s="215"/>
      <c r="BS68" s="215"/>
      <c r="BT68" s="215"/>
      <c r="BU68" s="215"/>
      <c r="BV68" s="215"/>
      <c r="BW68" s="215"/>
      <c r="BX68" s="215"/>
      <c r="BY68" s="215"/>
      <c r="BZ68" s="215"/>
      <c r="CA68" s="215"/>
      <c r="CB68" s="215"/>
      <c r="CC68" s="215"/>
      <c r="CD68" s="215"/>
      <c r="CE68" s="215"/>
      <c r="CF68" s="215"/>
      <c r="CG68" s="215"/>
      <c r="CH68" s="215"/>
      <c r="CI68" s="215"/>
      <c r="CJ68" s="215"/>
      <c r="CK68" s="215"/>
      <c r="CL68" s="215"/>
      <c r="CM68" s="215"/>
      <c r="CN68" s="38"/>
      <c r="CO68" s="38"/>
      <c r="CP68" s="38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75"/>
    </row>
    <row r="69" spans="1:142" x14ac:dyDescent="0.25">
      <c r="A69" s="419" t="s">
        <v>863</v>
      </c>
      <c r="B69" s="419" t="s">
        <v>884</v>
      </c>
      <c r="C69" s="419" t="s">
        <v>153</v>
      </c>
      <c r="D69" s="394">
        <v>61</v>
      </c>
      <c r="E69">
        <v>0</v>
      </c>
      <c r="F69">
        <v>0</v>
      </c>
      <c r="G69">
        <v>0</v>
      </c>
      <c r="H69">
        <v>3.7699999999999997E-2</v>
      </c>
      <c r="I69">
        <v>0.19589999999999999</v>
      </c>
      <c r="J69">
        <v>0</v>
      </c>
      <c r="K69">
        <v>0</v>
      </c>
      <c r="L69">
        <v>0</v>
      </c>
      <c r="M69">
        <v>0</v>
      </c>
      <c r="N69">
        <v>0</v>
      </c>
      <c r="O69">
        <v>25.230799999999999</v>
      </c>
      <c r="P69">
        <v>0.23980000000000001</v>
      </c>
      <c r="Q69">
        <v>2.64E-2</v>
      </c>
      <c r="R69">
        <v>0.96589999999999998</v>
      </c>
      <c r="S69">
        <v>0</v>
      </c>
      <c r="T69">
        <v>0</v>
      </c>
      <c r="U69">
        <v>0</v>
      </c>
      <c r="V69">
        <v>0</v>
      </c>
      <c r="W69">
        <v>0.82699999999999996</v>
      </c>
      <c r="X69">
        <v>0</v>
      </c>
      <c r="Y69">
        <v>0.53269999999999995</v>
      </c>
      <c r="Z69">
        <v>1.2686999999999999</v>
      </c>
      <c r="AA69">
        <v>0</v>
      </c>
      <c r="AB69">
        <v>0</v>
      </c>
      <c r="AC69">
        <v>8.0399999999999999E-2</v>
      </c>
      <c r="AD69">
        <v>0.754</v>
      </c>
      <c r="AE69">
        <v>0</v>
      </c>
      <c r="AF69">
        <v>4.1342999999999996</v>
      </c>
      <c r="AG69">
        <v>0</v>
      </c>
      <c r="AH69">
        <v>128.983</v>
      </c>
      <c r="AI69">
        <v>0</v>
      </c>
      <c r="AJ69">
        <v>8.0999999999999996E-3</v>
      </c>
      <c r="AK69">
        <v>0.54400000000000004</v>
      </c>
      <c r="AL69">
        <v>1.5314000000000001</v>
      </c>
      <c r="AM69">
        <v>0</v>
      </c>
      <c r="AN69">
        <v>0</v>
      </c>
      <c r="AO69">
        <v>0</v>
      </c>
      <c r="AP69">
        <v>0</v>
      </c>
      <c r="AQ69">
        <v>0.29599999999999999</v>
      </c>
      <c r="AR69">
        <v>0</v>
      </c>
      <c r="AS69">
        <v>0</v>
      </c>
      <c r="AT69">
        <v>9.1000000000000004E-3</v>
      </c>
      <c r="AU69">
        <v>0</v>
      </c>
      <c r="AV69">
        <v>0</v>
      </c>
      <c r="AW69">
        <v>0</v>
      </c>
      <c r="AX69">
        <v>17.391400000000001</v>
      </c>
      <c r="AY69">
        <v>0</v>
      </c>
      <c r="AZ69">
        <v>0</v>
      </c>
      <c r="BA69">
        <v>4.6699999999999998E-2</v>
      </c>
      <c r="BB69">
        <v>1.835</v>
      </c>
      <c r="BC69">
        <v>0</v>
      </c>
      <c r="BD69">
        <v>0</v>
      </c>
      <c r="BE69" s="215"/>
      <c r="BF69" s="215"/>
      <c r="BG69" s="215"/>
      <c r="BH69" s="215"/>
      <c r="BI69" s="215"/>
      <c r="BJ69" s="215"/>
      <c r="BK69" s="215"/>
      <c r="BL69" s="215"/>
      <c r="BM69" s="215"/>
      <c r="BN69" s="215"/>
      <c r="BO69" s="215"/>
      <c r="BP69" s="215"/>
      <c r="BQ69" s="215"/>
      <c r="BR69" s="215"/>
      <c r="BS69" s="215"/>
      <c r="BT69" s="215"/>
      <c r="BU69" s="215"/>
      <c r="BV69" s="215"/>
      <c r="BW69" s="215"/>
      <c r="BX69" s="215"/>
      <c r="BY69" s="215"/>
      <c r="BZ69" s="215"/>
      <c r="CA69" s="215"/>
      <c r="CB69" s="215"/>
      <c r="CC69" s="215"/>
      <c r="CD69" s="215"/>
      <c r="CE69" s="215"/>
      <c r="CF69" s="215"/>
      <c r="CG69" s="215"/>
      <c r="CH69" s="215"/>
      <c r="CI69" s="215"/>
      <c r="CJ69" s="215"/>
      <c r="CK69" s="215"/>
      <c r="CL69" s="215"/>
      <c r="CM69" s="215"/>
      <c r="CN69" s="38"/>
      <c r="CO69" s="38"/>
      <c r="CP69" s="38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75"/>
    </row>
    <row r="70" spans="1:142" x14ac:dyDescent="0.25">
      <c r="A70" s="419" t="s">
        <v>528</v>
      </c>
      <c r="B70" s="419" t="s">
        <v>914</v>
      </c>
      <c r="C70" s="419">
        <v>2224</v>
      </c>
      <c r="D70" s="394">
        <v>62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3.3300000000000003E-2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2.4E-2</v>
      </c>
      <c r="AF70">
        <v>0</v>
      </c>
      <c r="AG70">
        <v>0</v>
      </c>
      <c r="AH70">
        <v>0</v>
      </c>
      <c r="AI70">
        <v>0</v>
      </c>
      <c r="AJ70">
        <v>0.3251</v>
      </c>
      <c r="AK70">
        <v>0.18659999999999999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1E-3</v>
      </c>
      <c r="AR70">
        <v>0</v>
      </c>
      <c r="AS70">
        <v>9.5619999999999994</v>
      </c>
      <c r="AT70">
        <v>0</v>
      </c>
      <c r="AU70">
        <v>0</v>
      </c>
      <c r="AV70">
        <v>0</v>
      </c>
      <c r="AW70">
        <v>0</v>
      </c>
      <c r="AX70">
        <v>99.613799999999998</v>
      </c>
      <c r="AY70">
        <v>0</v>
      </c>
      <c r="AZ70">
        <v>0</v>
      </c>
      <c r="BA70">
        <v>4.9183000000000003</v>
      </c>
      <c r="BB70">
        <v>0</v>
      </c>
      <c r="BC70">
        <v>0</v>
      </c>
      <c r="BD70">
        <v>0</v>
      </c>
      <c r="BE70" s="215"/>
      <c r="BF70" s="215"/>
      <c r="BG70" s="215"/>
      <c r="BH70" s="215"/>
      <c r="BI70" s="215"/>
      <c r="BJ70" s="215"/>
      <c r="BK70" s="215"/>
      <c r="BL70" s="215"/>
      <c r="BM70" s="215"/>
      <c r="BN70" s="215"/>
      <c r="BO70" s="215"/>
      <c r="BP70" s="215"/>
      <c r="BQ70" s="215"/>
      <c r="BR70" s="215"/>
      <c r="BS70" s="215"/>
      <c r="BT70" s="215"/>
      <c r="BU70" s="215"/>
      <c r="BV70" s="215"/>
      <c r="BW70" s="215"/>
      <c r="BX70" s="215"/>
      <c r="BY70" s="215"/>
      <c r="BZ70" s="215"/>
      <c r="CA70" s="215"/>
      <c r="CB70" s="215"/>
      <c r="CC70" s="215"/>
      <c r="CD70" s="215"/>
      <c r="CE70" s="215"/>
      <c r="CF70" s="215"/>
      <c r="CG70" s="215"/>
      <c r="CH70" s="215"/>
      <c r="CI70" s="215"/>
      <c r="CJ70" s="215"/>
      <c r="CK70" s="215"/>
      <c r="CL70" s="215"/>
      <c r="CM70" s="215"/>
      <c r="CN70" s="38"/>
      <c r="CO70" s="38"/>
      <c r="CP70" s="38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75"/>
    </row>
    <row r="71" spans="1:142" x14ac:dyDescent="0.25">
      <c r="A71" s="419" t="s">
        <v>528</v>
      </c>
      <c r="B71" s="419" t="s">
        <v>885</v>
      </c>
      <c r="C71" s="419" t="s">
        <v>545</v>
      </c>
      <c r="D71" s="394">
        <v>63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3.0499999999999999E-2</v>
      </c>
      <c r="AF71">
        <v>0</v>
      </c>
      <c r="AG71">
        <v>0</v>
      </c>
      <c r="AH71">
        <v>0</v>
      </c>
      <c r="AI71">
        <v>0</v>
      </c>
      <c r="AJ71">
        <v>4.4000000000000003E-3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16.718</v>
      </c>
      <c r="AT71">
        <v>0</v>
      </c>
      <c r="AU71">
        <v>0</v>
      </c>
      <c r="AV71">
        <v>0</v>
      </c>
      <c r="AW71">
        <v>0</v>
      </c>
      <c r="AX71">
        <v>70.716800000000006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 s="215"/>
      <c r="BF71" s="215"/>
      <c r="BG71" s="215"/>
      <c r="BH71" s="215"/>
      <c r="BI71" s="215"/>
      <c r="BJ71" s="215"/>
      <c r="BK71" s="215"/>
      <c r="BL71" s="215"/>
      <c r="BM71" s="215"/>
      <c r="BN71" s="215"/>
      <c r="BO71" s="215"/>
      <c r="BP71" s="215"/>
      <c r="BQ71" s="215"/>
      <c r="BR71" s="215"/>
      <c r="BS71" s="215"/>
      <c r="BT71" s="215"/>
      <c r="BU71" s="215"/>
      <c r="BV71" s="215"/>
      <c r="BW71" s="215"/>
      <c r="BX71" s="215"/>
      <c r="BY71" s="215"/>
      <c r="BZ71" s="215"/>
      <c r="CA71" s="215"/>
      <c r="CB71" s="215"/>
      <c r="CC71" s="215"/>
      <c r="CD71" s="215"/>
      <c r="CE71" s="215"/>
      <c r="CF71" s="215"/>
      <c r="CG71" s="215"/>
      <c r="CH71" s="215"/>
      <c r="CI71" s="215"/>
      <c r="CJ71" s="215"/>
      <c r="CK71" s="215"/>
      <c r="CL71" s="215"/>
      <c r="CM71" s="215"/>
      <c r="CN71" s="38"/>
      <c r="CO71" s="38"/>
      <c r="CP71" s="38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75"/>
    </row>
    <row r="72" spans="1:142" x14ac:dyDescent="0.25">
      <c r="A72" s="419" t="s">
        <v>528</v>
      </c>
      <c r="B72" s="419" t="s">
        <v>914</v>
      </c>
      <c r="C72" s="419" t="s">
        <v>545</v>
      </c>
      <c r="D72" s="394">
        <v>64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0.1321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1.6400000000000001E-2</v>
      </c>
      <c r="AF72">
        <v>0</v>
      </c>
      <c r="AG72">
        <v>0</v>
      </c>
      <c r="AH72">
        <v>0</v>
      </c>
      <c r="AI72">
        <v>0</v>
      </c>
      <c r="AJ72">
        <v>0.42470000000000002</v>
      </c>
      <c r="AK72">
        <v>0.30969999999999998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5.3E-3</v>
      </c>
      <c r="AR72">
        <v>0</v>
      </c>
      <c r="AS72">
        <v>66.920599999999993</v>
      </c>
      <c r="AT72">
        <v>0</v>
      </c>
      <c r="AU72">
        <v>0</v>
      </c>
      <c r="AV72">
        <v>0</v>
      </c>
      <c r="AW72">
        <v>0</v>
      </c>
      <c r="AX72">
        <v>275.20429999999999</v>
      </c>
      <c r="AY72">
        <v>0</v>
      </c>
      <c r="AZ72">
        <v>0</v>
      </c>
      <c r="BA72">
        <v>0.86009999999999998</v>
      </c>
      <c r="BB72">
        <v>0</v>
      </c>
      <c r="BC72">
        <v>0</v>
      </c>
      <c r="BD72">
        <v>0</v>
      </c>
      <c r="BE72" s="215"/>
      <c r="BF72" s="215"/>
      <c r="BG72" s="215"/>
      <c r="BH72" s="215"/>
      <c r="BI72" s="215"/>
      <c r="BJ72" s="215"/>
      <c r="BK72" s="215"/>
      <c r="BL72" s="215"/>
      <c r="BM72" s="215"/>
      <c r="BN72" s="215"/>
      <c r="BO72" s="215"/>
      <c r="BP72" s="215"/>
      <c r="BQ72" s="215"/>
      <c r="BR72" s="215"/>
      <c r="BS72" s="215"/>
      <c r="BT72" s="215"/>
      <c r="BU72" s="215"/>
      <c r="BV72" s="215"/>
      <c r="BW72" s="215"/>
      <c r="BX72" s="215"/>
      <c r="BY72" s="215"/>
      <c r="BZ72" s="215"/>
      <c r="CA72" s="215"/>
      <c r="CB72" s="215"/>
      <c r="CC72" s="215"/>
      <c r="CD72" s="215"/>
      <c r="CE72" s="215"/>
      <c r="CF72" s="215"/>
      <c r="CG72" s="215"/>
      <c r="CH72" s="215"/>
      <c r="CI72" s="215"/>
      <c r="CJ72" s="215"/>
      <c r="CK72" s="215"/>
      <c r="CL72" s="215"/>
      <c r="CM72" s="215"/>
      <c r="CN72" s="38"/>
      <c r="CO72" s="38"/>
      <c r="CP72" s="38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75"/>
    </row>
    <row r="73" spans="1:142" x14ac:dyDescent="0.25">
      <c r="A73" s="419" t="s">
        <v>864</v>
      </c>
      <c r="B73" s="419" t="s">
        <v>914</v>
      </c>
      <c r="C73" s="419">
        <v>2224</v>
      </c>
      <c r="D73" s="394">
        <v>65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0.26190000000000002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0.309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3.4630000000000001</v>
      </c>
      <c r="AT73">
        <v>0</v>
      </c>
      <c r="AU73">
        <v>0</v>
      </c>
      <c r="AV73">
        <v>0</v>
      </c>
      <c r="AW73">
        <v>0</v>
      </c>
      <c r="AX73">
        <v>21.190300000000001</v>
      </c>
      <c r="AY73">
        <v>0</v>
      </c>
      <c r="AZ73">
        <v>0</v>
      </c>
      <c r="BA73">
        <v>1.1531</v>
      </c>
      <c r="BB73">
        <v>0</v>
      </c>
      <c r="BC73">
        <v>0</v>
      </c>
      <c r="BD73">
        <v>0</v>
      </c>
      <c r="BE73" s="215"/>
      <c r="BF73" s="215"/>
      <c r="BG73" s="215"/>
      <c r="BH73" s="215"/>
      <c r="BI73" s="215"/>
      <c r="BJ73" s="215"/>
      <c r="BK73" s="215"/>
      <c r="BL73" s="215"/>
      <c r="BM73" s="215"/>
      <c r="BN73" s="215"/>
      <c r="BO73" s="215"/>
      <c r="BP73" s="215"/>
      <c r="BQ73" s="215"/>
      <c r="BR73" s="215"/>
      <c r="BS73" s="215"/>
      <c r="BT73" s="215"/>
      <c r="BU73" s="215"/>
      <c r="BV73" s="215"/>
      <c r="BW73" s="215"/>
      <c r="BX73" s="215"/>
      <c r="BY73" s="215"/>
      <c r="BZ73" s="215"/>
      <c r="CA73" s="215"/>
      <c r="CB73" s="215"/>
      <c r="CC73" s="215"/>
      <c r="CD73" s="215"/>
      <c r="CE73" s="215"/>
      <c r="CF73" s="215"/>
      <c r="CG73" s="215"/>
      <c r="CH73" s="215"/>
      <c r="CI73" s="215"/>
      <c r="CJ73" s="215"/>
      <c r="CK73" s="215"/>
      <c r="CL73" s="215"/>
      <c r="CM73" s="215"/>
      <c r="CN73" s="38"/>
      <c r="CO73" s="38"/>
      <c r="CP73" s="38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75"/>
    </row>
    <row r="74" spans="1:142" x14ac:dyDescent="0.25">
      <c r="A74" s="419" t="s">
        <v>864</v>
      </c>
      <c r="B74" s="419" t="s">
        <v>914</v>
      </c>
      <c r="C74" s="419" t="s">
        <v>545</v>
      </c>
      <c r="D74" s="394">
        <v>66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47.158999999999999</v>
      </c>
      <c r="AT74">
        <v>0</v>
      </c>
      <c r="AU74">
        <v>0</v>
      </c>
      <c r="AV74">
        <v>0</v>
      </c>
      <c r="AW74">
        <v>0</v>
      </c>
      <c r="AX74">
        <v>111.9683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 s="215"/>
      <c r="BF74" s="215"/>
      <c r="BG74" s="215"/>
      <c r="BH74" s="215"/>
      <c r="BI74" s="215"/>
      <c r="BJ74" s="215"/>
      <c r="BK74" s="215"/>
      <c r="BL74" s="215"/>
      <c r="BM74" s="215"/>
      <c r="BN74" s="215"/>
      <c r="BO74" s="215"/>
      <c r="BP74" s="215"/>
      <c r="BQ74" s="215"/>
      <c r="BR74" s="215"/>
      <c r="BS74" s="215"/>
      <c r="BT74" s="215"/>
      <c r="BU74" s="215"/>
      <c r="BV74" s="215"/>
      <c r="BW74" s="215"/>
      <c r="BX74" s="215"/>
      <c r="BY74" s="215"/>
      <c r="BZ74" s="215"/>
      <c r="CA74" s="215"/>
      <c r="CB74" s="215"/>
      <c r="CC74" s="215"/>
      <c r="CD74" s="215"/>
      <c r="CE74" s="215"/>
      <c r="CF74" s="215"/>
      <c r="CG74" s="215"/>
      <c r="CH74" s="215"/>
      <c r="CI74" s="215"/>
      <c r="CJ74" s="215"/>
      <c r="CK74" s="215"/>
      <c r="CL74" s="215"/>
      <c r="CM74" s="215"/>
      <c r="CN74" s="38"/>
      <c r="CO74" s="38"/>
      <c r="CP74" s="38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75"/>
    </row>
    <row r="75" spans="1:142" x14ac:dyDescent="0.25">
      <c r="A75" s="419" t="s">
        <v>864</v>
      </c>
      <c r="B75" s="419" t="s">
        <v>883</v>
      </c>
      <c r="C75" s="419" t="s">
        <v>157</v>
      </c>
      <c r="D75" s="394">
        <v>67</v>
      </c>
      <c r="E75">
        <v>0</v>
      </c>
      <c r="F75">
        <v>0</v>
      </c>
      <c r="G75">
        <v>0</v>
      </c>
      <c r="H75">
        <v>0.18290000000000001</v>
      </c>
      <c r="I75">
        <v>5.0000000000000001E-3</v>
      </c>
      <c r="J75">
        <v>0</v>
      </c>
      <c r="K75">
        <v>0</v>
      </c>
      <c r="L75">
        <v>268.15449999999998</v>
      </c>
      <c r="M75">
        <v>0</v>
      </c>
      <c r="N75">
        <v>0</v>
      </c>
      <c r="O75">
        <v>0</v>
      </c>
      <c r="P75">
        <v>4.7000000000000002E-3</v>
      </c>
      <c r="Q75">
        <v>0.21820000000000001</v>
      </c>
      <c r="R75">
        <v>23.177499999999998</v>
      </c>
      <c r="S75">
        <v>0</v>
      </c>
      <c r="T75">
        <v>0</v>
      </c>
      <c r="U75">
        <v>0</v>
      </c>
      <c r="V75">
        <v>0</v>
      </c>
      <c r="W75">
        <v>0.2868</v>
      </c>
      <c r="X75">
        <v>0.04</v>
      </c>
      <c r="Y75">
        <v>3.39E-2</v>
      </c>
      <c r="Z75">
        <v>1.43E-2</v>
      </c>
      <c r="AA75">
        <v>0</v>
      </c>
      <c r="AB75">
        <v>0</v>
      </c>
      <c r="AC75">
        <v>0</v>
      </c>
      <c r="AD75">
        <v>0</v>
      </c>
      <c r="AE75">
        <v>7.9500000000000001E-2</v>
      </c>
      <c r="AF75">
        <v>1.3299999999999999E-2</v>
      </c>
      <c r="AG75">
        <v>0</v>
      </c>
      <c r="AH75">
        <v>0</v>
      </c>
      <c r="AI75">
        <v>0</v>
      </c>
      <c r="AJ75">
        <v>0.24299999999999999</v>
      </c>
      <c r="AK75">
        <v>3.3969999999999998</v>
      </c>
      <c r="AL75">
        <v>0.2702</v>
      </c>
      <c r="AM75">
        <v>2.7799999999999998E-2</v>
      </c>
      <c r="AN75">
        <v>0</v>
      </c>
      <c r="AO75">
        <v>0</v>
      </c>
      <c r="AP75">
        <v>0.441</v>
      </c>
      <c r="AQ75">
        <v>0</v>
      </c>
      <c r="AR75">
        <v>0</v>
      </c>
      <c r="AS75">
        <v>0.28620000000000001</v>
      </c>
      <c r="AT75">
        <v>1.1914</v>
      </c>
      <c r="AU75">
        <v>0</v>
      </c>
      <c r="AV75">
        <v>2E-3</v>
      </c>
      <c r="AW75">
        <v>0</v>
      </c>
      <c r="AX75">
        <v>1.0793999999999999</v>
      </c>
      <c r="AY75">
        <v>0</v>
      </c>
      <c r="AZ75">
        <v>0</v>
      </c>
      <c r="BA75">
        <v>0.1762</v>
      </c>
      <c r="BB75">
        <v>0</v>
      </c>
      <c r="BC75">
        <v>0.62270000000000003</v>
      </c>
      <c r="BD75">
        <v>0</v>
      </c>
      <c r="BE75" s="215"/>
      <c r="BF75" s="215"/>
      <c r="BG75" s="215"/>
      <c r="BH75" s="215"/>
      <c r="BI75" s="215"/>
      <c r="BJ75" s="215"/>
      <c r="BK75" s="215"/>
      <c r="BL75" s="215"/>
      <c r="BM75" s="215"/>
      <c r="BN75" s="215"/>
      <c r="BO75" s="215"/>
      <c r="BP75" s="215"/>
      <c r="BQ75" s="215"/>
      <c r="BR75" s="215"/>
      <c r="BS75" s="215"/>
      <c r="BT75" s="215"/>
      <c r="BU75" s="215"/>
      <c r="BV75" s="215"/>
      <c r="BW75" s="215"/>
      <c r="BX75" s="215"/>
      <c r="BY75" s="215"/>
      <c r="BZ75" s="215"/>
      <c r="CA75" s="215"/>
      <c r="CB75" s="215"/>
      <c r="CC75" s="215"/>
      <c r="CD75" s="215"/>
      <c r="CE75" s="215"/>
      <c r="CF75" s="215"/>
      <c r="CG75" s="215"/>
      <c r="CH75" s="215"/>
      <c r="CI75" s="215"/>
      <c r="CJ75" s="215"/>
      <c r="CK75" s="215"/>
      <c r="CL75" s="215"/>
      <c r="CM75" s="215"/>
      <c r="CN75" s="38"/>
      <c r="CO75" s="38"/>
      <c r="CP75" s="38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75"/>
    </row>
    <row r="76" spans="1:142" x14ac:dyDescent="0.25">
      <c r="A76" s="419" t="s">
        <v>864</v>
      </c>
      <c r="B76" s="419" t="s">
        <v>878</v>
      </c>
      <c r="C76" s="419" t="s">
        <v>155</v>
      </c>
      <c r="D76" s="394">
        <v>68</v>
      </c>
      <c r="E76">
        <v>0</v>
      </c>
      <c r="F76">
        <v>0</v>
      </c>
      <c r="G76">
        <v>0</v>
      </c>
      <c r="H76">
        <v>3.0116999999999998</v>
      </c>
      <c r="I76">
        <v>1.6955</v>
      </c>
      <c r="J76">
        <v>0</v>
      </c>
      <c r="K76">
        <v>0</v>
      </c>
      <c r="L76">
        <v>0</v>
      </c>
      <c r="M76">
        <v>0</v>
      </c>
      <c r="N76">
        <v>0</v>
      </c>
      <c r="O76">
        <v>687.76710000000003</v>
      </c>
      <c r="P76">
        <v>4.4180999999999999</v>
      </c>
      <c r="Q76">
        <v>16.4954</v>
      </c>
      <c r="R76">
        <v>7.4999999999999997E-2</v>
      </c>
      <c r="S76">
        <v>0</v>
      </c>
      <c r="T76">
        <v>0</v>
      </c>
      <c r="U76">
        <v>0</v>
      </c>
      <c r="V76">
        <v>3.0000000000000001E-3</v>
      </c>
      <c r="W76">
        <v>93.274199999999993</v>
      </c>
      <c r="X76">
        <v>0</v>
      </c>
      <c r="Y76">
        <v>11.1424</v>
      </c>
      <c r="Z76">
        <v>19.559100000000001</v>
      </c>
      <c r="AA76">
        <v>0</v>
      </c>
      <c r="AB76">
        <v>0</v>
      </c>
      <c r="AC76">
        <v>1.5570999999999999</v>
      </c>
      <c r="AD76">
        <v>31.9663</v>
      </c>
      <c r="AE76">
        <v>1.0057</v>
      </c>
      <c r="AF76">
        <v>24.259899999999998</v>
      </c>
      <c r="AG76">
        <v>0</v>
      </c>
      <c r="AH76">
        <v>0</v>
      </c>
      <c r="AI76">
        <v>0</v>
      </c>
      <c r="AJ76">
        <v>0.8841</v>
      </c>
      <c r="AK76">
        <v>1.8349</v>
      </c>
      <c r="AL76">
        <v>0.68559999999999999</v>
      </c>
      <c r="AM76">
        <v>0.1249</v>
      </c>
      <c r="AN76">
        <v>0</v>
      </c>
      <c r="AO76">
        <v>0</v>
      </c>
      <c r="AP76">
        <v>0</v>
      </c>
      <c r="AQ76">
        <v>0.02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207.285</v>
      </c>
      <c r="AY76">
        <v>0</v>
      </c>
      <c r="AZ76">
        <v>0</v>
      </c>
      <c r="BA76">
        <v>1.2418</v>
      </c>
      <c r="BB76">
        <v>0</v>
      </c>
      <c r="BC76">
        <v>0</v>
      </c>
      <c r="BD76">
        <v>0</v>
      </c>
      <c r="BE76" s="215"/>
      <c r="BF76" s="215"/>
      <c r="BG76" s="215"/>
      <c r="BH76" s="215"/>
      <c r="BI76" s="215"/>
      <c r="BJ76" s="215"/>
      <c r="BK76" s="215"/>
      <c r="BL76" s="215"/>
      <c r="BM76" s="215"/>
      <c r="BN76" s="215"/>
      <c r="BO76" s="215"/>
      <c r="BP76" s="215"/>
      <c r="BQ76" s="215"/>
      <c r="BR76" s="215"/>
      <c r="BS76" s="215"/>
      <c r="BT76" s="215"/>
      <c r="BU76" s="215"/>
      <c r="BV76" s="215"/>
      <c r="BW76" s="215"/>
      <c r="BX76" s="215"/>
      <c r="BY76" s="215"/>
      <c r="BZ76" s="215"/>
      <c r="CA76" s="215"/>
      <c r="CB76" s="215"/>
      <c r="CC76" s="215"/>
      <c r="CD76" s="215"/>
      <c r="CE76" s="215"/>
      <c r="CF76" s="215"/>
      <c r="CG76" s="215"/>
      <c r="CH76" s="215"/>
      <c r="CI76" s="215"/>
      <c r="CJ76" s="215"/>
      <c r="CK76" s="215"/>
      <c r="CL76" s="215"/>
      <c r="CM76" s="215"/>
      <c r="CN76" s="38"/>
      <c r="CO76" s="38"/>
      <c r="CP76" s="38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75"/>
    </row>
    <row r="77" spans="1:142" x14ac:dyDescent="0.25">
      <c r="A77" s="419" t="s">
        <v>864</v>
      </c>
      <c r="B77" s="419" t="s">
        <v>878</v>
      </c>
      <c r="C77" s="419" t="s">
        <v>153</v>
      </c>
      <c r="D77" s="394">
        <v>69</v>
      </c>
      <c r="E77">
        <v>0</v>
      </c>
      <c r="F77">
        <v>0</v>
      </c>
      <c r="G77">
        <v>0</v>
      </c>
      <c r="H77">
        <v>0.20300000000000001</v>
      </c>
      <c r="I77">
        <v>8.8999999999999996E-2</v>
      </c>
      <c r="J77">
        <v>0</v>
      </c>
      <c r="K77">
        <v>0</v>
      </c>
      <c r="L77">
        <v>0</v>
      </c>
      <c r="M77">
        <v>0</v>
      </c>
      <c r="N77">
        <v>0</v>
      </c>
      <c r="O77">
        <v>3.8635999999999999</v>
      </c>
      <c r="P77">
        <v>1.04E-2</v>
      </c>
      <c r="Q77">
        <v>1.0344</v>
      </c>
      <c r="R77">
        <v>1.7999999999999999E-2</v>
      </c>
      <c r="S77">
        <v>0</v>
      </c>
      <c r="T77">
        <v>0</v>
      </c>
      <c r="U77">
        <v>0</v>
      </c>
      <c r="V77">
        <v>0</v>
      </c>
      <c r="W77">
        <v>1.6215999999999999</v>
      </c>
      <c r="X77">
        <v>0</v>
      </c>
      <c r="Y77">
        <v>0.48749999999999999</v>
      </c>
      <c r="Z77">
        <v>0.1216</v>
      </c>
      <c r="AA77">
        <v>0</v>
      </c>
      <c r="AB77">
        <v>0</v>
      </c>
      <c r="AC77">
        <v>0</v>
      </c>
      <c r="AD77">
        <v>0.56859999999999999</v>
      </c>
      <c r="AE77">
        <v>0</v>
      </c>
      <c r="AF77">
        <v>0.3251</v>
      </c>
      <c r="AG77">
        <v>0</v>
      </c>
      <c r="AH77">
        <v>0</v>
      </c>
      <c r="AI77">
        <v>0</v>
      </c>
      <c r="AJ77">
        <v>3.5999999999999997E-2</v>
      </c>
      <c r="AK77">
        <v>0.2288</v>
      </c>
      <c r="AL77">
        <v>6.9900000000000004E-2</v>
      </c>
      <c r="AM77">
        <v>1.44E-2</v>
      </c>
      <c r="AN77">
        <v>0</v>
      </c>
      <c r="AO77">
        <v>0</v>
      </c>
      <c r="AP77">
        <v>0</v>
      </c>
      <c r="AQ77">
        <v>2.5000000000000001E-2</v>
      </c>
      <c r="AR77">
        <v>0</v>
      </c>
      <c r="AS77">
        <v>0</v>
      </c>
      <c r="AT77">
        <v>2.2000000000000001E-3</v>
      </c>
      <c r="AU77">
        <v>0</v>
      </c>
      <c r="AV77">
        <v>0</v>
      </c>
      <c r="AW77">
        <v>0</v>
      </c>
      <c r="AX77">
        <v>3.3650000000000002</v>
      </c>
      <c r="AY77">
        <v>0</v>
      </c>
      <c r="AZ77">
        <v>0</v>
      </c>
      <c r="BA77">
        <v>7.7899999999999997E-2</v>
      </c>
      <c r="BB77">
        <v>0</v>
      </c>
      <c r="BC77">
        <v>0</v>
      </c>
      <c r="BD77">
        <v>0</v>
      </c>
      <c r="BE77" s="215"/>
      <c r="BF77" s="215"/>
      <c r="BG77" s="215"/>
      <c r="BH77" s="215"/>
      <c r="BI77" s="215"/>
      <c r="BJ77" s="215"/>
      <c r="BK77" s="215"/>
      <c r="BL77" s="215"/>
      <c r="BM77" s="215"/>
      <c r="BN77" s="215"/>
      <c r="BO77" s="215"/>
      <c r="BP77" s="215"/>
      <c r="BQ77" s="215"/>
      <c r="BR77" s="215"/>
      <c r="BS77" s="215"/>
      <c r="BT77" s="215"/>
      <c r="BU77" s="215"/>
      <c r="BV77" s="215"/>
      <c r="BW77" s="215"/>
      <c r="BX77" s="215"/>
      <c r="BY77" s="215"/>
      <c r="BZ77" s="215"/>
      <c r="CA77" s="215"/>
      <c r="CB77" s="215"/>
      <c r="CC77" s="215"/>
      <c r="CD77" s="215"/>
      <c r="CE77" s="215"/>
      <c r="CF77" s="215"/>
      <c r="CG77" s="215"/>
      <c r="CH77" s="215"/>
      <c r="CI77" s="215"/>
      <c r="CJ77" s="215"/>
      <c r="CK77" s="215"/>
      <c r="CL77" s="215"/>
      <c r="CM77" s="215"/>
      <c r="CN77" s="38"/>
      <c r="CO77" s="38"/>
      <c r="CP77" s="38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75"/>
    </row>
    <row r="78" spans="1:142" x14ac:dyDescent="0.25">
      <c r="A78" s="419" t="s">
        <v>864</v>
      </c>
      <c r="B78" s="419" t="s">
        <v>883</v>
      </c>
      <c r="C78" s="419" t="s">
        <v>153</v>
      </c>
      <c r="D78" s="394">
        <v>70</v>
      </c>
      <c r="E78">
        <v>0</v>
      </c>
      <c r="F78">
        <v>0</v>
      </c>
      <c r="G78">
        <v>0</v>
      </c>
      <c r="H78">
        <v>4.1000000000000003E-3</v>
      </c>
      <c r="I78">
        <v>7.1400000000000005E-2</v>
      </c>
      <c r="J78">
        <v>0</v>
      </c>
      <c r="K78">
        <v>0</v>
      </c>
      <c r="L78">
        <v>0</v>
      </c>
      <c r="M78">
        <v>0</v>
      </c>
      <c r="N78">
        <v>0</v>
      </c>
      <c r="O78">
        <v>1.0800000000000001E-2</v>
      </c>
      <c r="P78">
        <v>0</v>
      </c>
      <c r="Q78">
        <v>2.0999999999999999E-3</v>
      </c>
      <c r="R78">
        <v>5.8289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0.39129999999999998</v>
      </c>
      <c r="Z78">
        <v>1.2E-2</v>
      </c>
      <c r="AA78">
        <v>0</v>
      </c>
      <c r="AB78">
        <v>0.98</v>
      </c>
      <c r="AC78">
        <v>0</v>
      </c>
      <c r="AD78">
        <v>1.06E-2</v>
      </c>
      <c r="AE78">
        <v>0</v>
      </c>
      <c r="AF78">
        <v>0.15190000000000001</v>
      </c>
      <c r="AG78">
        <v>0</v>
      </c>
      <c r="AH78">
        <v>0</v>
      </c>
      <c r="AI78">
        <v>0</v>
      </c>
      <c r="AJ78">
        <v>1.5699999999999999E-2</v>
      </c>
      <c r="AK78">
        <v>7.0099999999999996E-2</v>
      </c>
      <c r="AL78">
        <v>1.3899999999999999E-2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1.5900000000000001E-2</v>
      </c>
      <c r="AU78">
        <v>0</v>
      </c>
      <c r="AV78">
        <v>0</v>
      </c>
      <c r="AW78">
        <v>0</v>
      </c>
      <c r="AX78">
        <v>3.3399999999999999E-2</v>
      </c>
      <c r="AY78">
        <v>0</v>
      </c>
      <c r="AZ78">
        <v>0</v>
      </c>
      <c r="BA78">
        <v>1.6299999999999999E-2</v>
      </c>
      <c r="BB78">
        <v>0</v>
      </c>
      <c r="BC78">
        <v>9.4000000000000004E-3</v>
      </c>
      <c r="BD78">
        <v>0</v>
      </c>
      <c r="BE78" s="215"/>
      <c r="BF78" s="215"/>
      <c r="BG78" s="215"/>
      <c r="BH78" s="215"/>
      <c r="BI78" s="215"/>
      <c r="BJ78" s="215"/>
      <c r="BK78" s="215"/>
      <c r="BL78" s="215"/>
      <c r="BM78" s="215"/>
      <c r="BN78" s="215"/>
      <c r="BO78" s="215"/>
      <c r="BP78" s="215"/>
      <c r="BQ78" s="215"/>
      <c r="BR78" s="215"/>
      <c r="BS78" s="215"/>
      <c r="BT78" s="215"/>
      <c r="BU78" s="215"/>
      <c r="BV78" s="215"/>
      <c r="BW78" s="215"/>
      <c r="BX78" s="215"/>
      <c r="BY78" s="215"/>
      <c r="BZ78" s="215"/>
      <c r="CA78" s="215"/>
      <c r="CB78" s="215"/>
      <c r="CC78" s="215"/>
      <c r="CD78" s="215"/>
      <c r="CE78" s="215"/>
      <c r="CF78" s="215"/>
      <c r="CG78" s="215"/>
      <c r="CH78" s="215"/>
      <c r="CI78" s="215"/>
      <c r="CJ78" s="215"/>
      <c r="CK78" s="215"/>
      <c r="CL78" s="215"/>
      <c r="CM78" s="215"/>
      <c r="CN78" s="38"/>
      <c r="CO78" s="38"/>
      <c r="CP78" s="38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75"/>
    </row>
    <row r="79" spans="1:142" x14ac:dyDescent="0.25">
      <c r="A79" s="419" t="s">
        <v>865</v>
      </c>
      <c r="B79" s="419" t="s">
        <v>913</v>
      </c>
      <c r="C79" s="419" t="s">
        <v>155</v>
      </c>
      <c r="D79" s="394">
        <v>71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3.8765000000000001</v>
      </c>
      <c r="P79">
        <v>1.6500000000000001E-2</v>
      </c>
      <c r="Q79">
        <v>0</v>
      </c>
      <c r="R79">
        <v>5.1999999999999998E-2</v>
      </c>
      <c r="S79">
        <v>0</v>
      </c>
      <c r="T79">
        <v>0</v>
      </c>
      <c r="U79">
        <v>0</v>
      </c>
      <c r="V79">
        <v>0</v>
      </c>
      <c r="W79">
        <v>6.4000000000000003E-3</v>
      </c>
      <c r="X79">
        <v>0</v>
      </c>
      <c r="Y79">
        <v>7.8600000000000003E-2</v>
      </c>
      <c r="Z79">
        <v>0.50729999999999997</v>
      </c>
      <c r="AA79">
        <v>0</v>
      </c>
      <c r="AB79">
        <v>0</v>
      </c>
      <c r="AC79">
        <v>0</v>
      </c>
      <c r="AD79">
        <v>6.2E-2</v>
      </c>
      <c r="AE79">
        <v>0</v>
      </c>
      <c r="AF79">
        <v>0.66949999999999998</v>
      </c>
      <c r="AG79">
        <v>0</v>
      </c>
      <c r="AH79">
        <v>8.3087999999999997</v>
      </c>
      <c r="AI79">
        <v>0</v>
      </c>
      <c r="AJ79">
        <v>0</v>
      </c>
      <c r="AK79">
        <v>0</v>
      </c>
      <c r="AL79">
        <v>7.2999999999999995E-2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0.87250000000000005</v>
      </c>
      <c r="AY79">
        <v>0</v>
      </c>
      <c r="AZ79">
        <v>0</v>
      </c>
      <c r="BA79">
        <v>2.6800000000000001E-2</v>
      </c>
      <c r="BB79">
        <v>8.4000000000000005E-2</v>
      </c>
      <c r="BC79">
        <v>0</v>
      </c>
      <c r="BD79">
        <v>0</v>
      </c>
      <c r="BE79" s="215"/>
      <c r="BF79" s="215"/>
      <c r="BG79" s="215"/>
      <c r="BH79" s="215"/>
      <c r="BI79" s="215"/>
      <c r="BJ79" s="215"/>
      <c r="BK79" s="215"/>
      <c r="BL79" s="215"/>
      <c r="BM79" s="215"/>
      <c r="BN79" s="215"/>
      <c r="BO79" s="215"/>
      <c r="BP79" s="215"/>
      <c r="BQ79" s="215"/>
      <c r="BR79" s="215"/>
      <c r="BS79" s="215"/>
      <c r="BT79" s="215"/>
      <c r="BU79" s="215"/>
      <c r="BV79" s="215"/>
      <c r="BW79" s="215"/>
      <c r="BX79" s="215"/>
      <c r="BY79" s="215"/>
      <c r="BZ79" s="215"/>
      <c r="CA79" s="215"/>
      <c r="CB79" s="215"/>
      <c r="CC79" s="215"/>
      <c r="CD79" s="215"/>
      <c r="CE79" s="215"/>
      <c r="CF79" s="215"/>
      <c r="CG79" s="215"/>
      <c r="CH79" s="215"/>
      <c r="CI79" s="215"/>
      <c r="CJ79" s="215"/>
      <c r="CK79" s="215"/>
      <c r="CL79" s="215"/>
      <c r="CM79" s="215"/>
      <c r="CN79" s="38"/>
      <c r="CO79" s="38"/>
      <c r="CP79" s="38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75"/>
    </row>
    <row r="80" spans="1:142" x14ac:dyDescent="0.25">
      <c r="A80" s="419" t="s">
        <v>865</v>
      </c>
      <c r="B80" s="419" t="s">
        <v>884</v>
      </c>
      <c r="C80" s="419" t="s">
        <v>155</v>
      </c>
      <c r="D80" s="394">
        <v>72</v>
      </c>
      <c r="E80">
        <v>0</v>
      </c>
      <c r="F80">
        <v>0</v>
      </c>
      <c r="G80">
        <v>0</v>
      </c>
      <c r="H80">
        <v>5.9999999999999995E-4</v>
      </c>
      <c r="I80">
        <v>1.14E-2</v>
      </c>
      <c r="J80">
        <v>0</v>
      </c>
      <c r="K80">
        <v>0</v>
      </c>
      <c r="L80">
        <v>0</v>
      </c>
      <c r="M80">
        <v>0</v>
      </c>
      <c r="N80">
        <v>0</v>
      </c>
      <c r="O80">
        <v>21.684200000000001</v>
      </c>
      <c r="P80">
        <v>0.72709999999999997</v>
      </c>
      <c r="Q80">
        <v>0</v>
      </c>
      <c r="R80">
        <v>0.1515</v>
      </c>
      <c r="S80">
        <v>0</v>
      </c>
      <c r="T80">
        <v>0</v>
      </c>
      <c r="U80">
        <v>0</v>
      </c>
      <c r="V80">
        <v>0</v>
      </c>
      <c r="W80">
        <v>3.9100000000000003E-2</v>
      </c>
      <c r="X80">
        <v>0</v>
      </c>
      <c r="Y80">
        <v>0.52580000000000005</v>
      </c>
      <c r="Z80">
        <v>2.2339000000000002</v>
      </c>
      <c r="AA80">
        <v>0</v>
      </c>
      <c r="AB80">
        <v>0</v>
      </c>
      <c r="AC80">
        <v>2.7099999999999999E-2</v>
      </c>
      <c r="AD80">
        <v>0.1888</v>
      </c>
      <c r="AE80">
        <v>0</v>
      </c>
      <c r="AF80">
        <v>3.0493000000000001</v>
      </c>
      <c r="AG80">
        <v>0</v>
      </c>
      <c r="AH80">
        <v>51.718899999999998</v>
      </c>
      <c r="AI80">
        <v>0</v>
      </c>
      <c r="AJ80">
        <v>7.4000000000000003E-3</v>
      </c>
      <c r="AK80">
        <v>5.3E-3</v>
      </c>
      <c r="AL80">
        <v>0.27479999999999999</v>
      </c>
      <c r="AM80">
        <v>0</v>
      </c>
      <c r="AN80">
        <v>0</v>
      </c>
      <c r="AO80">
        <v>0</v>
      </c>
      <c r="AP80">
        <v>0</v>
      </c>
      <c r="AQ80">
        <v>1.4266000000000001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4.8383000000000003</v>
      </c>
      <c r="AY80">
        <v>0</v>
      </c>
      <c r="AZ80">
        <v>0</v>
      </c>
      <c r="BA80">
        <v>6.0999999999999999E-2</v>
      </c>
      <c r="BB80">
        <v>3.3879999999999999</v>
      </c>
      <c r="BC80">
        <v>0</v>
      </c>
      <c r="BD80">
        <v>0</v>
      </c>
      <c r="BE80" s="215"/>
      <c r="BF80" s="215"/>
      <c r="BG80" s="215"/>
      <c r="BH80" s="215"/>
      <c r="BI80" s="215"/>
      <c r="BJ80" s="215"/>
      <c r="BK80" s="215"/>
      <c r="BL80" s="215"/>
      <c r="BM80" s="215"/>
      <c r="BN80" s="215"/>
      <c r="BO80" s="215"/>
      <c r="BP80" s="215"/>
      <c r="BQ80" s="215"/>
      <c r="BR80" s="215"/>
      <c r="BS80" s="215"/>
      <c r="BT80" s="215"/>
      <c r="BU80" s="215"/>
      <c r="BV80" s="215"/>
      <c r="BW80" s="215"/>
      <c r="BX80" s="215"/>
      <c r="BY80" s="215"/>
      <c r="BZ80" s="215"/>
      <c r="CA80" s="215"/>
      <c r="CB80" s="215"/>
      <c r="CC80" s="215"/>
      <c r="CD80" s="215"/>
      <c r="CE80" s="215"/>
      <c r="CF80" s="215"/>
      <c r="CG80" s="215"/>
      <c r="CH80" s="215"/>
      <c r="CI80" s="215"/>
      <c r="CJ80" s="215"/>
      <c r="CK80" s="215"/>
      <c r="CL80" s="215"/>
      <c r="CM80" s="215"/>
      <c r="CN80" s="38"/>
      <c r="CO80" s="38"/>
      <c r="CP80" s="38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75"/>
    </row>
    <row r="81" spans="1:142" x14ac:dyDescent="0.25">
      <c r="A81" s="419" t="s">
        <v>865</v>
      </c>
      <c r="B81" s="419" t="s">
        <v>913</v>
      </c>
      <c r="C81" s="419" t="s">
        <v>153</v>
      </c>
      <c r="D81" s="394">
        <v>73</v>
      </c>
      <c r="E81">
        <v>0</v>
      </c>
      <c r="F81">
        <v>0</v>
      </c>
      <c r="G81">
        <v>0</v>
      </c>
      <c r="H81">
        <v>0</v>
      </c>
      <c r="I81">
        <v>0.17230000000000001</v>
      </c>
      <c r="J81">
        <v>0</v>
      </c>
      <c r="K81">
        <v>0</v>
      </c>
      <c r="L81">
        <v>0</v>
      </c>
      <c r="M81">
        <v>0</v>
      </c>
      <c r="N81">
        <v>0</v>
      </c>
      <c r="O81">
        <v>70.614900000000006</v>
      </c>
      <c r="P81">
        <v>0.13619999999999999</v>
      </c>
      <c r="Q81">
        <v>2.0500000000000001E-2</v>
      </c>
      <c r="R81">
        <v>0.12640000000000001</v>
      </c>
      <c r="S81">
        <v>0</v>
      </c>
      <c r="T81">
        <v>0</v>
      </c>
      <c r="U81">
        <v>0</v>
      </c>
      <c r="V81">
        <v>0.05</v>
      </c>
      <c r="W81">
        <v>0.34560000000000002</v>
      </c>
      <c r="X81">
        <v>0</v>
      </c>
      <c r="Y81">
        <v>1.0146999999999999</v>
      </c>
      <c r="Z81">
        <v>1.1451</v>
      </c>
      <c r="AA81">
        <v>0</v>
      </c>
      <c r="AB81">
        <v>0</v>
      </c>
      <c r="AC81">
        <v>0.108</v>
      </c>
      <c r="AD81">
        <v>0.4012</v>
      </c>
      <c r="AE81">
        <v>0</v>
      </c>
      <c r="AF81">
        <v>2.9144000000000001</v>
      </c>
      <c r="AG81">
        <v>0</v>
      </c>
      <c r="AH81">
        <v>102.1919</v>
      </c>
      <c r="AI81">
        <v>6.5000000000000002E-2</v>
      </c>
      <c r="AJ81">
        <v>6.0000000000000001E-3</v>
      </c>
      <c r="AK81">
        <v>0.38279999999999997</v>
      </c>
      <c r="AL81">
        <v>3.0950000000000002</v>
      </c>
      <c r="AM81">
        <v>0</v>
      </c>
      <c r="AN81">
        <v>0</v>
      </c>
      <c r="AO81">
        <v>0</v>
      </c>
      <c r="AP81">
        <v>0</v>
      </c>
      <c r="AQ81">
        <v>0.22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15.9534</v>
      </c>
      <c r="AY81">
        <v>0</v>
      </c>
      <c r="AZ81">
        <v>0</v>
      </c>
      <c r="BA81">
        <v>2.9399999999999999E-2</v>
      </c>
      <c r="BB81">
        <v>0</v>
      </c>
      <c r="BC81">
        <v>0</v>
      </c>
      <c r="BD81">
        <v>0</v>
      </c>
      <c r="BE81" s="215"/>
      <c r="BF81" s="215"/>
      <c r="BG81" s="215"/>
      <c r="BH81" s="215"/>
      <c r="BI81" s="215"/>
      <c r="BJ81" s="215"/>
      <c r="BK81" s="215"/>
      <c r="BL81" s="215"/>
      <c r="BM81" s="215"/>
      <c r="BN81" s="215"/>
      <c r="BO81" s="215"/>
      <c r="BP81" s="215"/>
      <c r="BQ81" s="215"/>
      <c r="BR81" s="215"/>
      <c r="BS81" s="215"/>
      <c r="BT81" s="215"/>
      <c r="BU81" s="215"/>
      <c r="BV81" s="215"/>
      <c r="BW81" s="215"/>
      <c r="BX81" s="215"/>
      <c r="BY81" s="215"/>
      <c r="BZ81" s="215"/>
      <c r="CA81" s="215"/>
      <c r="CB81" s="215"/>
      <c r="CC81" s="215"/>
      <c r="CD81" s="215"/>
      <c r="CE81" s="215"/>
      <c r="CF81" s="215"/>
      <c r="CG81" s="215"/>
      <c r="CH81" s="215"/>
      <c r="CI81" s="215"/>
      <c r="CJ81" s="215"/>
      <c r="CK81" s="215"/>
      <c r="CL81" s="215"/>
      <c r="CM81" s="215"/>
      <c r="CN81" s="38"/>
      <c r="CO81" s="38"/>
      <c r="CP81" s="38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75"/>
    </row>
    <row r="82" spans="1:142" x14ac:dyDescent="0.25">
      <c r="A82" s="419" t="s">
        <v>865</v>
      </c>
      <c r="B82" s="419" t="s">
        <v>881</v>
      </c>
      <c r="C82" s="419" t="s">
        <v>153</v>
      </c>
      <c r="D82" s="394">
        <v>74</v>
      </c>
      <c r="E82">
        <v>0</v>
      </c>
      <c r="F82">
        <v>0</v>
      </c>
      <c r="G82">
        <v>0</v>
      </c>
      <c r="H82">
        <v>0</v>
      </c>
      <c r="I82">
        <v>3.0000000000000001E-3</v>
      </c>
      <c r="J82">
        <v>0</v>
      </c>
      <c r="K82">
        <v>0</v>
      </c>
      <c r="L82">
        <v>0</v>
      </c>
      <c r="M82">
        <v>0</v>
      </c>
      <c r="N82">
        <v>0</v>
      </c>
      <c r="O82">
        <v>0.61419999999999997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3.8800000000000001E-2</v>
      </c>
      <c r="X82">
        <v>0</v>
      </c>
      <c r="Y82">
        <v>1.44E-2</v>
      </c>
      <c r="Z82">
        <v>1.72E-2</v>
      </c>
      <c r="AA82">
        <v>0</v>
      </c>
      <c r="AB82">
        <v>0</v>
      </c>
      <c r="AC82">
        <v>0</v>
      </c>
      <c r="AD82">
        <v>1.6400000000000001E-2</v>
      </c>
      <c r="AE82">
        <v>0</v>
      </c>
      <c r="AF82">
        <v>6.0000000000000001E-3</v>
      </c>
      <c r="AG82">
        <v>0</v>
      </c>
      <c r="AH82">
        <v>3.92</v>
      </c>
      <c r="AI82">
        <v>0</v>
      </c>
      <c r="AJ82">
        <v>0</v>
      </c>
      <c r="AK82">
        <v>0</v>
      </c>
      <c r="AL82">
        <v>0.1431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6.3100000000000003E-2</v>
      </c>
      <c r="AY82">
        <v>0</v>
      </c>
      <c r="AZ82">
        <v>0</v>
      </c>
      <c r="BA82">
        <v>1.4200000000000001E-2</v>
      </c>
      <c r="BB82">
        <v>0.22</v>
      </c>
      <c r="BC82">
        <v>0</v>
      </c>
      <c r="BD82">
        <v>0</v>
      </c>
      <c r="BE82" s="215"/>
      <c r="BF82" s="215"/>
      <c r="BG82" s="215"/>
      <c r="BH82" s="215"/>
      <c r="BI82" s="215"/>
      <c r="BJ82" s="215"/>
      <c r="BK82" s="215"/>
      <c r="BL82" s="215"/>
      <c r="BM82" s="215"/>
      <c r="BN82" s="215"/>
      <c r="BO82" s="215"/>
      <c r="BP82" s="215"/>
      <c r="BQ82" s="215"/>
      <c r="BR82" s="215"/>
      <c r="BS82" s="215"/>
      <c r="BT82" s="215"/>
      <c r="BU82" s="215"/>
      <c r="BV82" s="215"/>
      <c r="BW82" s="215"/>
      <c r="BX82" s="215"/>
      <c r="BY82" s="215"/>
      <c r="BZ82" s="215"/>
      <c r="CA82" s="215"/>
      <c r="CB82" s="215"/>
      <c r="CC82" s="215"/>
      <c r="CD82" s="215"/>
      <c r="CE82" s="215"/>
      <c r="CF82" s="215"/>
      <c r="CG82" s="215"/>
      <c r="CH82" s="215"/>
      <c r="CI82" s="215"/>
      <c r="CJ82" s="215"/>
      <c r="CK82" s="215"/>
      <c r="CL82" s="215"/>
      <c r="CM82" s="215"/>
      <c r="CN82" s="38"/>
      <c r="CO82" s="38"/>
      <c r="CP82" s="38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75"/>
    </row>
    <row r="83" spans="1:142" x14ac:dyDescent="0.25">
      <c r="A83" s="419" t="s">
        <v>865</v>
      </c>
      <c r="B83" s="419" t="s">
        <v>884</v>
      </c>
      <c r="C83" s="419" t="s">
        <v>153</v>
      </c>
      <c r="D83" s="394">
        <v>75</v>
      </c>
      <c r="E83">
        <v>0</v>
      </c>
      <c r="F83">
        <v>0</v>
      </c>
      <c r="G83">
        <v>0</v>
      </c>
      <c r="H83">
        <v>4.4000000000000003E-3</v>
      </c>
      <c r="I83">
        <v>0.29749999999999999</v>
      </c>
      <c r="J83">
        <v>5.0000000000000001E-3</v>
      </c>
      <c r="K83">
        <v>0</v>
      </c>
      <c r="L83">
        <v>0</v>
      </c>
      <c r="M83">
        <v>0</v>
      </c>
      <c r="N83">
        <v>0</v>
      </c>
      <c r="O83">
        <v>76.598100000000002</v>
      </c>
      <c r="P83">
        <v>0.3352</v>
      </c>
      <c r="Q83">
        <v>1.06E-2</v>
      </c>
      <c r="R83">
        <v>9.2600000000000002E-2</v>
      </c>
      <c r="S83">
        <v>0</v>
      </c>
      <c r="T83">
        <v>0</v>
      </c>
      <c r="U83">
        <v>0</v>
      </c>
      <c r="V83">
        <v>0</v>
      </c>
      <c r="W83">
        <v>3.0882000000000001</v>
      </c>
      <c r="X83">
        <v>0</v>
      </c>
      <c r="Y83">
        <v>1.8548</v>
      </c>
      <c r="Z83">
        <v>1.7673000000000001</v>
      </c>
      <c r="AA83">
        <v>0</v>
      </c>
      <c r="AB83">
        <v>0</v>
      </c>
      <c r="AC83">
        <v>4.7500000000000001E-2</v>
      </c>
      <c r="AD83">
        <v>0.46899999999999997</v>
      </c>
      <c r="AE83">
        <v>0</v>
      </c>
      <c r="AF83">
        <v>3.1269999999999998</v>
      </c>
      <c r="AG83">
        <v>0</v>
      </c>
      <c r="AH83">
        <v>137.13800000000001</v>
      </c>
      <c r="AI83">
        <v>0</v>
      </c>
      <c r="AJ83">
        <v>4.4000000000000003E-3</v>
      </c>
      <c r="AK83">
        <v>0.39029999999999998</v>
      </c>
      <c r="AL83">
        <v>4.5906000000000002</v>
      </c>
      <c r="AM83">
        <v>0</v>
      </c>
      <c r="AN83">
        <v>0</v>
      </c>
      <c r="AO83">
        <v>0</v>
      </c>
      <c r="AP83">
        <v>0</v>
      </c>
      <c r="AQ83">
        <v>0.128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25.914200000000001</v>
      </c>
      <c r="AY83">
        <v>0</v>
      </c>
      <c r="AZ83">
        <v>0</v>
      </c>
      <c r="BA83">
        <v>0.13969999999999999</v>
      </c>
      <c r="BB83">
        <v>0.77200000000000002</v>
      </c>
      <c r="BC83">
        <v>0</v>
      </c>
      <c r="BD83">
        <v>0</v>
      </c>
      <c r="BE83" s="215"/>
      <c r="BF83" s="215"/>
      <c r="BG83" s="215"/>
      <c r="BH83" s="215"/>
      <c r="BI83" s="215"/>
      <c r="BJ83" s="215"/>
      <c r="BK83" s="215"/>
      <c r="BL83" s="215"/>
      <c r="BM83" s="215"/>
      <c r="BN83" s="215"/>
      <c r="BO83" s="215"/>
      <c r="BP83" s="215"/>
      <c r="BQ83" s="215"/>
      <c r="BR83" s="215"/>
      <c r="BS83" s="215"/>
      <c r="BT83" s="215"/>
      <c r="BU83" s="215"/>
      <c r="BV83" s="215"/>
      <c r="BW83" s="215"/>
      <c r="BX83" s="215"/>
      <c r="BY83" s="215"/>
      <c r="BZ83" s="215"/>
      <c r="CA83" s="215"/>
      <c r="CB83" s="215"/>
      <c r="CC83" s="215"/>
      <c r="CD83" s="215"/>
      <c r="CE83" s="215"/>
      <c r="CF83" s="215"/>
      <c r="CG83" s="215"/>
      <c r="CH83" s="215"/>
      <c r="CI83" s="215"/>
      <c r="CJ83" s="215"/>
      <c r="CK83" s="215"/>
      <c r="CL83" s="215"/>
      <c r="CM83" s="215"/>
      <c r="CN83" s="38"/>
      <c r="CO83" s="38"/>
      <c r="CP83" s="38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75"/>
    </row>
    <row r="84" spans="1:142" x14ac:dyDescent="0.25">
      <c r="A84" s="419" t="s">
        <v>585</v>
      </c>
      <c r="B84" s="419" t="s">
        <v>879</v>
      </c>
      <c r="C84" s="419" t="s">
        <v>545</v>
      </c>
      <c r="D84" s="394">
        <v>76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666.1</v>
      </c>
      <c r="AQ84">
        <v>0</v>
      </c>
      <c r="AR84">
        <v>139.19999999999999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 s="215"/>
      <c r="BF84" s="215"/>
      <c r="BG84" s="215"/>
      <c r="BH84" s="215"/>
      <c r="BI84" s="215"/>
      <c r="BJ84" s="215"/>
      <c r="BK84" s="215"/>
      <c r="BL84" s="215"/>
      <c r="BM84" s="215"/>
      <c r="BN84" s="215"/>
      <c r="BO84" s="215"/>
      <c r="BP84" s="215"/>
      <c r="BQ84" s="215"/>
      <c r="BR84" s="215"/>
      <c r="BS84" s="215"/>
      <c r="BT84" s="215"/>
      <c r="BU84" s="215"/>
      <c r="BV84" s="215"/>
      <c r="BW84" s="215"/>
      <c r="BX84" s="215"/>
      <c r="BY84" s="215"/>
      <c r="BZ84" s="215"/>
      <c r="CA84" s="215"/>
      <c r="CB84" s="215"/>
      <c r="CC84" s="215"/>
      <c r="CD84" s="215"/>
      <c r="CE84" s="215"/>
      <c r="CF84" s="215"/>
      <c r="CG84" s="215"/>
      <c r="CH84" s="215"/>
      <c r="CI84" s="215"/>
      <c r="CJ84" s="215"/>
      <c r="CK84" s="215"/>
      <c r="CL84" s="215"/>
      <c r="CM84" s="215"/>
      <c r="CN84" s="38"/>
      <c r="CO84" s="38"/>
      <c r="CP84" s="38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75"/>
    </row>
    <row r="85" spans="1:142" x14ac:dyDescent="0.25">
      <c r="A85" s="419" t="s">
        <v>585</v>
      </c>
      <c r="B85" s="419" t="s">
        <v>890</v>
      </c>
      <c r="C85" s="419" t="s">
        <v>545</v>
      </c>
      <c r="D85" s="394">
        <v>77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216.2</v>
      </c>
      <c r="AQ85">
        <v>0</v>
      </c>
      <c r="AR85">
        <v>140.6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 s="215"/>
      <c r="BF85" s="215"/>
      <c r="BG85" s="215"/>
      <c r="BH85" s="215"/>
      <c r="BI85" s="215"/>
      <c r="BJ85" s="215"/>
      <c r="BK85" s="215"/>
      <c r="BL85" s="215"/>
      <c r="BM85" s="215"/>
      <c r="BN85" s="215"/>
      <c r="BO85" s="215"/>
      <c r="BP85" s="215"/>
      <c r="BQ85" s="215"/>
      <c r="BR85" s="215"/>
      <c r="BS85" s="215"/>
      <c r="BT85" s="215"/>
      <c r="BU85" s="215"/>
      <c r="BV85" s="215"/>
      <c r="BW85" s="215"/>
      <c r="BX85" s="215"/>
      <c r="BY85" s="215"/>
      <c r="BZ85" s="215"/>
      <c r="CA85" s="215"/>
      <c r="CB85" s="215"/>
      <c r="CC85" s="215"/>
      <c r="CD85" s="215"/>
      <c r="CE85" s="215"/>
      <c r="CF85" s="215"/>
      <c r="CG85" s="215"/>
      <c r="CH85" s="215"/>
      <c r="CI85" s="215"/>
      <c r="CJ85" s="215"/>
      <c r="CK85" s="215"/>
      <c r="CL85" s="215"/>
      <c r="CM85" s="215"/>
      <c r="CN85" s="38"/>
      <c r="CO85" s="38"/>
      <c r="CP85" s="38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75"/>
    </row>
    <row r="86" spans="1:142" x14ac:dyDescent="0.25">
      <c r="A86" s="419" t="s">
        <v>585</v>
      </c>
      <c r="B86" s="419" t="s">
        <v>890</v>
      </c>
      <c r="C86" s="419">
        <v>3031</v>
      </c>
      <c r="D86" s="394">
        <v>78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505</v>
      </c>
      <c r="AQ86">
        <v>0</v>
      </c>
      <c r="AR86">
        <v>3.3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 s="215"/>
      <c r="BF86" s="215"/>
      <c r="BG86" s="215"/>
      <c r="BH86" s="215"/>
      <c r="BI86" s="215"/>
      <c r="BJ86" s="215"/>
      <c r="BK86" s="215"/>
      <c r="BL86" s="215"/>
      <c r="BM86" s="215"/>
      <c r="BN86" s="215"/>
      <c r="BO86" s="215"/>
      <c r="BP86" s="215"/>
      <c r="BQ86" s="215"/>
      <c r="BR86" s="215"/>
      <c r="BS86" s="215"/>
      <c r="BT86" s="215"/>
      <c r="BU86" s="215"/>
      <c r="BV86" s="215"/>
      <c r="BW86" s="215"/>
      <c r="BX86" s="215"/>
      <c r="BY86" s="215"/>
      <c r="BZ86" s="215"/>
      <c r="CA86" s="215"/>
      <c r="CB86" s="215"/>
      <c r="CC86" s="215"/>
      <c r="CD86" s="215"/>
      <c r="CE86" s="215"/>
      <c r="CF86" s="215"/>
      <c r="CG86" s="215"/>
      <c r="CH86" s="215"/>
      <c r="CI86" s="215"/>
      <c r="CJ86" s="215"/>
      <c r="CK86" s="215"/>
      <c r="CL86" s="215"/>
      <c r="CM86" s="215"/>
      <c r="CN86" s="38"/>
      <c r="CO86" s="38"/>
      <c r="CP86" s="38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75"/>
    </row>
    <row r="87" spans="1:142" x14ac:dyDescent="0.25">
      <c r="A87" s="419" t="s">
        <v>585</v>
      </c>
      <c r="B87" s="419" t="s">
        <v>883</v>
      </c>
      <c r="C87" s="419" t="s">
        <v>157</v>
      </c>
      <c r="D87" s="394">
        <v>79</v>
      </c>
      <c r="E87">
        <v>0</v>
      </c>
      <c r="F87">
        <v>0</v>
      </c>
      <c r="G87">
        <v>0</v>
      </c>
      <c r="H87">
        <v>4.1999999999999997E-3</v>
      </c>
      <c r="I87">
        <v>0</v>
      </c>
      <c r="J87">
        <v>0</v>
      </c>
      <c r="K87">
        <v>0</v>
      </c>
      <c r="L87">
        <v>0.10100000000000001</v>
      </c>
      <c r="M87">
        <v>0</v>
      </c>
      <c r="N87">
        <v>0</v>
      </c>
      <c r="O87">
        <v>0</v>
      </c>
      <c r="P87">
        <v>0</v>
      </c>
      <c r="Q87">
        <v>2.5999999999999999E-2</v>
      </c>
      <c r="R87">
        <v>26.96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0.23760000000000001</v>
      </c>
      <c r="Z87">
        <v>7.6499999999999999E-2</v>
      </c>
      <c r="AA87">
        <v>0</v>
      </c>
      <c r="AB87">
        <v>0</v>
      </c>
      <c r="AC87">
        <v>0</v>
      </c>
      <c r="AD87">
        <v>3.5000000000000001E-3</v>
      </c>
      <c r="AE87">
        <v>0</v>
      </c>
      <c r="AF87">
        <v>4.2799999999999998E-2</v>
      </c>
      <c r="AG87">
        <v>0</v>
      </c>
      <c r="AH87">
        <v>0</v>
      </c>
      <c r="AI87">
        <v>0</v>
      </c>
      <c r="AJ87">
        <v>1.21E-2</v>
      </c>
      <c r="AK87">
        <v>0.1371</v>
      </c>
      <c r="AL87">
        <v>2.0999999999999999E-3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0.20830000000000001</v>
      </c>
      <c r="AU87">
        <v>0</v>
      </c>
      <c r="AV87">
        <v>0</v>
      </c>
      <c r="AW87">
        <v>0</v>
      </c>
      <c r="AX87">
        <v>0.80459999999999998</v>
      </c>
      <c r="AY87">
        <v>0</v>
      </c>
      <c r="AZ87">
        <v>0</v>
      </c>
      <c r="BA87">
        <v>0.1401</v>
      </c>
      <c r="BB87">
        <v>0</v>
      </c>
      <c r="BC87">
        <v>2.29E-2</v>
      </c>
      <c r="BD87">
        <v>0</v>
      </c>
      <c r="BE87" s="215"/>
      <c r="BF87" s="215"/>
      <c r="BG87" s="215"/>
      <c r="BH87" s="215"/>
      <c r="BI87" s="215"/>
      <c r="BJ87" s="215"/>
      <c r="BK87" s="215"/>
      <c r="BL87" s="215"/>
      <c r="BM87" s="215"/>
      <c r="BN87" s="215"/>
      <c r="BO87" s="215"/>
      <c r="BP87" s="215"/>
      <c r="BQ87" s="215"/>
      <c r="BR87" s="215"/>
      <c r="BS87" s="215"/>
      <c r="BT87" s="215"/>
      <c r="BU87" s="215"/>
      <c r="BV87" s="215"/>
      <c r="BW87" s="215"/>
      <c r="BX87" s="215"/>
      <c r="BY87" s="215"/>
      <c r="BZ87" s="215"/>
      <c r="CA87" s="215"/>
      <c r="CB87" s="215"/>
      <c r="CC87" s="215"/>
      <c r="CD87" s="215"/>
      <c r="CE87" s="215"/>
      <c r="CF87" s="215"/>
      <c r="CG87" s="215"/>
      <c r="CH87" s="215"/>
      <c r="CI87" s="215"/>
      <c r="CJ87" s="215"/>
      <c r="CK87" s="215"/>
      <c r="CL87" s="215"/>
      <c r="CM87" s="215"/>
      <c r="CN87" s="38"/>
      <c r="CO87" s="38"/>
      <c r="CP87" s="38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75"/>
    </row>
    <row r="88" spans="1:142" x14ac:dyDescent="0.25">
      <c r="A88" s="419" t="s">
        <v>585</v>
      </c>
      <c r="B88" s="419" t="s">
        <v>880</v>
      </c>
      <c r="C88" s="419" t="s">
        <v>153</v>
      </c>
      <c r="D88" s="394">
        <v>80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4.7000000000000002E-3</v>
      </c>
      <c r="R88">
        <v>12.1541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3.3E-3</v>
      </c>
      <c r="Z88">
        <v>0</v>
      </c>
      <c r="AA88">
        <v>0</v>
      </c>
      <c r="AB88">
        <v>7.6999999999999999E-2</v>
      </c>
      <c r="AC88">
        <v>0</v>
      </c>
      <c r="AD88">
        <v>5.8999999999999999E-3</v>
      </c>
      <c r="AE88">
        <v>0</v>
      </c>
      <c r="AF88">
        <v>5.2999999999999999E-2</v>
      </c>
      <c r="AG88">
        <v>0</v>
      </c>
      <c r="AH88">
        <v>0</v>
      </c>
      <c r="AI88">
        <v>0</v>
      </c>
      <c r="AJ88">
        <v>6.7599999999999993E-2</v>
      </c>
      <c r="AK88">
        <v>4.1999999999999997E-3</v>
      </c>
      <c r="AL88">
        <v>2.0999999999999999E-3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0.2883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2.5999999999999999E-2</v>
      </c>
      <c r="BD88">
        <v>0</v>
      </c>
      <c r="BE88" s="215"/>
      <c r="BF88" s="215"/>
      <c r="BG88" s="215"/>
      <c r="BH88" s="215"/>
      <c r="BI88" s="215"/>
      <c r="BJ88" s="215"/>
      <c r="BK88" s="215"/>
      <c r="BL88" s="215"/>
      <c r="BM88" s="215"/>
      <c r="BN88" s="215"/>
      <c r="BO88" s="215"/>
      <c r="BP88" s="215"/>
      <c r="BQ88" s="215"/>
      <c r="BR88" s="215"/>
      <c r="BS88" s="215"/>
      <c r="BT88" s="215"/>
      <c r="BU88" s="215"/>
      <c r="BV88" s="215"/>
      <c r="BW88" s="215"/>
      <c r="BX88" s="215"/>
      <c r="BY88" s="215"/>
      <c r="BZ88" s="215"/>
      <c r="CA88" s="215"/>
      <c r="CB88" s="215"/>
      <c r="CC88" s="215"/>
      <c r="CD88" s="215"/>
      <c r="CE88" s="215"/>
      <c r="CF88" s="215"/>
      <c r="CG88" s="215"/>
      <c r="CH88" s="215"/>
      <c r="CI88" s="215"/>
      <c r="CJ88" s="215"/>
      <c r="CK88" s="215"/>
      <c r="CL88" s="215"/>
      <c r="CM88" s="215"/>
      <c r="CN88" s="38"/>
      <c r="CO88" s="38"/>
      <c r="CP88" s="38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75"/>
    </row>
    <row r="89" spans="1:142" x14ac:dyDescent="0.25">
      <c r="A89" s="419" t="s">
        <v>585</v>
      </c>
      <c r="B89" s="419" t="s">
        <v>883</v>
      </c>
      <c r="C89" s="419" t="s">
        <v>153</v>
      </c>
      <c r="D89" s="394">
        <v>81</v>
      </c>
      <c r="E89">
        <v>0</v>
      </c>
      <c r="F89">
        <v>0</v>
      </c>
      <c r="G89">
        <v>0</v>
      </c>
      <c r="H89">
        <v>4.9299999999999997E-2</v>
      </c>
      <c r="I89">
        <v>7.0000000000000007E-2</v>
      </c>
      <c r="J89">
        <v>0</v>
      </c>
      <c r="K89">
        <v>0</v>
      </c>
      <c r="L89">
        <v>6.2E-2</v>
      </c>
      <c r="M89">
        <v>0</v>
      </c>
      <c r="N89">
        <v>0</v>
      </c>
      <c r="O89">
        <v>0.6391</v>
      </c>
      <c r="P89">
        <v>3.7499999999999999E-2</v>
      </c>
      <c r="Q89">
        <v>2.35E-2</v>
      </c>
      <c r="R89">
        <v>24.5076</v>
      </c>
      <c r="S89">
        <v>0</v>
      </c>
      <c r="T89">
        <v>0</v>
      </c>
      <c r="U89">
        <v>0</v>
      </c>
      <c r="V89">
        <v>0</v>
      </c>
      <c r="W89">
        <v>0.2727</v>
      </c>
      <c r="X89">
        <v>0</v>
      </c>
      <c r="Y89">
        <v>0.9486</v>
      </c>
      <c r="Z89">
        <v>0.16769999999999999</v>
      </c>
      <c r="AA89">
        <v>0</v>
      </c>
      <c r="AB89">
        <v>0</v>
      </c>
      <c r="AC89">
        <v>0</v>
      </c>
      <c r="AD89">
        <v>7.6200000000000004E-2</v>
      </c>
      <c r="AE89">
        <v>0.01</v>
      </c>
      <c r="AF89">
        <v>1.0162</v>
      </c>
      <c r="AG89">
        <v>0</v>
      </c>
      <c r="AH89">
        <v>0</v>
      </c>
      <c r="AI89">
        <v>0</v>
      </c>
      <c r="AJ89">
        <v>3.73E-2</v>
      </c>
      <c r="AK89">
        <v>0.52810000000000001</v>
      </c>
      <c r="AL89">
        <v>0.49930000000000002</v>
      </c>
      <c r="AM89">
        <v>0</v>
      </c>
      <c r="AN89">
        <v>0</v>
      </c>
      <c r="AO89">
        <v>0</v>
      </c>
      <c r="AP89">
        <v>5.0000000000000001E-3</v>
      </c>
      <c r="AQ89">
        <v>0</v>
      </c>
      <c r="AR89">
        <v>0</v>
      </c>
      <c r="AS89">
        <v>0</v>
      </c>
      <c r="AT89">
        <v>0.15720000000000001</v>
      </c>
      <c r="AU89">
        <v>0</v>
      </c>
      <c r="AV89">
        <v>0.34300000000000003</v>
      </c>
      <c r="AW89">
        <v>0</v>
      </c>
      <c r="AX89">
        <v>3.3530000000000002</v>
      </c>
      <c r="AY89">
        <v>7.0000000000000001E-3</v>
      </c>
      <c r="AZ89">
        <v>0</v>
      </c>
      <c r="BA89">
        <v>0.72519999999999996</v>
      </c>
      <c r="BB89">
        <v>0</v>
      </c>
      <c r="BC89">
        <v>6.5500000000000003E-2</v>
      </c>
      <c r="BD89">
        <v>0</v>
      </c>
      <c r="BE89" s="215"/>
      <c r="BF89" s="215"/>
      <c r="BG89" s="215"/>
      <c r="BH89" s="215"/>
      <c r="BI89" s="215"/>
      <c r="BJ89" s="215"/>
      <c r="BK89" s="215"/>
      <c r="BL89" s="215"/>
      <c r="BM89" s="215"/>
      <c r="BN89" s="215"/>
      <c r="BO89" s="215"/>
      <c r="BP89" s="215"/>
      <c r="BQ89" s="215"/>
      <c r="BR89" s="215"/>
      <c r="BS89" s="215"/>
      <c r="BT89" s="215"/>
      <c r="BU89" s="215"/>
      <c r="BV89" s="215"/>
      <c r="BW89" s="215"/>
      <c r="BX89" s="215"/>
      <c r="BY89" s="215"/>
      <c r="BZ89" s="215"/>
      <c r="CA89" s="215"/>
      <c r="CB89" s="215"/>
      <c r="CC89" s="215"/>
      <c r="CD89" s="215"/>
      <c r="CE89" s="215"/>
      <c r="CF89" s="215"/>
      <c r="CG89" s="215"/>
      <c r="CH89" s="215"/>
      <c r="CI89" s="215"/>
      <c r="CJ89" s="215"/>
      <c r="CK89" s="215"/>
      <c r="CL89" s="215"/>
      <c r="CM89" s="215"/>
      <c r="CN89" s="38"/>
      <c r="CO89" s="38"/>
      <c r="CP89" s="38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75"/>
    </row>
    <row r="90" spans="1:142" x14ac:dyDescent="0.25">
      <c r="A90" s="419" t="s">
        <v>585</v>
      </c>
      <c r="B90" s="419" t="s">
        <v>884</v>
      </c>
      <c r="C90" s="419" t="s">
        <v>153</v>
      </c>
      <c r="D90" s="394">
        <v>82</v>
      </c>
      <c r="E90">
        <v>0</v>
      </c>
      <c r="F90">
        <v>0</v>
      </c>
      <c r="G90">
        <v>0</v>
      </c>
      <c r="H90">
        <v>0</v>
      </c>
      <c r="I90">
        <v>0.03</v>
      </c>
      <c r="J90">
        <v>0</v>
      </c>
      <c r="K90">
        <v>0</v>
      </c>
      <c r="L90">
        <v>0</v>
      </c>
      <c r="M90">
        <v>0</v>
      </c>
      <c r="N90">
        <v>0</v>
      </c>
      <c r="O90">
        <v>0.4531</v>
      </c>
      <c r="P90">
        <v>1.9800000000000002E-2</v>
      </c>
      <c r="Q90">
        <v>0</v>
      </c>
      <c r="R90">
        <v>8.9999999999999993E-3</v>
      </c>
      <c r="S90">
        <v>0</v>
      </c>
      <c r="T90">
        <v>0</v>
      </c>
      <c r="U90">
        <v>0</v>
      </c>
      <c r="V90">
        <v>0</v>
      </c>
      <c r="W90">
        <v>7.8399999999999997E-2</v>
      </c>
      <c r="X90">
        <v>0</v>
      </c>
      <c r="Y90">
        <v>0.192</v>
      </c>
      <c r="Z90">
        <v>8.77E-2</v>
      </c>
      <c r="AA90">
        <v>0</v>
      </c>
      <c r="AB90">
        <v>0</v>
      </c>
      <c r="AC90">
        <v>0</v>
      </c>
      <c r="AD90">
        <v>3.9800000000000002E-2</v>
      </c>
      <c r="AE90">
        <v>0</v>
      </c>
      <c r="AF90">
        <v>0.54339999999999999</v>
      </c>
      <c r="AG90">
        <v>0</v>
      </c>
      <c r="AH90">
        <v>9.3650000000000002</v>
      </c>
      <c r="AI90">
        <v>0</v>
      </c>
      <c r="AJ90">
        <v>0</v>
      </c>
      <c r="AK90">
        <v>4.6300000000000001E-2</v>
      </c>
      <c r="AL90">
        <v>7.0900000000000005E-2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2.2008999999999999</v>
      </c>
      <c r="AY90">
        <v>0</v>
      </c>
      <c r="AZ90">
        <v>0</v>
      </c>
      <c r="BA90">
        <v>0</v>
      </c>
      <c r="BB90">
        <v>0.64700000000000002</v>
      </c>
      <c r="BC90">
        <v>0</v>
      </c>
      <c r="BD90">
        <v>0</v>
      </c>
      <c r="BE90" s="215"/>
      <c r="BF90" s="215"/>
      <c r="BG90" s="215"/>
      <c r="BH90" s="215"/>
      <c r="BI90" s="215"/>
      <c r="BJ90" s="215"/>
      <c r="BK90" s="215"/>
      <c r="BL90" s="215"/>
      <c r="BM90" s="215"/>
      <c r="BN90" s="215"/>
      <c r="BO90" s="215"/>
      <c r="BP90" s="215"/>
      <c r="BQ90" s="215"/>
      <c r="BR90" s="215"/>
      <c r="BS90" s="215"/>
      <c r="BT90" s="215"/>
      <c r="BU90" s="215"/>
      <c r="BV90" s="215"/>
      <c r="BW90" s="215"/>
      <c r="BX90" s="215"/>
      <c r="BY90" s="215"/>
      <c r="BZ90" s="215"/>
      <c r="CA90" s="215"/>
      <c r="CB90" s="215"/>
      <c r="CC90" s="215"/>
      <c r="CD90" s="215"/>
      <c r="CE90" s="215"/>
      <c r="CF90" s="215"/>
      <c r="CG90" s="215"/>
      <c r="CH90" s="215"/>
      <c r="CI90" s="215"/>
      <c r="CJ90" s="215"/>
      <c r="CK90" s="215"/>
      <c r="CL90" s="215"/>
      <c r="CM90" s="215"/>
      <c r="CN90" s="38"/>
      <c r="CO90" s="38"/>
      <c r="CP90" s="38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75"/>
    </row>
    <row r="91" spans="1:142" x14ac:dyDescent="0.25">
      <c r="A91" s="419" t="s">
        <v>586</v>
      </c>
      <c r="B91" s="419" t="s">
        <v>879</v>
      </c>
      <c r="C91" s="419" t="s">
        <v>545</v>
      </c>
      <c r="D91" s="394">
        <v>83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1485.0550000000001</v>
      </c>
      <c r="AQ91">
        <v>0</v>
      </c>
      <c r="AR91">
        <v>1145.53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 s="215"/>
      <c r="BF91" s="215"/>
      <c r="BG91" s="215"/>
      <c r="BH91" s="215"/>
      <c r="BI91" s="215"/>
      <c r="BJ91" s="215"/>
      <c r="BK91" s="215"/>
      <c r="BL91" s="215"/>
      <c r="BM91" s="215"/>
      <c r="BN91" s="215"/>
      <c r="BO91" s="215"/>
      <c r="BP91" s="215"/>
      <c r="BQ91" s="215"/>
      <c r="BR91" s="215"/>
      <c r="BS91" s="215"/>
      <c r="BT91" s="215"/>
      <c r="BU91" s="215"/>
      <c r="BV91" s="215"/>
      <c r="BW91" s="215"/>
      <c r="BX91" s="215"/>
      <c r="BY91" s="215"/>
      <c r="BZ91" s="215"/>
      <c r="CA91" s="215"/>
      <c r="CB91" s="215"/>
      <c r="CC91" s="215"/>
      <c r="CD91" s="215"/>
      <c r="CE91" s="215"/>
      <c r="CF91" s="215"/>
      <c r="CG91" s="215"/>
      <c r="CH91" s="215"/>
      <c r="CI91" s="215"/>
      <c r="CJ91" s="215"/>
      <c r="CK91" s="215"/>
      <c r="CL91" s="215"/>
      <c r="CM91" s="215"/>
      <c r="CN91" s="38"/>
      <c r="CO91" s="38"/>
      <c r="CP91" s="38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75"/>
    </row>
    <row r="92" spans="1:142" x14ac:dyDescent="0.25">
      <c r="A92" s="419" t="s">
        <v>586</v>
      </c>
      <c r="B92" s="419" t="s">
        <v>890</v>
      </c>
      <c r="C92" s="419" t="s">
        <v>545</v>
      </c>
      <c r="D92" s="394">
        <v>84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3486.52</v>
      </c>
      <c r="AQ92">
        <v>0</v>
      </c>
      <c r="AR92">
        <v>2070.895</v>
      </c>
      <c r="AS92">
        <v>30.7</v>
      </c>
      <c r="AT92">
        <v>0</v>
      </c>
      <c r="AU92">
        <v>0</v>
      </c>
      <c r="AV92">
        <v>0</v>
      </c>
      <c r="AW92">
        <v>0</v>
      </c>
      <c r="AX92">
        <v>0.253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 s="215"/>
      <c r="BF92" s="215"/>
      <c r="BG92" s="215"/>
      <c r="BH92" s="215"/>
      <c r="BI92" s="215"/>
      <c r="BJ92" s="215"/>
      <c r="BK92" s="215"/>
      <c r="BL92" s="215"/>
      <c r="BM92" s="215"/>
      <c r="BN92" s="215"/>
      <c r="BO92" s="215"/>
      <c r="BP92" s="215"/>
      <c r="BQ92" s="215"/>
      <c r="BR92" s="215"/>
      <c r="BS92" s="215"/>
      <c r="BT92" s="215"/>
      <c r="BU92" s="215"/>
      <c r="BV92" s="215"/>
      <c r="BW92" s="215"/>
      <c r="BX92" s="215"/>
      <c r="BY92" s="215"/>
      <c r="BZ92" s="215"/>
      <c r="CA92" s="215"/>
      <c r="CB92" s="215"/>
      <c r="CC92" s="215"/>
      <c r="CD92" s="215"/>
      <c r="CE92" s="215"/>
      <c r="CF92" s="215"/>
      <c r="CG92" s="215"/>
      <c r="CH92" s="215"/>
      <c r="CI92" s="215"/>
      <c r="CJ92" s="215"/>
      <c r="CK92" s="215"/>
      <c r="CL92" s="215"/>
      <c r="CM92" s="215"/>
      <c r="CN92" s="38"/>
      <c r="CO92" s="38"/>
      <c r="CP92" s="38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75"/>
    </row>
    <row r="93" spans="1:142" x14ac:dyDescent="0.25">
      <c r="A93" s="419" t="s">
        <v>586</v>
      </c>
      <c r="B93" s="419" t="s">
        <v>900</v>
      </c>
      <c r="C93" s="419" t="s">
        <v>157</v>
      </c>
      <c r="D93" s="394">
        <v>85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0.16700000000000001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0.191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5.0000000000000001E-3</v>
      </c>
      <c r="AL93">
        <v>0</v>
      </c>
      <c r="AM93">
        <v>4.0899999999999999E-2</v>
      </c>
      <c r="AN93">
        <v>0</v>
      </c>
      <c r="AO93">
        <v>0</v>
      </c>
      <c r="AP93">
        <v>738.08</v>
      </c>
      <c r="AQ93">
        <v>0.03</v>
      </c>
      <c r="AR93">
        <v>95.495000000000005</v>
      </c>
      <c r="AS93">
        <v>5.0000000000000001E-3</v>
      </c>
      <c r="AT93">
        <v>0</v>
      </c>
      <c r="AU93">
        <v>0</v>
      </c>
      <c r="AV93">
        <v>0</v>
      </c>
      <c r="AW93">
        <v>0</v>
      </c>
      <c r="AX93">
        <v>7.4999999999999997E-3</v>
      </c>
      <c r="AY93">
        <v>0</v>
      </c>
      <c r="AZ93">
        <v>0</v>
      </c>
      <c r="BA93">
        <v>8.3799999999999999E-2</v>
      </c>
      <c r="BB93">
        <v>0</v>
      </c>
      <c r="BC93">
        <v>0</v>
      </c>
      <c r="BD93">
        <v>0</v>
      </c>
      <c r="BE93" s="215"/>
      <c r="BF93" s="215"/>
      <c r="BG93" s="215"/>
      <c r="BH93" s="215"/>
      <c r="BI93" s="215"/>
      <c r="BJ93" s="215"/>
      <c r="BK93" s="215"/>
      <c r="BL93" s="215"/>
      <c r="BM93" s="215"/>
      <c r="BN93" s="215"/>
      <c r="BO93" s="215"/>
      <c r="BP93" s="215"/>
      <c r="BQ93" s="215"/>
      <c r="BR93" s="215"/>
      <c r="BS93" s="215"/>
      <c r="BT93" s="215"/>
      <c r="BU93" s="215"/>
      <c r="BV93" s="215"/>
      <c r="BW93" s="215"/>
      <c r="BX93" s="215"/>
      <c r="BY93" s="215"/>
      <c r="BZ93" s="215"/>
      <c r="CA93" s="215"/>
      <c r="CB93" s="215"/>
      <c r="CC93" s="215"/>
      <c r="CD93" s="215"/>
      <c r="CE93" s="215"/>
      <c r="CF93" s="215"/>
      <c r="CG93" s="215"/>
      <c r="CH93" s="215"/>
      <c r="CI93" s="215"/>
      <c r="CJ93" s="215"/>
      <c r="CK93" s="215"/>
      <c r="CL93" s="215"/>
      <c r="CM93" s="215"/>
      <c r="CN93" s="38"/>
      <c r="CO93" s="38"/>
      <c r="CP93" s="38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75"/>
    </row>
    <row r="94" spans="1:142" x14ac:dyDescent="0.25">
      <c r="A94" s="419" t="s">
        <v>586</v>
      </c>
      <c r="B94" s="419" t="s">
        <v>878</v>
      </c>
      <c r="C94" s="419" t="s">
        <v>153</v>
      </c>
      <c r="D94" s="394">
        <v>86</v>
      </c>
      <c r="E94">
        <v>0</v>
      </c>
      <c r="F94">
        <v>0</v>
      </c>
      <c r="G94">
        <v>0</v>
      </c>
      <c r="H94">
        <v>5.91E-2</v>
      </c>
      <c r="I94">
        <v>0.17269999999999999</v>
      </c>
      <c r="J94">
        <v>0</v>
      </c>
      <c r="K94">
        <v>0</v>
      </c>
      <c r="L94">
        <v>0</v>
      </c>
      <c r="M94">
        <v>0</v>
      </c>
      <c r="N94">
        <v>0</v>
      </c>
      <c r="O94">
        <v>13.6624</v>
      </c>
      <c r="P94">
        <v>3.7000000000000002E-3</v>
      </c>
      <c r="Q94">
        <v>0.1179</v>
      </c>
      <c r="R94">
        <v>3.5034999999999998</v>
      </c>
      <c r="S94">
        <v>0</v>
      </c>
      <c r="T94">
        <v>0</v>
      </c>
      <c r="U94">
        <v>0</v>
      </c>
      <c r="V94">
        <v>0</v>
      </c>
      <c r="W94">
        <v>2.6349999999999998</v>
      </c>
      <c r="X94">
        <v>0</v>
      </c>
      <c r="Y94">
        <v>1.54</v>
      </c>
      <c r="Z94">
        <v>1.0258</v>
      </c>
      <c r="AA94">
        <v>0</v>
      </c>
      <c r="AB94">
        <v>0</v>
      </c>
      <c r="AC94">
        <v>3.3799999999999997E-2</v>
      </c>
      <c r="AD94">
        <v>0.49049999999999999</v>
      </c>
      <c r="AE94">
        <v>2.6800000000000001E-2</v>
      </c>
      <c r="AF94">
        <v>6.8117999999999999</v>
      </c>
      <c r="AG94">
        <v>0</v>
      </c>
      <c r="AH94">
        <v>0</v>
      </c>
      <c r="AI94">
        <v>0.05</v>
      </c>
      <c r="AJ94">
        <v>1.6400000000000001E-2</v>
      </c>
      <c r="AK94">
        <v>1.6275999999999999</v>
      </c>
      <c r="AL94">
        <v>8.77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1.8E-3</v>
      </c>
      <c r="AU94">
        <v>0</v>
      </c>
      <c r="AV94">
        <v>7.0000000000000007E-2</v>
      </c>
      <c r="AW94">
        <v>0</v>
      </c>
      <c r="AX94">
        <v>22.933299999999999</v>
      </c>
      <c r="AY94">
        <v>0</v>
      </c>
      <c r="AZ94">
        <v>0</v>
      </c>
      <c r="BA94">
        <v>0.70860000000000001</v>
      </c>
      <c r="BB94">
        <v>0</v>
      </c>
      <c r="BC94">
        <v>1.03E-2</v>
      </c>
      <c r="BD94">
        <v>0</v>
      </c>
      <c r="BE94" s="215"/>
      <c r="BF94" s="215"/>
      <c r="BG94" s="215"/>
      <c r="BH94" s="215"/>
      <c r="BI94" s="215"/>
      <c r="BJ94" s="215"/>
      <c r="BK94" s="215"/>
      <c r="BL94" s="215"/>
      <c r="BM94" s="215"/>
      <c r="BN94" s="215"/>
      <c r="BO94" s="215"/>
      <c r="BP94" s="215"/>
      <c r="BQ94" s="215"/>
      <c r="BR94" s="215"/>
      <c r="BS94" s="215"/>
      <c r="BT94" s="215"/>
      <c r="BU94" s="215"/>
      <c r="BV94" s="215"/>
      <c r="BW94" s="215"/>
      <c r="BX94" s="215"/>
      <c r="BY94" s="215"/>
      <c r="BZ94" s="215"/>
      <c r="CA94" s="215"/>
      <c r="CB94" s="215"/>
      <c r="CC94" s="215"/>
      <c r="CD94" s="215"/>
      <c r="CE94" s="215"/>
      <c r="CF94" s="215"/>
      <c r="CG94" s="215"/>
      <c r="CH94" s="215"/>
      <c r="CI94" s="215"/>
      <c r="CJ94" s="215"/>
      <c r="CK94" s="215"/>
      <c r="CL94" s="215"/>
      <c r="CM94" s="215"/>
      <c r="CN94" s="38"/>
      <c r="CO94" s="38"/>
      <c r="CP94" s="38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75"/>
    </row>
    <row r="95" spans="1:142" x14ac:dyDescent="0.25">
      <c r="A95" s="419" t="s">
        <v>586</v>
      </c>
      <c r="B95" s="419" t="s">
        <v>880</v>
      </c>
      <c r="C95" s="419" t="s">
        <v>153</v>
      </c>
      <c r="D95" s="394">
        <v>87</v>
      </c>
      <c r="E95">
        <v>0</v>
      </c>
      <c r="F95">
        <v>0</v>
      </c>
      <c r="G95">
        <v>0</v>
      </c>
      <c r="H95">
        <v>1.6999999999999999E-3</v>
      </c>
      <c r="I95">
        <v>5.0299999999999997E-2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20.776599999999998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6.6E-3</v>
      </c>
      <c r="Z95">
        <v>0</v>
      </c>
      <c r="AA95">
        <v>0</v>
      </c>
      <c r="AB95">
        <v>0.03</v>
      </c>
      <c r="AC95">
        <v>0</v>
      </c>
      <c r="AD95">
        <v>0</v>
      </c>
      <c r="AE95">
        <v>3.8100000000000002E-2</v>
      </c>
      <c r="AF95">
        <v>0.02</v>
      </c>
      <c r="AG95">
        <v>0</v>
      </c>
      <c r="AH95">
        <v>0</v>
      </c>
      <c r="AI95">
        <v>1.2E-2</v>
      </c>
      <c r="AJ95">
        <v>8.0000000000000002E-3</v>
      </c>
      <c r="AK95">
        <v>6.6E-3</v>
      </c>
      <c r="AL95">
        <v>7.0000000000000001E-3</v>
      </c>
      <c r="AM95">
        <v>3.7999999999999999E-2</v>
      </c>
      <c r="AN95">
        <v>0</v>
      </c>
      <c r="AO95">
        <v>0</v>
      </c>
      <c r="AP95">
        <v>6.1100000000000002E-2</v>
      </c>
      <c r="AQ95">
        <v>0</v>
      </c>
      <c r="AR95">
        <v>0</v>
      </c>
      <c r="AS95">
        <v>0</v>
      </c>
      <c r="AT95">
        <v>1.7299999999999999E-2</v>
      </c>
      <c r="AU95">
        <v>0</v>
      </c>
      <c r="AV95">
        <v>6.9999999999999999E-4</v>
      </c>
      <c r="AW95">
        <v>0</v>
      </c>
      <c r="AX95">
        <v>2.5000000000000001E-3</v>
      </c>
      <c r="AY95">
        <v>0</v>
      </c>
      <c r="AZ95">
        <v>0</v>
      </c>
      <c r="BA95">
        <v>3.8699999999999998E-2</v>
      </c>
      <c r="BB95">
        <v>0</v>
      </c>
      <c r="BC95">
        <v>2.8E-3</v>
      </c>
      <c r="BD95">
        <v>0</v>
      </c>
      <c r="BE95" s="215"/>
      <c r="BF95" s="215"/>
      <c r="BG95" s="215"/>
      <c r="BH95" s="215"/>
      <c r="BI95" s="215"/>
      <c r="BJ95" s="215"/>
      <c r="BK95" s="215"/>
      <c r="BL95" s="215"/>
      <c r="BM95" s="215"/>
      <c r="BN95" s="215"/>
      <c r="BO95" s="215"/>
      <c r="BP95" s="215"/>
      <c r="BQ95" s="215"/>
      <c r="BR95" s="215"/>
      <c r="BS95" s="215"/>
      <c r="BT95" s="215"/>
      <c r="BU95" s="215"/>
      <c r="BV95" s="215"/>
      <c r="BW95" s="215"/>
      <c r="BX95" s="215"/>
      <c r="BY95" s="215"/>
      <c r="BZ95" s="215"/>
      <c r="CA95" s="215"/>
      <c r="CB95" s="215"/>
      <c r="CC95" s="215"/>
      <c r="CD95" s="215"/>
      <c r="CE95" s="215"/>
      <c r="CF95" s="215"/>
      <c r="CG95" s="215"/>
      <c r="CH95" s="215"/>
      <c r="CI95" s="215"/>
      <c r="CJ95" s="215"/>
      <c r="CK95" s="215"/>
      <c r="CL95" s="215"/>
      <c r="CM95" s="215"/>
      <c r="CN95" s="38"/>
      <c r="CO95" s="38"/>
      <c r="CP95" s="38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75"/>
    </row>
    <row r="96" spans="1:142" x14ac:dyDescent="0.25">
      <c r="A96" s="419" t="s">
        <v>586</v>
      </c>
      <c r="B96" s="419" t="s">
        <v>883</v>
      </c>
      <c r="C96" s="419" t="s">
        <v>153</v>
      </c>
      <c r="D96" s="394">
        <v>88</v>
      </c>
      <c r="E96">
        <v>0</v>
      </c>
      <c r="F96">
        <v>0</v>
      </c>
      <c r="G96">
        <v>0</v>
      </c>
      <c r="H96">
        <v>6.7100000000000007E-2</v>
      </c>
      <c r="I96">
        <v>0.1244</v>
      </c>
      <c r="J96">
        <v>0</v>
      </c>
      <c r="K96">
        <v>0</v>
      </c>
      <c r="L96">
        <v>0</v>
      </c>
      <c r="M96">
        <v>0</v>
      </c>
      <c r="N96">
        <v>0</v>
      </c>
      <c r="O96">
        <v>6.4600000000000005E-2</v>
      </c>
      <c r="P96">
        <v>2.7699999999999999E-2</v>
      </c>
      <c r="Q96">
        <v>3.0599999999999999E-2</v>
      </c>
      <c r="R96">
        <v>20.49</v>
      </c>
      <c r="S96">
        <v>0</v>
      </c>
      <c r="T96">
        <v>0</v>
      </c>
      <c r="U96">
        <v>0</v>
      </c>
      <c r="V96">
        <v>0</v>
      </c>
      <c r="W96">
        <v>9.0999999999999998E-2</v>
      </c>
      <c r="X96">
        <v>0</v>
      </c>
      <c r="Y96">
        <v>1.6652</v>
      </c>
      <c r="Z96">
        <v>0.18029999999999999</v>
      </c>
      <c r="AA96">
        <v>0</v>
      </c>
      <c r="AB96">
        <v>9.8000000000000004E-2</v>
      </c>
      <c r="AC96">
        <v>0</v>
      </c>
      <c r="AD96">
        <v>0.13150000000000001</v>
      </c>
      <c r="AE96">
        <v>0.55179999999999996</v>
      </c>
      <c r="AF96">
        <v>0.4924</v>
      </c>
      <c r="AG96">
        <v>0</v>
      </c>
      <c r="AH96">
        <v>0</v>
      </c>
      <c r="AI96">
        <v>0.96</v>
      </c>
      <c r="AJ96">
        <v>2.75E-2</v>
      </c>
      <c r="AK96">
        <v>0.78159999999999996</v>
      </c>
      <c r="AL96">
        <v>6.5000000000000002E-2</v>
      </c>
      <c r="AM96">
        <v>4.9500000000000002E-2</v>
      </c>
      <c r="AN96">
        <v>0</v>
      </c>
      <c r="AO96">
        <v>0</v>
      </c>
      <c r="AP96">
        <v>0.15770000000000001</v>
      </c>
      <c r="AQ96">
        <v>0</v>
      </c>
      <c r="AR96">
        <v>0</v>
      </c>
      <c r="AS96">
        <v>0</v>
      </c>
      <c r="AT96">
        <v>2.7099999999999999E-2</v>
      </c>
      <c r="AU96">
        <v>0</v>
      </c>
      <c r="AV96">
        <v>1.2002999999999999</v>
      </c>
      <c r="AW96">
        <v>0</v>
      </c>
      <c r="AX96">
        <v>0.72760000000000002</v>
      </c>
      <c r="AY96">
        <v>0</v>
      </c>
      <c r="AZ96">
        <v>0</v>
      </c>
      <c r="BA96">
        <v>0.71120000000000005</v>
      </c>
      <c r="BB96">
        <v>0</v>
      </c>
      <c r="BC96">
        <v>9.1999999999999998E-3</v>
      </c>
      <c r="BD96">
        <v>0</v>
      </c>
      <c r="BE96" s="215"/>
      <c r="BF96" s="215"/>
      <c r="BG96" s="215"/>
      <c r="BH96" s="215"/>
      <c r="BI96" s="215"/>
      <c r="BJ96" s="215"/>
      <c r="BK96" s="215"/>
      <c r="BL96" s="215"/>
      <c r="BM96" s="215"/>
      <c r="BN96" s="215"/>
      <c r="BO96" s="215"/>
      <c r="BP96" s="215"/>
      <c r="BQ96" s="215"/>
      <c r="BR96" s="215"/>
      <c r="BS96" s="215"/>
      <c r="BT96" s="215"/>
      <c r="BU96" s="215"/>
      <c r="BV96" s="215"/>
      <c r="BW96" s="215"/>
      <c r="BX96" s="215"/>
      <c r="BY96" s="215"/>
      <c r="BZ96" s="215"/>
      <c r="CA96" s="215"/>
      <c r="CB96" s="215"/>
      <c r="CC96" s="215"/>
      <c r="CD96" s="215"/>
      <c r="CE96" s="215"/>
      <c r="CF96" s="215"/>
      <c r="CG96" s="215"/>
      <c r="CH96" s="215"/>
      <c r="CI96" s="215"/>
      <c r="CJ96" s="215"/>
      <c r="CK96" s="215"/>
      <c r="CL96" s="215"/>
      <c r="CM96" s="215"/>
      <c r="CN96" s="38"/>
      <c r="CO96" s="38"/>
      <c r="CP96" s="38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75"/>
    </row>
    <row r="97" spans="1:142" x14ac:dyDescent="0.25">
      <c r="A97" s="419" t="s">
        <v>586</v>
      </c>
      <c r="B97" s="419" t="s">
        <v>900</v>
      </c>
      <c r="C97" s="419" t="s">
        <v>153</v>
      </c>
      <c r="D97" s="394">
        <v>89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1.4999999999999999E-2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3.0000000000000001E-3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0.65900000000000003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5.1999999999999998E-2</v>
      </c>
      <c r="AN97">
        <v>0</v>
      </c>
      <c r="AO97">
        <v>0</v>
      </c>
      <c r="AP97">
        <v>567.09</v>
      </c>
      <c r="AQ97">
        <v>0.215</v>
      </c>
      <c r="AR97">
        <v>29.2</v>
      </c>
      <c r="AS97">
        <v>0</v>
      </c>
      <c r="AT97">
        <v>0</v>
      </c>
      <c r="AU97">
        <v>0</v>
      </c>
      <c r="AV97">
        <v>1.9E-2</v>
      </c>
      <c r="AW97">
        <v>0</v>
      </c>
      <c r="AX97">
        <v>5.3999999999999999E-2</v>
      </c>
      <c r="AY97">
        <v>0</v>
      </c>
      <c r="AZ97">
        <v>0</v>
      </c>
      <c r="BA97">
        <v>0.186</v>
      </c>
      <c r="BB97">
        <v>0</v>
      </c>
      <c r="BC97">
        <v>0</v>
      </c>
      <c r="BD97">
        <v>0</v>
      </c>
      <c r="BE97" s="215"/>
      <c r="BF97" s="215"/>
      <c r="BG97" s="215"/>
      <c r="BH97" s="215"/>
      <c r="BI97" s="215"/>
      <c r="BJ97" s="215"/>
      <c r="BK97" s="215"/>
      <c r="BL97" s="215"/>
      <c r="BM97" s="215"/>
      <c r="BN97" s="215"/>
      <c r="BO97" s="215"/>
      <c r="BP97" s="215"/>
      <c r="BQ97" s="215"/>
      <c r="BR97" s="215"/>
      <c r="BS97" s="215"/>
      <c r="BT97" s="215"/>
      <c r="BU97" s="215"/>
      <c r="BV97" s="215"/>
      <c r="BW97" s="215"/>
      <c r="BX97" s="215"/>
      <c r="BY97" s="215"/>
      <c r="BZ97" s="215"/>
      <c r="CA97" s="215"/>
      <c r="CB97" s="215"/>
      <c r="CC97" s="215"/>
      <c r="CD97" s="215"/>
      <c r="CE97" s="215"/>
      <c r="CF97" s="215"/>
      <c r="CG97" s="215"/>
      <c r="CH97" s="215"/>
      <c r="CI97" s="215"/>
      <c r="CJ97" s="215"/>
      <c r="CK97" s="215"/>
      <c r="CL97" s="215"/>
      <c r="CM97" s="215"/>
      <c r="CN97" s="38"/>
      <c r="CO97" s="38"/>
      <c r="CP97" s="38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75"/>
    </row>
    <row r="98" spans="1:142" x14ac:dyDescent="0.25">
      <c r="A98" s="419" t="s">
        <v>587</v>
      </c>
      <c r="B98" s="419" t="s">
        <v>886</v>
      </c>
      <c r="C98" s="419">
        <v>2224</v>
      </c>
      <c r="D98" s="394">
        <v>90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8.7300000000000003E-2</v>
      </c>
      <c r="AK98">
        <v>2.5499999999999998E-2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1.1599999999999999</v>
      </c>
      <c r="AT98">
        <v>0</v>
      </c>
      <c r="AU98">
        <v>0</v>
      </c>
      <c r="AV98">
        <v>0</v>
      </c>
      <c r="AW98">
        <v>0</v>
      </c>
      <c r="AX98">
        <v>64.810500000000005</v>
      </c>
      <c r="AY98">
        <v>0</v>
      </c>
      <c r="AZ98">
        <v>0</v>
      </c>
      <c r="BA98">
        <v>1.1788000000000001</v>
      </c>
      <c r="BB98">
        <v>0</v>
      </c>
      <c r="BC98">
        <v>0</v>
      </c>
      <c r="BD98">
        <v>0</v>
      </c>
      <c r="BE98" s="215"/>
      <c r="BF98" s="215"/>
      <c r="BG98" s="215"/>
      <c r="BH98" s="215"/>
      <c r="BI98" s="215"/>
      <c r="BJ98" s="215"/>
      <c r="BK98" s="215"/>
      <c r="BL98" s="215"/>
      <c r="BM98" s="215"/>
      <c r="BN98" s="215"/>
      <c r="BO98" s="215"/>
      <c r="BP98" s="215"/>
      <c r="BQ98" s="215"/>
      <c r="BR98" s="215"/>
      <c r="BS98" s="215"/>
      <c r="BT98" s="215"/>
      <c r="BU98" s="215"/>
      <c r="BV98" s="215"/>
      <c r="BW98" s="215"/>
      <c r="BX98" s="215"/>
      <c r="BY98" s="215"/>
      <c r="BZ98" s="215"/>
      <c r="CA98" s="215"/>
      <c r="CB98" s="215"/>
      <c r="CC98" s="215"/>
      <c r="CD98" s="215"/>
      <c r="CE98" s="215"/>
      <c r="CF98" s="215"/>
      <c r="CG98" s="215"/>
      <c r="CH98" s="215"/>
      <c r="CI98" s="215"/>
      <c r="CJ98" s="215"/>
      <c r="CK98" s="215"/>
      <c r="CL98" s="215"/>
      <c r="CM98" s="215"/>
      <c r="CN98" s="38"/>
      <c r="CO98" s="38"/>
      <c r="CP98" s="38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75"/>
    </row>
    <row r="99" spans="1:142" x14ac:dyDescent="0.25">
      <c r="A99" s="419" t="s">
        <v>587</v>
      </c>
      <c r="B99" s="419" t="s">
        <v>900</v>
      </c>
      <c r="C99" s="419">
        <v>2224</v>
      </c>
      <c r="D99" s="394">
        <v>91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727.5</v>
      </c>
      <c r="AQ99">
        <v>0</v>
      </c>
      <c r="AR99">
        <v>4.59</v>
      </c>
      <c r="AS99">
        <v>0.37</v>
      </c>
      <c r="AT99">
        <v>0</v>
      </c>
      <c r="AU99">
        <v>0</v>
      </c>
      <c r="AV99">
        <v>0</v>
      </c>
      <c r="AW99">
        <v>0</v>
      </c>
      <c r="AX99">
        <v>0.32</v>
      </c>
      <c r="AY99">
        <v>0</v>
      </c>
      <c r="AZ99">
        <v>0</v>
      </c>
      <c r="BA99">
        <v>0.315</v>
      </c>
      <c r="BB99">
        <v>0</v>
      </c>
      <c r="BC99">
        <v>0</v>
      </c>
      <c r="BD99">
        <v>0</v>
      </c>
      <c r="BE99" s="215"/>
      <c r="BF99" s="215"/>
      <c r="BG99" s="215"/>
      <c r="BH99" s="215"/>
      <c r="BI99" s="215"/>
      <c r="BJ99" s="215"/>
      <c r="BK99" s="215"/>
      <c r="BL99" s="215"/>
      <c r="BM99" s="215"/>
      <c r="BN99" s="215"/>
      <c r="BO99" s="215"/>
      <c r="BP99" s="215"/>
      <c r="BQ99" s="215"/>
      <c r="BR99" s="215"/>
      <c r="BS99" s="215"/>
      <c r="BT99" s="215"/>
      <c r="BU99" s="215"/>
      <c r="BV99" s="215"/>
      <c r="BW99" s="215"/>
      <c r="BX99" s="215"/>
      <c r="BY99" s="215"/>
      <c r="BZ99" s="215"/>
      <c r="CA99" s="215"/>
      <c r="CB99" s="215"/>
      <c r="CC99" s="215"/>
      <c r="CD99" s="215"/>
      <c r="CE99" s="215"/>
      <c r="CF99" s="215"/>
      <c r="CG99" s="215"/>
      <c r="CH99" s="215"/>
      <c r="CI99" s="215"/>
      <c r="CJ99" s="215"/>
      <c r="CK99" s="215"/>
      <c r="CL99" s="215"/>
      <c r="CM99" s="215"/>
      <c r="CN99" s="38"/>
      <c r="CO99" s="38"/>
      <c r="CP99" s="38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75"/>
    </row>
    <row r="100" spans="1:142" x14ac:dyDescent="0.25">
      <c r="A100" s="419" t="s">
        <v>587</v>
      </c>
      <c r="B100" s="419" t="s">
        <v>886</v>
      </c>
      <c r="C100" s="419" t="s">
        <v>545</v>
      </c>
      <c r="D100" s="394">
        <v>92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0.97</v>
      </c>
      <c r="AT100">
        <v>0</v>
      </c>
      <c r="AU100">
        <v>0</v>
      </c>
      <c r="AV100">
        <v>0</v>
      </c>
      <c r="AW100">
        <v>0</v>
      </c>
      <c r="AX100">
        <v>30.8081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 s="215"/>
      <c r="BF100" s="215"/>
      <c r="BG100" s="215"/>
      <c r="BH100" s="215"/>
      <c r="BI100" s="215"/>
      <c r="BJ100" s="215"/>
      <c r="BK100" s="215"/>
      <c r="BL100" s="215"/>
      <c r="BM100" s="215"/>
      <c r="BN100" s="215"/>
      <c r="BO100" s="215"/>
      <c r="BP100" s="215"/>
      <c r="BQ100" s="215"/>
      <c r="BR100" s="215"/>
      <c r="BS100" s="215"/>
      <c r="BT100" s="215"/>
      <c r="BU100" s="215"/>
      <c r="BV100" s="215"/>
      <c r="BW100" s="215"/>
      <c r="BX100" s="215"/>
      <c r="BY100" s="215"/>
      <c r="BZ100" s="215"/>
      <c r="CA100" s="215"/>
      <c r="CB100" s="215"/>
      <c r="CC100" s="215"/>
      <c r="CD100" s="215"/>
      <c r="CE100" s="215"/>
      <c r="CF100" s="215"/>
      <c r="CG100" s="215"/>
      <c r="CH100" s="215"/>
      <c r="CI100" s="215"/>
      <c r="CJ100" s="215"/>
      <c r="CK100" s="215"/>
      <c r="CL100" s="215"/>
      <c r="CM100" s="215"/>
      <c r="CN100" s="38"/>
      <c r="CO100" s="38"/>
      <c r="CP100" s="38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75"/>
    </row>
    <row r="101" spans="1:142" x14ac:dyDescent="0.25">
      <c r="A101" s="419" t="s">
        <v>587</v>
      </c>
      <c r="B101" s="419" t="s">
        <v>890</v>
      </c>
      <c r="C101" s="419" t="s">
        <v>545</v>
      </c>
      <c r="D101" s="394">
        <v>93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0.17</v>
      </c>
      <c r="AL101">
        <v>0</v>
      </c>
      <c r="AM101">
        <v>0</v>
      </c>
      <c r="AN101">
        <v>0</v>
      </c>
      <c r="AO101">
        <v>0</v>
      </c>
      <c r="AP101">
        <v>43575.19</v>
      </c>
      <c r="AQ101">
        <v>0.12</v>
      </c>
      <c r="AR101">
        <v>38377.08</v>
      </c>
      <c r="AS101">
        <v>0.84</v>
      </c>
      <c r="AT101">
        <v>0</v>
      </c>
      <c r="AU101">
        <v>206.85</v>
      </c>
      <c r="AV101">
        <v>0</v>
      </c>
      <c r="AW101">
        <v>0.05</v>
      </c>
      <c r="AX101">
        <v>4.1769999999999996</v>
      </c>
      <c r="AY101">
        <v>0</v>
      </c>
      <c r="AZ101">
        <v>0</v>
      </c>
      <c r="BA101">
        <v>0.105</v>
      </c>
      <c r="BB101">
        <v>0</v>
      </c>
      <c r="BC101">
        <v>0</v>
      </c>
      <c r="BD101">
        <v>0</v>
      </c>
      <c r="BE101" s="215"/>
      <c r="BF101" s="215"/>
      <c r="BG101" s="215"/>
      <c r="BH101" s="215"/>
      <c r="BI101" s="215"/>
      <c r="BJ101" s="215"/>
      <c r="BK101" s="215"/>
      <c r="BL101" s="215"/>
      <c r="BM101" s="215"/>
      <c r="BN101" s="215"/>
      <c r="BO101" s="215"/>
      <c r="BP101" s="215"/>
      <c r="BQ101" s="215"/>
      <c r="BR101" s="215"/>
      <c r="BS101" s="215"/>
      <c r="BT101" s="215"/>
      <c r="BU101" s="215"/>
      <c r="BV101" s="215"/>
      <c r="BW101" s="215"/>
      <c r="BX101" s="215"/>
      <c r="BY101" s="215"/>
      <c r="BZ101" s="215"/>
      <c r="CA101" s="215"/>
      <c r="CB101" s="215"/>
      <c r="CC101" s="215"/>
      <c r="CD101" s="215"/>
      <c r="CE101" s="215"/>
      <c r="CF101" s="215"/>
      <c r="CG101" s="215"/>
      <c r="CH101" s="215"/>
      <c r="CI101" s="215"/>
      <c r="CJ101" s="215"/>
      <c r="CK101" s="215"/>
      <c r="CL101" s="215"/>
      <c r="CM101" s="215"/>
      <c r="CN101" s="38"/>
      <c r="CO101" s="38"/>
      <c r="CP101" s="38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75"/>
    </row>
    <row r="102" spans="1:142" x14ac:dyDescent="0.25">
      <c r="A102" s="419" t="s">
        <v>587</v>
      </c>
      <c r="B102" s="419" t="s">
        <v>900</v>
      </c>
      <c r="C102" s="419" t="s">
        <v>545</v>
      </c>
      <c r="D102" s="394">
        <v>94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4262.5</v>
      </c>
      <c r="AQ102">
        <v>0.1</v>
      </c>
      <c r="AR102">
        <v>3011.3</v>
      </c>
      <c r="AS102">
        <v>32.363</v>
      </c>
      <c r="AT102">
        <v>0</v>
      </c>
      <c r="AU102">
        <v>0</v>
      </c>
      <c r="AV102">
        <v>0</v>
      </c>
      <c r="AW102">
        <v>0</v>
      </c>
      <c r="AX102">
        <v>1.5029999999999999</v>
      </c>
      <c r="AY102">
        <v>0</v>
      </c>
      <c r="AZ102">
        <v>0</v>
      </c>
      <c r="BA102">
        <v>6.3140000000000001</v>
      </c>
      <c r="BB102">
        <v>0</v>
      </c>
      <c r="BC102">
        <v>0</v>
      </c>
      <c r="BD102">
        <v>0</v>
      </c>
      <c r="BE102" s="215"/>
      <c r="BF102" s="215"/>
      <c r="BG102" s="215"/>
      <c r="BH102" s="215"/>
      <c r="BI102" s="215"/>
      <c r="BJ102" s="215"/>
      <c r="BK102" s="215"/>
      <c r="BL102" s="215"/>
      <c r="BM102" s="215"/>
      <c r="BN102" s="215"/>
      <c r="BO102" s="215"/>
      <c r="BP102" s="215"/>
      <c r="BQ102" s="215"/>
      <c r="BR102" s="215"/>
      <c r="BS102" s="215"/>
      <c r="BT102" s="215"/>
      <c r="BU102" s="215"/>
      <c r="BV102" s="215"/>
      <c r="BW102" s="215"/>
      <c r="BX102" s="215"/>
      <c r="BY102" s="215"/>
      <c r="BZ102" s="215"/>
      <c r="CA102" s="215"/>
      <c r="CB102" s="215"/>
      <c r="CC102" s="215"/>
      <c r="CD102" s="215"/>
      <c r="CE102" s="215"/>
      <c r="CF102" s="215"/>
      <c r="CG102" s="215"/>
      <c r="CH102" s="215"/>
      <c r="CI102" s="215"/>
      <c r="CJ102" s="215"/>
      <c r="CK102" s="215"/>
      <c r="CL102" s="215"/>
      <c r="CM102" s="215"/>
      <c r="CN102" s="38"/>
      <c r="CO102" s="38"/>
      <c r="CP102" s="38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75"/>
    </row>
    <row r="103" spans="1:142" x14ac:dyDescent="0.25">
      <c r="A103" s="419" t="s">
        <v>587</v>
      </c>
      <c r="B103" s="419" t="s">
        <v>890</v>
      </c>
      <c r="C103" s="419">
        <v>3031</v>
      </c>
      <c r="D103" s="394">
        <v>95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14269.34</v>
      </c>
      <c r="AQ103">
        <v>0</v>
      </c>
      <c r="AR103">
        <v>37.4</v>
      </c>
      <c r="AS103">
        <v>0</v>
      </c>
      <c r="AT103">
        <v>0</v>
      </c>
      <c r="AU103">
        <v>84.1</v>
      </c>
      <c r="AV103">
        <v>0</v>
      </c>
      <c r="AW103">
        <v>0.79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 s="215"/>
      <c r="BF103" s="215"/>
      <c r="BG103" s="215"/>
      <c r="BH103" s="215"/>
      <c r="BI103" s="215"/>
      <c r="BJ103" s="215"/>
      <c r="BK103" s="215"/>
      <c r="BL103" s="215"/>
      <c r="BM103" s="215"/>
      <c r="BN103" s="215"/>
      <c r="BO103" s="215"/>
      <c r="BP103" s="215"/>
      <c r="BQ103" s="215"/>
      <c r="BR103" s="215"/>
      <c r="BS103" s="215"/>
      <c r="BT103" s="215"/>
      <c r="BU103" s="215"/>
      <c r="BV103" s="215"/>
      <c r="BW103" s="215"/>
      <c r="BX103" s="215"/>
      <c r="BY103" s="215"/>
      <c r="BZ103" s="215"/>
      <c r="CA103" s="215"/>
      <c r="CB103" s="215"/>
      <c r="CC103" s="215"/>
      <c r="CD103" s="215"/>
      <c r="CE103" s="215"/>
      <c r="CF103" s="215"/>
      <c r="CG103" s="215"/>
      <c r="CH103" s="215"/>
      <c r="CI103" s="215"/>
      <c r="CJ103" s="215"/>
      <c r="CK103" s="215"/>
      <c r="CL103" s="215"/>
      <c r="CM103" s="215"/>
      <c r="CN103" s="38"/>
      <c r="CO103" s="38"/>
      <c r="CP103" s="38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75"/>
    </row>
    <row r="104" spans="1:142" x14ac:dyDescent="0.25">
      <c r="A104" s="419" t="s">
        <v>587</v>
      </c>
      <c r="B104" s="419" t="s">
        <v>900</v>
      </c>
      <c r="C104" s="419" t="s">
        <v>157</v>
      </c>
      <c r="D104" s="394">
        <v>96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0.215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984.4</v>
      </c>
      <c r="AQ104">
        <v>0</v>
      </c>
      <c r="AR104">
        <v>20.45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 s="215"/>
      <c r="BF104" s="215"/>
      <c r="BG104" s="215"/>
      <c r="BH104" s="215"/>
      <c r="BI104" s="215"/>
      <c r="BJ104" s="215"/>
      <c r="BK104" s="215"/>
      <c r="BL104" s="215"/>
      <c r="BM104" s="215"/>
      <c r="BN104" s="215"/>
      <c r="BO104" s="215"/>
      <c r="BP104" s="215"/>
      <c r="BQ104" s="215"/>
      <c r="BR104" s="215"/>
      <c r="BS104" s="215"/>
      <c r="BT104" s="215"/>
      <c r="BU104" s="215"/>
      <c r="BV104" s="215"/>
      <c r="BW104" s="215"/>
      <c r="BX104" s="215"/>
      <c r="BY104" s="215"/>
      <c r="BZ104" s="215"/>
      <c r="CA104" s="215"/>
      <c r="CB104" s="215"/>
      <c r="CC104" s="215"/>
      <c r="CD104" s="215"/>
      <c r="CE104" s="215"/>
      <c r="CF104" s="215"/>
      <c r="CG104" s="215"/>
      <c r="CH104" s="215"/>
      <c r="CI104" s="215"/>
      <c r="CJ104" s="215"/>
      <c r="CK104" s="215"/>
      <c r="CL104" s="215"/>
      <c r="CM104" s="215"/>
      <c r="CN104" s="38"/>
      <c r="CO104" s="38"/>
      <c r="CP104" s="38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75"/>
    </row>
    <row r="105" spans="1:142" x14ac:dyDescent="0.25">
      <c r="A105" s="419" t="s">
        <v>587</v>
      </c>
      <c r="B105" s="419" t="s">
        <v>882</v>
      </c>
      <c r="C105" s="419" t="s">
        <v>155</v>
      </c>
      <c r="D105" s="394">
        <v>97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0.1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19.37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14.55</v>
      </c>
      <c r="AQ105">
        <v>0</v>
      </c>
      <c r="AR105">
        <v>44.3</v>
      </c>
      <c r="AS105">
        <v>0</v>
      </c>
      <c r="AT105">
        <v>0</v>
      </c>
      <c r="AU105">
        <v>0</v>
      </c>
      <c r="AV105">
        <v>0</v>
      </c>
      <c r="AW105">
        <v>11357.6</v>
      </c>
      <c r="AX105">
        <v>0</v>
      </c>
      <c r="AY105">
        <v>0</v>
      </c>
      <c r="AZ105">
        <v>0</v>
      </c>
      <c r="BA105">
        <v>0.6</v>
      </c>
      <c r="BB105">
        <v>0</v>
      </c>
      <c r="BC105">
        <v>0</v>
      </c>
      <c r="BD105">
        <v>0</v>
      </c>
      <c r="BE105" s="215"/>
      <c r="BF105" s="215"/>
      <c r="BG105" s="215"/>
      <c r="BH105" s="215"/>
      <c r="BI105" s="215"/>
      <c r="BJ105" s="215"/>
      <c r="BK105" s="215"/>
      <c r="BL105" s="215"/>
      <c r="BM105" s="215"/>
      <c r="BN105" s="215"/>
      <c r="BO105" s="215"/>
      <c r="BP105" s="215"/>
      <c r="BQ105" s="215"/>
      <c r="BR105" s="215"/>
      <c r="BS105" s="215"/>
      <c r="BT105" s="215"/>
      <c r="BU105" s="215"/>
      <c r="BV105" s="215"/>
      <c r="BW105" s="215"/>
      <c r="BX105" s="215"/>
      <c r="BY105" s="215"/>
      <c r="BZ105" s="215"/>
      <c r="CA105" s="215"/>
      <c r="CB105" s="215"/>
      <c r="CC105" s="215"/>
      <c r="CD105" s="215"/>
      <c r="CE105" s="215"/>
      <c r="CF105" s="215"/>
      <c r="CG105" s="215"/>
      <c r="CH105" s="215"/>
      <c r="CI105" s="215"/>
      <c r="CJ105" s="215"/>
      <c r="CK105" s="215"/>
      <c r="CL105" s="215"/>
      <c r="CM105" s="215"/>
      <c r="CN105" s="38"/>
      <c r="CO105" s="38"/>
      <c r="CP105" s="38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75"/>
    </row>
    <row r="106" spans="1:142" x14ac:dyDescent="0.25">
      <c r="A106" s="419" t="s">
        <v>587</v>
      </c>
      <c r="B106" s="419" t="s">
        <v>890</v>
      </c>
      <c r="C106" s="419" t="s">
        <v>155</v>
      </c>
      <c r="D106" s="394">
        <v>98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0.77500000000000002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0.22500000000000001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1965.19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0.15</v>
      </c>
      <c r="AN106">
        <v>0</v>
      </c>
      <c r="AO106">
        <v>0</v>
      </c>
      <c r="AP106">
        <v>14673</v>
      </c>
      <c r="AQ106">
        <v>4.2999999999999997E-2</v>
      </c>
      <c r="AR106">
        <v>7450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1.4350000000000001</v>
      </c>
      <c r="BB106">
        <v>14.92</v>
      </c>
      <c r="BC106">
        <v>0</v>
      </c>
      <c r="BD106">
        <v>0</v>
      </c>
      <c r="BE106" s="215"/>
      <c r="BF106" s="215"/>
      <c r="BG106" s="215"/>
      <c r="BH106" s="215"/>
      <c r="BI106" s="215"/>
      <c r="BJ106" s="215"/>
      <c r="BK106" s="215"/>
      <c r="BL106" s="215"/>
      <c r="BM106" s="215"/>
      <c r="BN106" s="215"/>
      <c r="BO106" s="215"/>
      <c r="BP106" s="215"/>
      <c r="BQ106" s="215"/>
      <c r="BR106" s="215"/>
      <c r="BS106" s="215"/>
      <c r="BT106" s="215"/>
      <c r="BU106" s="215"/>
      <c r="BV106" s="215"/>
      <c r="BW106" s="215"/>
      <c r="BX106" s="215"/>
      <c r="BY106" s="215"/>
      <c r="BZ106" s="215"/>
      <c r="CA106" s="215"/>
      <c r="CB106" s="215"/>
      <c r="CC106" s="215"/>
      <c r="CD106" s="215"/>
      <c r="CE106" s="215"/>
      <c r="CF106" s="215"/>
      <c r="CG106" s="215"/>
      <c r="CH106" s="215"/>
      <c r="CI106" s="215"/>
      <c r="CJ106" s="215"/>
      <c r="CK106" s="215"/>
      <c r="CL106" s="215"/>
      <c r="CM106" s="215"/>
      <c r="CN106" s="38"/>
      <c r="CO106" s="38"/>
      <c r="CP106" s="38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75"/>
    </row>
    <row r="107" spans="1:142" x14ac:dyDescent="0.25">
      <c r="A107" s="419" t="s">
        <v>587</v>
      </c>
      <c r="B107" s="419" t="s">
        <v>511</v>
      </c>
      <c r="C107" s="419" t="s">
        <v>155</v>
      </c>
      <c r="D107" s="394">
        <v>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750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 s="215"/>
      <c r="BF107" s="215"/>
      <c r="BG107" s="215"/>
      <c r="BH107" s="215"/>
      <c r="BI107" s="215"/>
      <c r="BJ107" s="215"/>
      <c r="BK107" s="215"/>
      <c r="BL107" s="215"/>
      <c r="BM107" s="215"/>
      <c r="BN107" s="215"/>
      <c r="BO107" s="215"/>
      <c r="BP107" s="215"/>
      <c r="BQ107" s="215"/>
      <c r="BR107" s="215"/>
      <c r="BS107" s="215"/>
      <c r="BT107" s="215"/>
      <c r="BU107" s="215"/>
      <c r="BV107" s="215"/>
      <c r="BW107" s="215"/>
      <c r="BX107" s="215"/>
      <c r="BY107" s="215"/>
      <c r="BZ107" s="215"/>
      <c r="CA107" s="215"/>
      <c r="CB107" s="215"/>
      <c r="CC107" s="215"/>
      <c r="CD107" s="215"/>
      <c r="CE107" s="215"/>
      <c r="CF107" s="215"/>
      <c r="CG107" s="215"/>
      <c r="CH107" s="215"/>
      <c r="CI107" s="215"/>
      <c r="CJ107" s="215"/>
      <c r="CK107" s="215"/>
      <c r="CL107" s="215"/>
      <c r="CM107" s="215"/>
      <c r="CN107" s="38"/>
      <c r="CO107" s="38"/>
      <c r="CP107" s="38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75"/>
    </row>
    <row r="108" spans="1:142" x14ac:dyDescent="0.25">
      <c r="A108" s="419" t="s">
        <v>587</v>
      </c>
      <c r="B108" s="419" t="s">
        <v>890</v>
      </c>
      <c r="C108" s="419" t="s">
        <v>153</v>
      </c>
      <c r="D108" s="394">
        <v>100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41.2</v>
      </c>
      <c r="K108">
        <v>0</v>
      </c>
      <c r="L108">
        <v>0</v>
      </c>
      <c r="M108">
        <v>0</v>
      </c>
      <c r="N108">
        <v>0</v>
      </c>
      <c r="O108">
        <v>0.56599999999999995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0.215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6.7249999999999996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2.8000000000000001E-2</v>
      </c>
      <c r="AN108">
        <v>0</v>
      </c>
      <c r="AO108">
        <v>0</v>
      </c>
      <c r="AP108">
        <v>6582.4</v>
      </c>
      <c r="AQ108">
        <v>1.9630000000000001</v>
      </c>
      <c r="AR108">
        <v>0.2</v>
      </c>
      <c r="AS108">
        <v>0</v>
      </c>
      <c r="AT108">
        <v>0</v>
      </c>
      <c r="AU108">
        <v>0</v>
      </c>
      <c r="AV108">
        <v>314.7</v>
      </c>
      <c r="AW108">
        <v>0</v>
      </c>
      <c r="AX108">
        <v>0</v>
      </c>
      <c r="AY108">
        <v>0</v>
      </c>
      <c r="AZ108">
        <v>0</v>
      </c>
      <c r="BA108">
        <v>0.85799999999999998</v>
      </c>
      <c r="BB108">
        <v>7.75</v>
      </c>
      <c r="BC108">
        <v>0</v>
      </c>
      <c r="BD108">
        <v>0</v>
      </c>
      <c r="BE108" s="215"/>
      <c r="BF108" s="215"/>
      <c r="BG108" s="215"/>
      <c r="BH108" s="215"/>
      <c r="BI108" s="215"/>
      <c r="BJ108" s="215"/>
      <c r="BK108" s="215"/>
      <c r="BL108" s="215"/>
      <c r="BM108" s="215"/>
      <c r="BN108" s="215"/>
      <c r="BO108" s="215"/>
      <c r="BP108" s="215"/>
      <c r="BQ108" s="215"/>
      <c r="BR108" s="215"/>
      <c r="BS108" s="215"/>
      <c r="BT108" s="215"/>
      <c r="BU108" s="215"/>
      <c r="BV108" s="215"/>
      <c r="BW108" s="215"/>
      <c r="BX108" s="215"/>
      <c r="BY108" s="215"/>
      <c r="BZ108" s="215"/>
      <c r="CA108" s="215"/>
      <c r="CB108" s="215"/>
      <c r="CC108" s="215"/>
      <c r="CD108" s="215"/>
      <c r="CE108" s="215"/>
      <c r="CF108" s="215"/>
      <c r="CG108" s="215"/>
      <c r="CH108" s="215"/>
      <c r="CI108" s="215"/>
      <c r="CJ108" s="215"/>
      <c r="CK108" s="215"/>
      <c r="CL108" s="215"/>
      <c r="CM108" s="215"/>
      <c r="CN108" s="38"/>
      <c r="CO108" s="38"/>
      <c r="CP108" s="38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75"/>
    </row>
    <row r="109" spans="1:142" x14ac:dyDescent="0.25">
      <c r="A109" s="419" t="s">
        <v>587</v>
      </c>
      <c r="B109" s="419" t="s">
        <v>896</v>
      </c>
      <c r="C109" s="419" t="s">
        <v>153</v>
      </c>
      <c r="D109" s="394">
        <v>101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0.22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2.3E-2</v>
      </c>
      <c r="AN109">
        <v>0</v>
      </c>
      <c r="AO109">
        <v>0</v>
      </c>
      <c r="AP109">
        <v>107.185</v>
      </c>
      <c r="AQ109">
        <v>0</v>
      </c>
      <c r="AR109">
        <v>1199.2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0.219</v>
      </c>
      <c r="BB109">
        <v>0</v>
      </c>
      <c r="BC109">
        <v>0</v>
      </c>
      <c r="BD109">
        <v>0</v>
      </c>
      <c r="BE109" s="215"/>
      <c r="BF109" s="215"/>
      <c r="BG109" s="215"/>
      <c r="BH109" s="215"/>
      <c r="BI109" s="215"/>
      <c r="BJ109" s="215"/>
      <c r="BK109" s="215"/>
      <c r="BL109" s="215"/>
      <c r="BM109" s="215"/>
      <c r="BN109" s="215"/>
      <c r="BO109" s="215"/>
      <c r="BP109" s="215"/>
      <c r="BQ109" s="215"/>
      <c r="BR109" s="215"/>
      <c r="BS109" s="215"/>
      <c r="BT109" s="215"/>
      <c r="BU109" s="215"/>
      <c r="BV109" s="215"/>
      <c r="BW109" s="215"/>
      <c r="BX109" s="215"/>
      <c r="BY109" s="215"/>
      <c r="BZ109" s="215"/>
      <c r="CA109" s="215"/>
      <c r="CB109" s="215"/>
      <c r="CC109" s="215"/>
      <c r="CD109" s="215"/>
      <c r="CE109" s="215"/>
      <c r="CF109" s="215"/>
      <c r="CG109" s="215"/>
      <c r="CH109" s="215"/>
      <c r="CI109" s="215"/>
      <c r="CJ109" s="215"/>
      <c r="CK109" s="215"/>
      <c r="CL109" s="215"/>
      <c r="CM109" s="215"/>
      <c r="CN109" s="38"/>
      <c r="CO109" s="38"/>
      <c r="CP109" s="38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75"/>
    </row>
    <row r="110" spans="1:142" x14ac:dyDescent="0.25">
      <c r="A110" s="419" t="s">
        <v>587</v>
      </c>
      <c r="B110" s="419" t="s">
        <v>900</v>
      </c>
      <c r="C110" s="419" t="s">
        <v>153</v>
      </c>
      <c r="D110" s="394">
        <v>102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2.085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0.09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1054</v>
      </c>
      <c r="AQ110">
        <v>0.02</v>
      </c>
      <c r="AR110">
        <v>0</v>
      </c>
      <c r="AS110">
        <v>0</v>
      </c>
      <c r="AT110">
        <v>0</v>
      </c>
      <c r="AU110">
        <v>0</v>
      </c>
      <c r="AV110">
        <v>0.56000000000000005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 s="215"/>
      <c r="BF110" s="215"/>
      <c r="BG110" s="215"/>
      <c r="BH110" s="215"/>
      <c r="BI110" s="215"/>
      <c r="BJ110" s="215"/>
      <c r="BK110" s="215"/>
      <c r="BL110" s="215"/>
      <c r="BM110" s="215"/>
      <c r="BN110" s="215"/>
      <c r="BO110" s="215"/>
      <c r="BP110" s="215"/>
      <c r="BQ110" s="215"/>
      <c r="BR110" s="215"/>
      <c r="BS110" s="215"/>
      <c r="BT110" s="215"/>
      <c r="BU110" s="215"/>
      <c r="BV110" s="215"/>
      <c r="BW110" s="215"/>
      <c r="BX110" s="215"/>
      <c r="BY110" s="215"/>
      <c r="BZ110" s="215"/>
      <c r="CA110" s="215"/>
      <c r="CB110" s="215"/>
      <c r="CC110" s="215"/>
      <c r="CD110" s="215"/>
      <c r="CE110" s="215"/>
      <c r="CF110" s="215"/>
      <c r="CG110" s="215"/>
      <c r="CH110" s="215"/>
      <c r="CI110" s="215"/>
      <c r="CJ110" s="215"/>
      <c r="CK110" s="215"/>
      <c r="CL110" s="215"/>
      <c r="CM110" s="215"/>
      <c r="CN110" s="38"/>
      <c r="CO110" s="38"/>
      <c r="CP110" s="38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75"/>
    </row>
    <row r="111" spans="1:142" x14ac:dyDescent="0.25">
      <c r="A111" s="419" t="s">
        <v>866</v>
      </c>
      <c r="B111" s="419" t="s">
        <v>887</v>
      </c>
      <c r="C111" s="419" t="s">
        <v>157</v>
      </c>
      <c r="D111" s="394">
        <v>103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19.079000000000001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8.9999999999999993E-3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0.316</v>
      </c>
      <c r="AY111">
        <v>0</v>
      </c>
      <c r="AZ111">
        <v>0</v>
      </c>
      <c r="BA111">
        <v>1.4E-2</v>
      </c>
      <c r="BB111">
        <v>0</v>
      </c>
      <c r="BC111">
        <v>0</v>
      </c>
      <c r="BD111">
        <v>0</v>
      </c>
      <c r="BE111" s="215"/>
      <c r="BF111" s="215"/>
      <c r="BG111" s="215"/>
      <c r="BH111" s="215"/>
      <c r="BI111" s="215"/>
      <c r="BJ111" s="215"/>
      <c r="BK111" s="215"/>
      <c r="BL111" s="215"/>
      <c r="BM111" s="215"/>
      <c r="BN111" s="215"/>
      <c r="BO111" s="215"/>
      <c r="BP111" s="215"/>
      <c r="BQ111" s="215"/>
      <c r="BR111" s="215"/>
      <c r="BS111" s="215"/>
      <c r="BT111" s="215"/>
      <c r="BU111" s="215"/>
      <c r="BV111" s="215"/>
      <c r="BW111" s="215"/>
      <c r="BX111" s="215"/>
      <c r="BY111" s="215"/>
      <c r="BZ111" s="215"/>
      <c r="CA111" s="215"/>
      <c r="CB111" s="215"/>
      <c r="CC111" s="215"/>
      <c r="CD111" s="215"/>
      <c r="CE111" s="215"/>
      <c r="CF111" s="215"/>
      <c r="CG111" s="215"/>
      <c r="CH111" s="215"/>
      <c r="CI111" s="215"/>
      <c r="CJ111" s="215"/>
      <c r="CK111" s="215"/>
      <c r="CL111" s="215"/>
      <c r="CM111" s="215"/>
      <c r="CN111" s="38"/>
      <c r="CO111" s="38"/>
      <c r="CP111" s="38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75"/>
    </row>
    <row r="112" spans="1:142" x14ac:dyDescent="0.25">
      <c r="A112" s="419" t="s">
        <v>866</v>
      </c>
      <c r="B112" s="419" t="s">
        <v>520</v>
      </c>
      <c r="C112" s="419" t="s">
        <v>157</v>
      </c>
      <c r="D112" s="394">
        <v>104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2.1833999999999998</v>
      </c>
      <c r="U112">
        <v>0</v>
      </c>
      <c r="V112">
        <v>0</v>
      </c>
      <c r="W112">
        <v>0</v>
      </c>
      <c r="X112">
        <v>4.0220000000000002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 s="215"/>
      <c r="BF112" s="215"/>
      <c r="BG112" s="215"/>
      <c r="BH112" s="215"/>
      <c r="BI112" s="215"/>
      <c r="BJ112" s="215"/>
      <c r="BK112" s="215"/>
      <c r="BL112" s="215"/>
      <c r="BM112" s="215"/>
      <c r="BN112" s="215"/>
      <c r="BO112" s="215"/>
      <c r="BP112" s="215"/>
      <c r="BQ112" s="215"/>
      <c r="BR112" s="215"/>
      <c r="BS112" s="215"/>
      <c r="BT112" s="215"/>
      <c r="BU112" s="215"/>
      <c r="BV112" s="215"/>
      <c r="BW112" s="215"/>
      <c r="BX112" s="215"/>
      <c r="BY112" s="215"/>
      <c r="BZ112" s="215"/>
      <c r="CA112" s="215"/>
      <c r="CB112" s="215"/>
      <c r="CC112" s="215"/>
      <c r="CD112" s="215"/>
      <c r="CE112" s="215"/>
      <c r="CF112" s="215"/>
      <c r="CG112" s="215"/>
      <c r="CH112" s="215"/>
      <c r="CI112" s="215"/>
      <c r="CJ112" s="215"/>
      <c r="CK112" s="215"/>
      <c r="CL112" s="215"/>
      <c r="CM112" s="215"/>
      <c r="CN112" s="38"/>
      <c r="CO112" s="38"/>
      <c r="CP112" s="38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75"/>
    </row>
    <row r="113" spans="1:142" x14ac:dyDescent="0.25">
      <c r="A113" s="419" t="s">
        <v>866</v>
      </c>
      <c r="B113" s="419" t="s">
        <v>521</v>
      </c>
      <c r="C113" s="419" t="s">
        <v>157</v>
      </c>
      <c r="D113" s="394">
        <v>105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23.295000000000002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 s="215"/>
      <c r="BF113" s="215"/>
      <c r="BG113" s="215"/>
      <c r="BH113" s="215"/>
      <c r="BI113" s="215"/>
      <c r="BJ113" s="215"/>
      <c r="BK113" s="215"/>
      <c r="BL113" s="215"/>
      <c r="BM113" s="215"/>
      <c r="BN113" s="215"/>
      <c r="BO113" s="215"/>
      <c r="BP113" s="215"/>
      <c r="BQ113" s="215"/>
      <c r="BR113" s="215"/>
      <c r="BS113" s="215"/>
      <c r="BT113" s="215"/>
      <c r="BU113" s="215"/>
      <c r="BV113" s="215"/>
      <c r="BW113" s="215"/>
      <c r="BX113" s="215"/>
      <c r="BY113" s="215"/>
      <c r="BZ113" s="215"/>
      <c r="CA113" s="215"/>
      <c r="CB113" s="215"/>
      <c r="CC113" s="215"/>
      <c r="CD113" s="215"/>
      <c r="CE113" s="215"/>
      <c r="CF113" s="215"/>
      <c r="CG113" s="215"/>
      <c r="CH113" s="215"/>
      <c r="CI113" s="215"/>
      <c r="CJ113" s="215"/>
      <c r="CK113" s="215"/>
      <c r="CL113" s="215"/>
      <c r="CM113" s="215"/>
      <c r="CN113" s="38"/>
      <c r="CO113" s="38"/>
      <c r="CP113" s="38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75"/>
    </row>
    <row r="114" spans="1:142" x14ac:dyDescent="0.25">
      <c r="A114" s="419" t="s">
        <v>866</v>
      </c>
      <c r="B114" s="419" t="s">
        <v>880</v>
      </c>
      <c r="C114" s="419" t="s">
        <v>153</v>
      </c>
      <c r="D114" s="394">
        <v>106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1.3740000000000001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 s="215"/>
      <c r="BF114" s="215"/>
      <c r="BG114" s="215"/>
      <c r="BH114" s="215"/>
      <c r="BI114" s="215"/>
      <c r="BJ114" s="215"/>
      <c r="BK114" s="215"/>
      <c r="BL114" s="215"/>
      <c r="BM114" s="215"/>
      <c r="BN114" s="215"/>
      <c r="BO114" s="215"/>
      <c r="BP114" s="215"/>
      <c r="BQ114" s="215"/>
      <c r="BR114" s="215"/>
      <c r="BS114" s="215"/>
      <c r="BT114" s="215"/>
      <c r="BU114" s="215"/>
      <c r="BV114" s="215"/>
      <c r="BW114" s="215"/>
      <c r="BX114" s="215"/>
      <c r="BY114" s="215"/>
      <c r="BZ114" s="215"/>
      <c r="CA114" s="215"/>
      <c r="CB114" s="215"/>
      <c r="CC114" s="215"/>
      <c r="CD114" s="215"/>
      <c r="CE114" s="215"/>
      <c r="CF114" s="215"/>
      <c r="CG114" s="215"/>
      <c r="CH114" s="215"/>
      <c r="CI114" s="215"/>
      <c r="CJ114" s="215"/>
      <c r="CK114" s="215"/>
      <c r="CL114" s="215"/>
      <c r="CM114" s="215"/>
      <c r="CN114" s="38"/>
      <c r="CO114" s="38"/>
      <c r="CP114" s="38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75"/>
    </row>
    <row r="115" spans="1:142" x14ac:dyDescent="0.25">
      <c r="A115" s="419" t="s">
        <v>866</v>
      </c>
      <c r="B115" s="419" t="s">
        <v>887</v>
      </c>
      <c r="C115" s="419" t="s">
        <v>153</v>
      </c>
      <c r="D115" s="394">
        <v>107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7.0000000000000007E-2</v>
      </c>
      <c r="R115">
        <v>101.3818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0.71399999999999997</v>
      </c>
      <c r="Y115">
        <v>0</v>
      </c>
      <c r="Z115">
        <v>9.3399999999999997E-2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0.57299999999999995</v>
      </c>
      <c r="AY115">
        <v>0</v>
      </c>
      <c r="AZ115">
        <v>0</v>
      </c>
      <c r="BA115">
        <v>7.0000000000000001E-3</v>
      </c>
      <c r="BB115">
        <v>0</v>
      </c>
      <c r="BC115">
        <v>0</v>
      </c>
      <c r="BD115">
        <v>0</v>
      </c>
      <c r="BE115" s="215"/>
      <c r="BF115" s="215"/>
      <c r="BG115" s="215"/>
      <c r="BH115" s="215"/>
      <c r="BI115" s="215"/>
      <c r="BJ115" s="215"/>
      <c r="BK115" s="215"/>
      <c r="BL115" s="215"/>
      <c r="BM115" s="215"/>
      <c r="BN115" s="215"/>
      <c r="BO115" s="215"/>
      <c r="BP115" s="215"/>
      <c r="BQ115" s="215"/>
      <c r="BR115" s="215"/>
      <c r="BS115" s="215"/>
      <c r="BT115" s="215"/>
      <c r="BU115" s="215"/>
      <c r="BV115" s="215"/>
      <c r="BW115" s="215"/>
      <c r="BX115" s="215"/>
      <c r="BY115" s="215"/>
      <c r="BZ115" s="215"/>
      <c r="CA115" s="215"/>
      <c r="CB115" s="215"/>
      <c r="CC115" s="215"/>
      <c r="CD115" s="215"/>
      <c r="CE115" s="215"/>
      <c r="CF115" s="215"/>
      <c r="CG115" s="215"/>
      <c r="CH115" s="215"/>
      <c r="CI115" s="215"/>
      <c r="CJ115" s="215"/>
      <c r="CK115" s="215"/>
      <c r="CL115" s="215"/>
      <c r="CM115" s="215"/>
      <c r="CN115" s="38"/>
      <c r="CO115" s="38"/>
      <c r="CP115" s="38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75"/>
    </row>
    <row r="116" spans="1:142" x14ac:dyDescent="0.25">
      <c r="A116" s="419" t="s">
        <v>866</v>
      </c>
      <c r="B116" s="419" t="s">
        <v>889</v>
      </c>
      <c r="C116" s="419" t="s">
        <v>153</v>
      </c>
      <c r="D116" s="394">
        <v>108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6.0393999999999997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 s="215"/>
      <c r="BF116" s="215"/>
      <c r="BG116" s="215"/>
      <c r="BH116" s="215"/>
      <c r="BI116" s="215"/>
      <c r="BJ116" s="215"/>
      <c r="BK116" s="215"/>
      <c r="BL116" s="215"/>
      <c r="BM116" s="215"/>
      <c r="BN116" s="215"/>
      <c r="BO116" s="215"/>
      <c r="BP116" s="215"/>
      <c r="BQ116" s="215"/>
      <c r="BR116" s="215"/>
      <c r="BS116" s="215"/>
      <c r="BT116" s="215"/>
      <c r="BU116" s="215"/>
      <c r="BV116" s="215"/>
      <c r="BW116" s="215"/>
      <c r="BX116" s="215"/>
      <c r="BY116" s="215"/>
      <c r="BZ116" s="215"/>
      <c r="CA116" s="215"/>
      <c r="CB116" s="215"/>
      <c r="CC116" s="215"/>
      <c r="CD116" s="215"/>
      <c r="CE116" s="215"/>
      <c r="CF116" s="215"/>
      <c r="CG116" s="215"/>
      <c r="CH116" s="215"/>
      <c r="CI116" s="215"/>
      <c r="CJ116" s="215"/>
      <c r="CK116" s="215"/>
      <c r="CL116" s="215"/>
      <c r="CM116" s="215"/>
      <c r="CN116" s="38"/>
      <c r="CO116" s="38"/>
      <c r="CP116" s="38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75"/>
    </row>
    <row r="117" spans="1:142" x14ac:dyDescent="0.25">
      <c r="A117" s="419" t="s">
        <v>866</v>
      </c>
      <c r="B117" s="419" t="s">
        <v>504</v>
      </c>
      <c r="C117" s="419" t="s">
        <v>153</v>
      </c>
      <c r="D117" s="394">
        <v>109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3.4588000000000001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 s="215"/>
      <c r="BF117" s="215"/>
      <c r="BG117" s="215"/>
      <c r="BH117" s="215"/>
      <c r="BI117" s="215"/>
      <c r="BJ117" s="215"/>
      <c r="BK117" s="215"/>
      <c r="BL117" s="215"/>
      <c r="BM117" s="215"/>
      <c r="BN117" s="215"/>
      <c r="BO117" s="215"/>
      <c r="BP117" s="215"/>
      <c r="BQ117" s="215"/>
      <c r="BR117" s="215"/>
      <c r="BS117" s="215"/>
      <c r="BT117" s="215"/>
      <c r="BU117" s="215"/>
      <c r="BV117" s="215"/>
      <c r="BW117" s="215"/>
      <c r="BX117" s="215"/>
      <c r="BY117" s="215"/>
      <c r="BZ117" s="215"/>
      <c r="CA117" s="215"/>
      <c r="CB117" s="215"/>
      <c r="CC117" s="215"/>
      <c r="CD117" s="215"/>
      <c r="CE117" s="215"/>
      <c r="CF117" s="215"/>
      <c r="CG117" s="215"/>
      <c r="CH117" s="215"/>
      <c r="CI117" s="215"/>
      <c r="CJ117" s="215"/>
      <c r="CK117" s="215"/>
      <c r="CL117" s="215"/>
      <c r="CM117" s="215"/>
      <c r="CN117" s="38"/>
      <c r="CO117" s="38"/>
      <c r="CP117" s="38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75"/>
    </row>
    <row r="118" spans="1:142" x14ac:dyDescent="0.25">
      <c r="A118" s="419" t="s">
        <v>866</v>
      </c>
      <c r="B118" s="419" t="s">
        <v>905</v>
      </c>
      <c r="C118" s="419" t="s">
        <v>153</v>
      </c>
      <c r="D118" s="394">
        <v>110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1.726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 s="215"/>
      <c r="BF118" s="215"/>
      <c r="BG118" s="215"/>
      <c r="BH118" s="215"/>
      <c r="BI118" s="215"/>
      <c r="BJ118" s="215"/>
      <c r="BK118" s="215"/>
      <c r="BL118" s="215"/>
      <c r="BM118" s="215"/>
      <c r="BN118" s="215"/>
      <c r="BO118" s="215"/>
      <c r="BP118" s="215"/>
      <c r="BQ118" s="215"/>
      <c r="BR118" s="215"/>
      <c r="BS118" s="215"/>
      <c r="BT118" s="215"/>
      <c r="BU118" s="215"/>
      <c r="BV118" s="215"/>
      <c r="BW118" s="215"/>
      <c r="BX118" s="215"/>
      <c r="BY118" s="215"/>
      <c r="BZ118" s="215"/>
      <c r="CA118" s="215"/>
      <c r="CB118" s="215"/>
      <c r="CC118" s="215"/>
      <c r="CD118" s="215"/>
      <c r="CE118" s="215"/>
      <c r="CF118" s="215"/>
      <c r="CG118" s="215"/>
      <c r="CH118" s="215"/>
      <c r="CI118" s="215"/>
      <c r="CJ118" s="215"/>
      <c r="CK118" s="215"/>
      <c r="CL118" s="215"/>
      <c r="CM118" s="215"/>
      <c r="CN118" s="38"/>
      <c r="CO118" s="38"/>
      <c r="CP118" s="38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  <c r="EH118" s="13"/>
      <c r="EI118" s="13"/>
      <c r="EJ118" s="13"/>
      <c r="EK118" s="13"/>
      <c r="EL118" s="75"/>
    </row>
    <row r="119" spans="1:142" x14ac:dyDescent="0.25">
      <c r="A119" s="419" t="s">
        <v>866</v>
      </c>
      <c r="B119" s="419" t="s">
        <v>520</v>
      </c>
      <c r="C119" s="419" t="s">
        <v>153</v>
      </c>
      <c r="D119" s="394">
        <v>111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6.3697999999999997</v>
      </c>
      <c r="U119">
        <v>0</v>
      </c>
      <c r="V119">
        <v>0</v>
      </c>
      <c r="W119">
        <v>0</v>
      </c>
      <c r="X119">
        <v>1.6463000000000001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 s="215"/>
      <c r="BF119" s="215"/>
      <c r="BG119" s="215"/>
      <c r="BH119" s="215"/>
      <c r="BI119" s="215"/>
      <c r="BJ119" s="215"/>
      <c r="BK119" s="215"/>
      <c r="BL119" s="215"/>
      <c r="BM119" s="215"/>
      <c r="BN119" s="215"/>
      <c r="BO119" s="215"/>
      <c r="BP119" s="215"/>
      <c r="BQ119" s="215"/>
      <c r="BR119" s="215"/>
      <c r="BS119" s="215"/>
      <c r="BT119" s="215"/>
      <c r="BU119" s="215"/>
      <c r="BV119" s="215"/>
      <c r="BW119" s="215"/>
      <c r="BX119" s="215"/>
      <c r="BY119" s="215"/>
      <c r="BZ119" s="215"/>
      <c r="CA119" s="215"/>
      <c r="CB119" s="215"/>
      <c r="CC119" s="215"/>
      <c r="CD119" s="215"/>
      <c r="CE119" s="215"/>
      <c r="CF119" s="215"/>
      <c r="CG119" s="215"/>
      <c r="CH119" s="215"/>
      <c r="CI119" s="215"/>
      <c r="CJ119" s="215"/>
      <c r="CK119" s="215"/>
      <c r="CL119" s="215"/>
      <c r="CM119" s="215"/>
      <c r="CN119" s="38"/>
      <c r="CO119" s="38"/>
      <c r="CP119" s="38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/>
      <c r="DV119" s="13"/>
      <c r="DW119" s="13"/>
      <c r="DX119" s="13"/>
      <c r="DY119" s="13"/>
      <c r="DZ119" s="13"/>
      <c r="EA119" s="13"/>
      <c r="EB119" s="13"/>
      <c r="EC119" s="13"/>
      <c r="ED119" s="13"/>
      <c r="EE119" s="13"/>
      <c r="EF119" s="13"/>
      <c r="EG119" s="13"/>
      <c r="EH119" s="13"/>
      <c r="EI119" s="13"/>
      <c r="EJ119" s="13"/>
      <c r="EK119" s="13"/>
      <c r="EL119" s="75"/>
    </row>
    <row r="120" spans="1:142" x14ac:dyDescent="0.25">
      <c r="A120" s="419" t="s">
        <v>866</v>
      </c>
      <c r="B120" s="419" t="s">
        <v>521</v>
      </c>
      <c r="C120" s="419" t="s">
        <v>153</v>
      </c>
      <c r="D120" s="394">
        <v>112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5.1801000000000004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 s="215"/>
      <c r="BF120" s="215"/>
      <c r="BG120" s="215"/>
      <c r="BH120" s="215"/>
      <c r="BI120" s="215"/>
      <c r="BJ120" s="215"/>
      <c r="BK120" s="215"/>
      <c r="BL120" s="215"/>
      <c r="BM120" s="215"/>
      <c r="BN120" s="215"/>
      <c r="BO120" s="215"/>
      <c r="BP120" s="215"/>
      <c r="BQ120" s="215"/>
      <c r="BR120" s="215"/>
      <c r="BS120" s="215"/>
      <c r="BT120" s="215"/>
      <c r="BU120" s="215"/>
      <c r="BV120" s="215"/>
      <c r="BW120" s="215"/>
      <c r="BX120" s="215"/>
      <c r="BY120" s="215"/>
      <c r="BZ120" s="215"/>
      <c r="CA120" s="215"/>
      <c r="CB120" s="215"/>
      <c r="CC120" s="215"/>
      <c r="CD120" s="215"/>
      <c r="CE120" s="215"/>
      <c r="CF120" s="215"/>
      <c r="CG120" s="215"/>
      <c r="CH120" s="215"/>
      <c r="CI120" s="215"/>
      <c r="CJ120" s="215"/>
      <c r="CK120" s="215"/>
      <c r="CL120" s="215"/>
      <c r="CM120" s="215"/>
      <c r="CN120" s="38"/>
      <c r="CO120" s="38"/>
      <c r="CP120" s="38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/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75"/>
    </row>
    <row r="121" spans="1:142" x14ac:dyDescent="0.25">
      <c r="A121" s="419" t="s">
        <v>867</v>
      </c>
      <c r="B121" s="419" t="s">
        <v>877</v>
      </c>
      <c r="C121" s="419">
        <v>3031</v>
      </c>
      <c r="D121" s="394">
        <v>113</v>
      </c>
      <c r="E121">
        <v>2.8580000000000001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3.2000000000000001E-2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0.75700000000000001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6.0000000000000001E-3</v>
      </c>
      <c r="BE121" s="215"/>
      <c r="BF121" s="215"/>
      <c r="BG121" s="215"/>
      <c r="BH121" s="215"/>
      <c r="BI121" s="215"/>
      <c r="BJ121" s="215"/>
      <c r="BK121" s="215"/>
      <c r="BL121" s="215"/>
      <c r="BM121" s="215"/>
      <c r="BN121" s="215"/>
      <c r="BO121" s="215"/>
      <c r="BP121" s="215"/>
      <c r="BQ121" s="215"/>
      <c r="BR121" s="215"/>
      <c r="BS121" s="215"/>
      <c r="BT121" s="215"/>
      <c r="BU121" s="215"/>
      <c r="BV121" s="215"/>
      <c r="BW121" s="215"/>
      <c r="BX121" s="215"/>
      <c r="BY121" s="215"/>
      <c r="BZ121" s="215"/>
      <c r="CA121" s="215"/>
      <c r="CB121" s="215"/>
      <c r="CC121" s="215"/>
      <c r="CD121" s="215"/>
      <c r="CE121" s="215"/>
      <c r="CF121" s="215"/>
      <c r="CG121" s="215"/>
      <c r="CH121" s="215"/>
      <c r="CI121" s="215"/>
      <c r="CJ121" s="215"/>
      <c r="CK121" s="215"/>
      <c r="CL121" s="215"/>
      <c r="CM121" s="215"/>
      <c r="CN121" s="38"/>
      <c r="CO121" s="38"/>
      <c r="CP121" s="38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  <c r="DS121" s="13"/>
      <c r="DT121" s="13"/>
      <c r="DU121" s="13"/>
      <c r="DV121" s="13"/>
      <c r="DW121" s="13"/>
      <c r="DX121" s="13"/>
      <c r="DY121" s="13"/>
      <c r="DZ121" s="13"/>
      <c r="EA121" s="13"/>
      <c r="EB121" s="13"/>
      <c r="EC121" s="13"/>
      <c r="ED121" s="13"/>
      <c r="EE121" s="13"/>
      <c r="EF121" s="13"/>
      <c r="EG121" s="13"/>
      <c r="EH121" s="13"/>
      <c r="EI121" s="13"/>
      <c r="EJ121" s="13"/>
      <c r="EK121" s="13"/>
      <c r="EL121" s="75"/>
    </row>
    <row r="122" spans="1:142" x14ac:dyDescent="0.25">
      <c r="A122" s="419" t="s">
        <v>867</v>
      </c>
      <c r="B122" s="419" t="s">
        <v>892</v>
      </c>
      <c r="C122" s="419">
        <v>3031</v>
      </c>
      <c r="D122" s="394">
        <v>114</v>
      </c>
      <c r="E122">
        <v>0.182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9.48</v>
      </c>
      <c r="L122">
        <v>0</v>
      </c>
      <c r="M122">
        <v>0.20200000000000001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0.153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0.41399999999999998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 s="215"/>
      <c r="BF122" s="215"/>
      <c r="BG122" s="215"/>
      <c r="BH122" s="215"/>
      <c r="BI122" s="215"/>
      <c r="BJ122" s="215"/>
      <c r="BK122" s="215"/>
      <c r="BL122" s="215"/>
      <c r="BM122" s="215"/>
      <c r="BN122" s="215"/>
      <c r="BO122" s="215"/>
      <c r="BP122" s="215"/>
      <c r="BQ122" s="215"/>
      <c r="BR122" s="215"/>
      <c r="BS122" s="215"/>
      <c r="BT122" s="215"/>
      <c r="BU122" s="215"/>
      <c r="BV122" s="215"/>
      <c r="BW122" s="215"/>
      <c r="BX122" s="215"/>
      <c r="BY122" s="215"/>
      <c r="BZ122" s="215"/>
      <c r="CA122" s="215"/>
      <c r="CB122" s="215"/>
      <c r="CC122" s="215"/>
      <c r="CD122" s="215"/>
      <c r="CE122" s="215"/>
      <c r="CF122" s="215"/>
      <c r="CG122" s="215"/>
      <c r="CH122" s="215"/>
      <c r="CI122" s="215"/>
      <c r="CJ122" s="215"/>
      <c r="CK122" s="215"/>
      <c r="CL122" s="215"/>
      <c r="CM122" s="215"/>
      <c r="CN122" s="38"/>
      <c r="CO122" s="38"/>
      <c r="CP122" s="38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D122" s="13"/>
      <c r="EE122" s="13"/>
      <c r="EF122" s="13"/>
      <c r="EG122" s="13"/>
      <c r="EH122" s="13"/>
      <c r="EI122" s="13"/>
      <c r="EJ122" s="13"/>
      <c r="EK122" s="13"/>
      <c r="EL122" s="75"/>
    </row>
    <row r="123" spans="1:142" x14ac:dyDescent="0.25">
      <c r="A123" s="419" t="s">
        <v>867</v>
      </c>
      <c r="B123" s="419" t="s">
        <v>895</v>
      </c>
      <c r="C123" s="419">
        <v>3031</v>
      </c>
      <c r="D123" s="394">
        <v>115</v>
      </c>
      <c r="E123">
        <v>0.12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7.0000000000000001E-3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17.876000000000001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2.5329999999999999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 s="215"/>
      <c r="BF123" s="215"/>
      <c r="BG123" s="215"/>
      <c r="BH123" s="215"/>
      <c r="BI123" s="215"/>
      <c r="BJ123" s="215"/>
      <c r="BK123" s="215"/>
      <c r="BL123" s="215"/>
      <c r="BM123" s="215"/>
      <c r="BN123" s="215"/>
      <c r="BO123" s="215"/>
      <c r="BP123" s="215"/>
      <c r="BQ123" s="215"/>
      <c r="BR123" s="215"/>
      <c r="BS123" s="215"/>
      <c r="BT123" s="215"/>
      <c r="BU123" s="215"/>
      <c r="BV123" s="215"/>
      <c r="BW123" s="215"/>
      <c r="BX123" s="215"/>
      <c r="BY123" s="215"/>
      <c r="BZ123" s="215"/>
      <c r="CA123" s="215"/>
      <c r="CB123" s="215"/>
      <c r="CC123" s="215"/>
      <c r="CD123" s="215"/>
      <c r="CE123" s="215"/>
      <c r="CF123" s="215"/>
      <c r="CG123" s="215"/>
      <c r="CH123" s="215"/>
      <c r="CI123" s="215"/>
      <c r="CJ123" s="215"/>
      <c r="CK123" s="215"/>
      <c r="CL123" s="215"/>
      <c r="CM123" s="215"/>
      <c r="CN123" s="38"/>
      <c r="CO123" s="38"/>
      <c r="CP123" s="38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3"/>
      <c r="EG123" s="13"/>
      <c r="EH123" s="13"/>
      <c r="EI123" s="13"/>
      <c r="EJ123" s="13"/>
      <c r="EK123" s="13"/>
      <c r="EL123" s="75"/>
    </row>
    <row r="124" spans="1:142" x14ac:dyDescent="0.25">
      <c r="A124" s="419" t="s">
        <v>867</v>
      </c>
      <c r="B124" s="419" t="s">
        <v>915</v>
      </c>
      <c r="C124" s="419">
        <v>3031</v>
      </c>
      <c r="D124" s="394">
        <v>116</v>
      </c>
      <c r="E124">
        <v>0.1171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107.58069999999999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13.4216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2.2229000000000001</v>
      </c>
      <c r="BE124" s="215"/>
      <c r="BF124" s="215"/>
      <c r="BG124" s="215"/>
      <c r="BH124" s="215"/>
      <c r="BI124" s="215"/>
      <c r="BJ124" s="215"/>
      <c r="BK124" s="215"/>
      <c r="BL124" s="215"/>
      <c r="BM124" s="215"/>
      <c r="BN124" s="215"/>
      <c r="BO124" s="215"/>
      <c r="BP124" s="215"/>
      <c r="BQ124" s="215"/>
      <c r="BR124" s="215"/>
      <c r="BS124" s="215"/>
      <c r="BT124" s="215"/>
      <c r="BU124" s="215"/>
      <c r="BV124" s="215"/>
      <c r="BW124" s="215"/>
      <c r="BX124" s="215"/>
      <c r="BY124" s="215"/>
      <c r="BZ124" s="215"/>
      <c r="CA124" s="215"/>
      <c r="CB124" s="215"/>
      <c r="CC124" s="215"/>
      <c r="CD124" s="215"/>
      <c r="CE124" s="215"/>
      <c r="CF124" s="215"/>
      <c r="CG124" s="215"/>
      <c r="CH124" s="215"/>
      <c r="CI124" s="215"/>
      <c r="CJ124" s="215"/>
      <c r="CK124" s="215"/>
      <c r="CL124" s="215"/>
      <c r="CM124" s="215"/>
      <c r="CN124" s="38"/>
      <c r="CO124" s="38"/>
      <c r="CP124" s="38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D124" s="13"/>
      <c r="EE124" s="13"/>
      <c r="EF124" s="13"/>
      <c r="EG124" s="13"/>
      <c r="EH124" s="13"/>
      <c r="EI124" s="13"/>
      <c r="EJ124" s="13"/>
      <c r="EK124" s="13"/>
      <c r="EL124" s="75"/>
    </row>
    <row r="125" spans="1:142" x14ac:dyDescent="0.25">
      <c r="A125" s="419" t="s">
        <v>867</v>
      </c>
      <c r="B125" s="419" t="s">
        <v>897</v>
      </c>
      <c r="C125" s="419">
        <v>3031</v>
      </c>
      <c r="D125" s="394">
        <v>117</v>
      </c>
      <c r="E125">
        <v>5.7610000000000001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0.27400000000000002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2E-3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 s="215"/>
      <c r="BF125" s="215"/>
      <c r="BG125" s="215"/>
      <c r="BH125" s="215"/>
      <c r="BI125" s="215"/>
      <c r="BJ125" s="215"/>
      <c r="BK125" s="215"/>
      <c r="BL125" s="215"/>
      <c r="BM125" s="215"/>
      <c r="BN125" s="215"/>
      <c r="BO125" s="215"/>
      <c r="BP125" s="215"/>
      <c r="BQ125" s="215"/>
      <c r="BR125" s="215"/>
      <c r="BS125" s="215"/>
      <c r="BT125" s="215"/>
      <c r="BU125" s="215"/>
      <c r="BV125" s="215"/>
      <c r="BW125" s="215"/>
      <c r="BX125" s="215"/>
      <c r="BY125" s="215"/>
      <c r="BZ125" s="215"/>
      <c r="CA125" s="215"/>
      <c r="CB125" s="215"/>
      <c r="CC125" s="215"/>
      <c r="CD125" s="215"/>
      <c r="CE125" s="215"/>
      <c r="CF125" s="215"/>
      <c r="CG125" s="215"/>
      <c r="CH125" s="215"/>
      <c r="CI125" s="215"/>
      <c r="CJ125" s="215"/>
      <c r="CK125" s="215"/>
      <c r="CL125" s="215"/>
      <c r="CM125" s="215"/>
      <c r="CN125" s="38"/>
      <c r="CO125" s="38"/>
      <c r="CP125" s="38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75"/>
    </row>
    <row r="126" spans="1:142" x14ac:dyDescent="0.25">
      <c r="A126" s="419" t="s">
        <v>867</v>
      </c>
      <c r="B126" s="419" t="s">
        <v>901</v>
      </c>
      <c r="C126" s="419">
        <v>3031</v>
      </c>
      <c r="D126" s="394">
        <v>118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2.202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0.61299999999999999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 s="215"/>
      <c r="BF126" s="215"/>
      <c r="BG126" s="215"/>
      <c r="BH126" s="215"/>
      <c r="BI126" s="215"/>
      <c r="BJ126" s="215"/>
      <c r="BK126" s="215"/>
      <c r="BL126" s="215"/>
      <c r="BM126" s="215"/>
      <c r="BN126" s="215"/>
      <c r="BO126" s="215"/>
      <c r="BP126" s="215"/>
      <c r="BQ126" s="215"/>
      <c r="BR126" s="215"/>
      <c r="BS126" s="215"/>
      <c r="BT126" s="215"/>
      <c r="BU126" s="215"/>
      <c r="BV126" s="215"/>
      <c r="BW126" s="215"/>
      <c r="BX126" s="215"/>
      <c r="BY126" s="215"/>
      <c r="BZ126" s="215"/>
      <c r="CA126" s="215"/>
      <c r="CB126" s="215"/>
      <c r="CC126" s="215"/>
      <c r="CD126" s="215"/>
      <c r="CE126" s="215"/>
      <c r="CF126" s="215"/>
      <c r="CG126" s="215"/>
      <c r="CH126" s="215"/>
      <c r="CI126" s="215"/>
      <c r="CJ126" s="215"/>
      <c r="CK126" s="215"/>
      <c r="CL126" s="215"/>
      <c r="CM126" s="215"/>
      <c r="CN126" s="38"/>
      <c r="CO126" s="38"/>
      <c r="CP126" s="38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75"/>
    </row>
    <row r="127" spans="1:142" x14ac:dyDescent="0.25">
      <c r="A127" s="419" t="s">
        <v>867</v>
      </c>
      <c r="B127" s="419" t="s">
        <v>902</v>
      </c>
      <c r="C127" s="419">
        <v>3031</v>
      </c>
      <c r="D127" s="394">
        <v>119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2.0569999999999999</v>
      </c>
      <c r="AP127">
        <v>0.105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 s="215"/>
      <c r="BF127" s="215"/>
      <c r="BG127" s="215"/>
      <c r="BH127" s="215"/>
      <c r="BI127" s="215"/>
      <c r="BJ127" s="215"/>
      <c r="BK127" s="215"/>
      <c r="BL127" s="215"/>
      <c r="BM127" s="215"/>
      <c r="BN127" s="215"/>
      <c r="BO127" s="215"/>
      <c r="BP127" s="215"/>
      <c r="BQ127" s="215"/>
      <c r="BR127" s="215"/>
      <c r="BS127" s="215"/>
      <c r="BT127" s="215"/>
      <c r="BU127" s="215"/>
      <c r="BV127" s="215"/>
      <c r="BW127" s="215"/>
      <c r="BX127" s="215"/>
      <c r="BY127" s="215"/>
      <c r="BZ127" s="215"/>
      <c r="CA127" s="215"/>
      <c r="CB127" s="215"/>
      <c r="CC127" s="215"/>
      <c r="CD127" s="215"/>
      <c r="CE127" s="215"/>
      <c r="CF127" s="215"/>
      <c r="CG127" s="215"/>
      <c r="CH127" s="215"/>
      <c r="CI127" s="215"/>
      <c r="CJ127" s="215"/>
      <c r="CK127" s="215"/>
      <c r="CL127" s="215"/>
      <c r="CM127" s="215"/>
      <c r="CN127" s="38"/>
      <c r="CO127" s="38"/>
      <c r="CP127" s="38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  <c r="DS127" s="13"/>
      <c r="DT127" s="13"/>
      <c r="DU127" s="13"/>
      <c r="DV127" s="13"/>
      <c r="DW127" s="13"/>
      <c r="DX127" s="13"/>
      <c r="DY127" s="13"/>
      <c r="DZ127" s="13"/>
      <c r="EA127" s="13"/>
      <c r="EB127" s="13"/>
      <c r="EC127" s="13"/>
      <c r="ED127" s="13"/>
      <c r="EE127" s="13"/>
      <c r="EF127" s="13"/>
      <c r="EG127" s="13"/>
      <c r="EH127" s="13"/>
      <c r="EI127" s="13"/>
      <c r="EJ127" s="13"/>
      <c r="EK127" s="13"/>
      <c r="EL127" s="75"/>
    </row>
    <row r="128" spans="1:142" x14ac:dyDescent="0.25">
      <c r="A128" s="419" t="s">
        <v>867</v>
      </c>
      <c r="B128" s="419" t="s">
        <v>903</v>
      </c>
      <c r="C128" s="419">
        <v>3031</v>
      </c>
      <c r="D128" s="394">
        <v>120</v>
      </c>
      <c r="E128">
        <v>1.9875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0.2586</v>
      </c>
      <c r="N128">
        <v>3.0599999999999999E-2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5.8438999999999997</v>
      </c>
      <c r="AO128">
        <v>0</v>
      </c>
      <c r="AP128">
        <v>1.6E-2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0.27250000000000002</v>
      </c>
      <c r="BE128" s="215"/>
      <c r="BF128" s="215"/>
      <c r="BG128" s="215"/>
      <c r="BH128" s="215"/>
      <c r="BI128" s="215"/>
      <c r="BJ128" s="215"/>
      <c r="BK128" s="215"/>
      <c r="BL128" s="215"/>
      <c r="BM128" s="215"/>
      <c r="BN128" s="215"/>
      <c r="BO128" s="215"/>
      <c r="BP128" s="215"/>
      <c r="BQ128" s="215"/>
      <c r="BR128" s="215"/>
      <c r="BS128" s="215"/>
      <c r="BT128" s="215"/>
      <c r="BU128" s="215"/>
      <c r="BV128" s="215"/>
      <c r="BW128" s="215"/>
      <c r="BX128" s="215"/>
      <c r="BY128" s="215"/>
      <c r="BZ128" s="215"/>
      <c r="CA128" s="215"/>
      <c r="CB128" s="215"/>
      <c r="CC128" s="215"/>
      <c r="CD128" s="215"/>
      <c r="CE128" s="215"/>
      <c r="CF128" s="215"/>
      <c r="CG128" s="215"/>
      <c r="CH128" s="215"/>
      <c r="CI128" s="215"/>
      <c r="CJ128" s="215"/>
      <c r="CK128" s="215"/>
      <c r="CL128" s="215"/>
      <c r="CM128" s="215"/>
      <c r="CN128" s="38"/>
      <c r="CO128" s="38"/>
      <c r="CP128" s="38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75"/>
    </row>
    <row r="129" spans="1:142" x14ac:dyDescent="0.25">
      <c r="A129" s="419" t="s">
        <v>867</v>
      </c>
      <c r="B129" s="419" t="s">
        <v>904</v>
      </c>
      <c r="C129" s="419">
        <v>3031</v>
      </c>
      <c r="D129" s="394">
        <v>121</v>
      </c>
      <c r="E129">
        <v>0.03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7.4</v>
      </c>
      <c r="AP129">
        <v>4.6269999999999998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 s="215"/>
      <c r="BF129" s="215"/>
      <c r="BG129" s="215"/>
      <c r="BH129" s="215"/>
      <c r="BI129" s="215"/>
      <c r="BJ129" s="215"/>
      <c r="BK129" s="215"/>
      <c r="BL129" s="215"/>
      <c r="BM129" s="215"/>
      <c r="BN129" s="215"/>
      <c r="BO129" s="215"/>
      <c r="BP129" s="215"/>
      <c r="BQ129" s="215"/>
      <c r="BR129" s="215"/>
      <c r="BS129" s="215"/>
      <c r="BT129" s="215"/>
      <c r="BU129" s="215"/>
      <c r="BV129" s="215"/>
      <c r="BW129" s="215"/>
      <c r="BX129" s="215"/>
      <c r="BY129" s="215"/>
      <c r="BZ129" s="215"/>
      <c r="CA129" s="215"/>
      <c r="CB129" s="215"/>
      <c r="CC129" s="215"/>
      <c r="CD129" s="215"/>
      <c r="CE129" s="215"/>
      <c r="CF129" s="215"/>
      <c r="CG129" s="215"/>
      <c r="CH129" s="215"/>
      <c r="CI129" s="215"/>
      <c r="CJ129" s="215"/>
      <c r="CK129" s="215"/>
      <c r="CL129" s="215"/>
      <c r="CM129" s="215"/>
      <c r="CN129" s="38"/>
      <c r="CO129" s="38"/>
      <c r="CP129" s="38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75"/>
    </row>
    <row r="130" spans="1:142" x14ac:dyDescent="0.25">
      <c r="A130" s="419" t="s">
        <v>867</v>
      </c>
      <c r="B130" s="419" t="s">
        <v>905</v>
      </c>
      <c r="C130" s="419">
        <v>3031</v>
      </c>
      <c r="D130" s="394">
        <v>122</v>
      </c>
      <c r="E130">
        <v>2.5000000000000001E-3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2.5000000000000001E-2</v>
      </c>
      <c r="AO130">
        <v>0</v>
      </c>
      <c r="AP130">
        <v>1.556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 s="215"/>
      <c r="BF130" s="215"/>
      <c r="BG130" s="215"/>
      <c r="BH130" s="215"/>
      <c r="BI130" s="215"/>
      <c r="BJ130" s="215"/>
      <c r="BK130" s="215"/>
      <c r="BL130" s="215"/>
      <c r="BM130" s="215"/>
      <c r="BN130" s="215"/>
      <c r="BO130" s="215"/>
      <c r="BP130" s="215"/>
      <c r="BQ130" s="215"/>
      <c r="BR130" s="215"/>
      <c r="BS130" s="215"/>
      <c r="BT130" s="215"/>
      <c r="BU130" s="215"/>
      <c r="BV130" s="215"/>
      <c r="BW130" s="215"/>
      <c r="BX130" s="215"/>
      <c r="BY130" s="215"/>
      <c r="BZ130" s="215"/>
      <c r="CA130" s="215"/>
      <c r="CB130" s="215"/>
      <c r="CC130" s="215"/>
      <c r="CD130" s="215"/>
      <c r="CE130" s="215"/>
      <c r="CF130" s="215"/>
      <c r="CG130" s="215"/>
      <c r="CH130" s="215"/>
      <c r="CI130" s="215"/>
      <c r="CJ130" s="215"/>
      <c r="CK130" s="215"/>
      <c r="CL130" s="215"/>
      <c r="CM130" s="215"/>
      <c r="CN130" s="38"/>
      <c r="CO130" s="38"/>
      <c r="CP130" s="38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75"/>
    </row>
    <row r="131" spans="1:142" x14ac:dyDescent="0.25">
      <c r="A131" s="419" t="s">
        <v>868</v>
      </c>
      <c r="B131" s="419" t="s">
        <v>894</v>
      </c>
      <c r="C131" s="419">
        <v>2224</v>
      </c>
      <c r="D131" s="394">
        <v>123</v>
      </c>
      <c r="E131">
        <v>0</v>
      </c>
      <c r="F131">
        <v>0</v>
      </c>
      <c r="G131">
        <v>0</v>
      </c>
      <c r="H131">
        <v>4.7E-2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5.0000000000000001E-3</v>
      </c>
      <c r="P131">
        <v>0</v>
      </c>
      <c r="Q131">
        <v>3.0000000000000001E-3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8.8999999999999996E-2</v>
      </c>
      <c r="Y131">
        <v>0</v>
      </c>
      <c r="Z131">
        <v>1.2999999999999999E-2</v>
      </c>
      <c r="AA131">
        <v>0</v>
      </c>
      <c r="AB131">
        <v>0</v>
      </c>
      <c r="AC131">
        <v>0</v>
      </c>
      <c r="AD131">
        <v>3.0000000000000001E-3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1.35E-2</v>
      </c>
      <c r="AK131">
        <v>0.35599999999999998</v>
      </c>
      <c r="AL131">
        <v>0</v>
      </c>
      <c r="AM131">
        <v>0.01</v>
      </c>
      <c r="AN131">
        <v>0</v>
      </c>
      <c r="AO131">
        <v>0</v>
      </c>
      <c r="AP131">
        <v>0</v>
      </c>
      <c r="AQ131">
        <v>1.1679999999999999</v>
      </c>
      <c r="AR131">
        <v>0</v>
      </c>
      <c r="AS131">
        <v>0</v>
      </c>
      <c r="AT131">
        <v>1.7500000000000002E-2</v>
      </c>
      <c r="AU131">
        <v>0</v>
      </c>
      <c r="AV131">
        <v>0</v>
      </c>
      <c r="AW131">
        <v>0</v>
      </c>
      <c r="AX131">
        <v>1.9730000000000001</v>
      </c>
      <c r="AY131">
        <v>0</v>
      </c>
      <c r="AZ131">
        <v>0</v>
      </c>
      <c r="BA131">
        <v>0</v>
      </c>
      <c r="BB131">
        <v>0</v>
      </c>
      <c r="BC131">
        <v>1.0999999999999999E-2</v>
      </c>
      <c r="BD131">
        <v>3.0000000000000001E-3</v>
      </c>
      <c r="BE131" s="215"/>
      <c r="BF131" s="215"/>
      <c r="BG131" s="215"/>
      <c r="BH131" s="215"/>
      <c r="BI131" s="215"/>
      <c r="BJ131" s="215"/>
      <c r="BK131" s="215"/>
      <c r="BL131" s="215"/>
      <c r="BM131" s="215"/>
      <c r="BN131" s="215"/>
      <c r="BO131" s="215"/>
      <c r="BP131" s="215"/>
      <c r="BQ131" s="215"/>
      <c r="BR131" s="215"/>
      <c r="BS131" s="215"/>
      <c r="BT131" s="215"/>
      <c r="BU131" s="215"/>
      <c r="BV131" s="215"/>
      <c r="BW131" s="215"/>
      <c r="BX131" s="215"/>
      <c r="BY131" s="215"/>
      <c r="BZ131" s="215"/>
      <c r="CA131" s="215"/>
      <c r="CB131" s="215"/>
      <c r="CC131" s="215"/>
      <c r="CD131" s="215"/>
      <c r="CE131" s="215"/>
      <c r="CF131" s="215"/>
      <c r="CG131" s="215"/>
      <c r="CH131" s="215"/>
      <c r="CI131" s="215"/>
      <c r="CJ131" s="215"/>
      <c r="CK131" s="215"/>
      <c r="CL131" s="215"/>
      <c r="CM131" s="215"/>
      <c r="CN131" s="38"/>
      <c r="CO131" s="38"/>
      <c r="CP131" s="38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75"/>
    </row>
    <row r="132" spans="1:142" x14ac:dyDescent="0.25">
      <c r="A132" s="419" t="s">
        <v>868</v>
      </c>
      <c r="B132" s="419" t="s">
        <v>509</v>
      </c>
      <c r="C132" s="419">
        <v>2224</v>
      </c>
      <c r="D132" s="394">
        <v>124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1.0157</v>
      </c>
      <c r="AK132">
        <v>4.5999999999999999E-2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4.5460000000000003</v>
      </c>
      <c r="AR132">
        <v>0</v>
      </c>
      <c r="AS132">
        <v>0</v>
      </c>
      <c r="AT132">
        <v>2.7E-2</v>
      </c>
      <c r="AU132">
        <v>0</v>
      </c>
      <c r="AV132">
        <v>0</v>
      </c>
      <c r="AW132">
        <v>0</v>
      </c>
      <c r="AX132">
        <v>0.27250000000000002</v>
      </c>
      <c r="AY132">
        <v>0</v>
      </c>
      <c r="AZ132">
        <v>0</v>
      </c>
      <c r="BA132">
        <v>0</v>
      </c>
      <c r="BB132">
        <v>0</v>
      </c>
      <c r="BC132">
        <v>5.0000000000000001E-3</v>
      </c>
      <c r="BD132">
        <v>0</v>
      </c>
      <c r="BE132" s="215"/>
      <c r="BF132" s="215"/>
      <c r="BG132" s="215"/>
      <c r="BH132" s="215"/>
      <c r="BI132" s="215"/>
      <c r="BJ132" s="215"/>
      <c r="BK132" s="215"/>
      <c r="BL132" s="215"/>
      <c r="BM132" s="215"/>
      <c r="BN132" s="215"/>
      <c r="BO132" s="215"/>
      <c r="BP132" s="215"/>
      <c r="BQ132" s="215"/>
      <c r="BR132" s="215"/>
      <c r="BS132" s="215"/>
      <c r="BT132" s="215"/>
      <c r="BU132" s="215"/>
      <c r="BV132" s="215"/>
      <c r="BW132" s="215"/>
      <c r="BX132" s="215"/>
      <c r="BY132" s="215"/>
      <c r="BZ132" s="215"/>
      <c r="CA132" s="215"/>
      <c r="CB132" s="215"/>
      <c r="CC132" s="215"/>
      <c r="CD132" s="215"/>
      <c r="CE132" s="215"/>
      <c r="CF132" s="215"/>
      <c r="CG132" s="215"/>
      <c r="CH132" s="215"/>
      <c r="CI132" s="215"/>
      <c r="CJ132" s="215"/>
      <c r="CK132" s="215"/>
      <c r="CL132" s="215"/>
      <c r="CM132" s="215"/>
      <c r="CN132" s="38"/>
      <c r="CO132" s="38"/>
      <c r="CP132" s="38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3"/>
      <c r="EG132" s="13"/>
      <c r="EH132" s="13"/>
      <c r="EI132" s="13"/>
      <c r="EJ132" s="13"/>
      <c r="EK132" s="13"/>
      <c r="EL132" s="75"/>
    </row>
    <row r="133" spans="1:142" x14ac:dyDescent="0.25">
      <c r="A133" s="419" t="s">
        <v>868</v>
      </c>
      <c r="B133" s="419" t="s">
        <v>522</v>
      </c>
      <c r="C133" s="419">
        <v>2224</v>
      </c>
      <c r="D133" s="394">
        <v>125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0.03</v>
      </c>
      <c r="AK133">
        <v>0.45900000000000002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0.55200000000000005</v>
      </c>
      <c r="AT133">
        <v>0</v>
      </c>
      <c r="AU133">
        <v>0</v>
      </c>
      <c r="AV133">
        <v>0</v>
      </c>
      <c r="AW133">
        <v>0</v>
      </c>
      <c r="AX133">
        <v>3.996</v>
      </c>
      <c r="AY133">
        <v>0</v>
      </c>
      <c r="AZ133">
        <v>0</v>
      </c>
      <c r="BA133">
        <v>0</v>
      </c>
      <c r="BB133">
        <v>0</v>
      </c>
      <c r="BC133">
        <v>2.4E-2</v>
      </c>
      <c r="BD133">
        <v>0</v>
      </c>
      <c r="BE133" s="215"/>
      <c r="BF133" s="215"/>
      <c r="BG133" s="215"/>
      <c r="BH133" s="215"/>
      <c r="BI133" s="215"/>
      <c r="BJ133" s="215"/>
      <c r="BK133" s="215"/>
      <c r="BL133" s="215"/>
      <c r="BM133" s="215"/>
      <c r="BN133" s="215"/>
      <c r="BO133" s="215"/>
      <c r="BP133" s="215"/>
      <c r="BQ133" s="215"/>
      <c r="BR133" s="215"/>
      <c r="BS133" s="215"/>
      <c r="BT133" s="215"/>
      <c r="BU133" s="215"/>
      <c r="BV133" s="215"/>
      <c r="BW133" s="215"/>
      <c r="BX133" s="215"/>
      <c r="BY133" s="215"/>
      <c r="BZ133" s="215"/>
      <c r="CA133" s="215"/>
      <c r="CB133" s="215"/>
      <c r="CC133" s="215"/>
      <c r="CD133" s="215"/>
      <c r="CE133" s="215"/>
      <c r="CF133" s="215"/>
      <c r="CG133" s="215"/>
      <c r="CH133" s="215"/>
      <c r="CI133" s="215"/>
      <c r="CJ133" s="215"/>
      <c r="CK133" s="215"/>
      <c r="CL133" s="215"/>
      <c r="CM133" s="215"/>
      <c r="CN133" s="38"/>
      <c r="CO133" s="38"/>
      <c r="CP133" s="38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3"/>
      <c r="EG133" s="13"/>
      <c r="EH133" s="13"/>
      <c r="EI133" s="13"/>
      <c r="EJ133" s="13"/>
      <c r="EK133" s="13"/>
      <c r="EL133" s="75"/>
    </row>
    <row r="134" spans="1:142" x14ac:dyDescent="0.25">
      <c r="A134" s="419" t="s">
        <v>868</v>
      </c>
      <c r="B134" s="419" t="s">
        <v>877</v>
      </c>
      <c r="C134" s="419" t="s">
        <v>545</v>
      </c>
      <c r="D134" s="394">
        <v>126</v>
      </c>
      <c r="E134">
        <v>9.1094000000000008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0.27</v>
      </c>
      <c r="L134">
        <v>0</v>
      </c>
      <c r="M134">
        <v>1.4564999999999999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2.1999999999999999E-2</v>
      </c>
      <c r="AK134">
        <v>0</v>
      </c>
      <c r="AL134">
        <v>0</v>
      </c>
      <c r="AM134">
        <v>0</v>
      </c>
      <c r="AN134">
        <v>1.042</v>
      </c>
      <c r="AO134">
        <v>0</v>
      </c>
      <c r="AP134">
        <v>0.115</v>
      </c>
      <c r="AQ134">
        <v>0</v>
      </c>
      <c r="AR134">
        <v>0</v>
      </c>
      <c r="AS134">
        <v>0.19800000000000001</v>
      </c>
      <c r="AT134">
        <v>0</v>
      </c>
      <c r="AU134">
        <v>0</v>
      </c>
      <c r="AV134">
        <v>0</v>
      </c>
      <c r="AW134">
        <v>0</v>
      </c>
      <c r="AX134">
        <v>0.28899999999999998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6.1000000000000004E-3</v>
      </c>
      <c r="BE134" s="215"/>
      <c r="BF134" s="215"/>
      <c r="BG134" s="215"/>
      <c r="BH134" s="215"/>
      <c r="BI134" s="215"/>
      <c r="BJ134" s="215"/>
      <c r="BK134" s="215"/>
      <c r="BL134" s="215"/>
      <c r="BM134" s="215"/>
      <c r="BN134" s="215"/>
      <c r="BO134" s="215"/>
      <c r="BP134" s="215"/>
      <c r="BQ134" s="215"/>
      <c r="BR134" s="215"/>
      <c r="BS134" s="215"/>
      <c r="BT134" s="215"/>
      <c r="BU134" s="215"/>
      <c r="BV134" s="215"/>
      <c r="BW134" s="215"/>
      <c r="BX134" s="215"/>
      <c r="BY134" s="215"/>
      <c r="BZ134" s="215"/>
      <c r="CA134" s="215"/>
      <c r="CB134" s="215"/>
      <c r="CC134" s="215"/>
      <c r="CD134" s="215"/>
      <c r="CE134" s="215"/>
      <c r="CF134" s="215"/>
      <c r="CG134" s="215"/>
      <c r="CH134" s="215"/>
      <c r="CI134" s="215"/>
      <c r="CJ134" s="215"/>
      <c r="CK134" s="215"/>
      <c r="CL134" s="215"/>
      <c r="CM134" s="215"/>
      <c r="CN134" s="38"/>
      <c r="CO134" s="38"/>
      <c r="CP134" s="38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3"/>
      <c r="EG134" s="13"/>
      <c r="EH134" s="13"/>
      <c r="EI134" s="13"/>
      <c r="EJ134" s="13"/>
      <c r="EK134" s="13"/>
      <c r="EL134" s="75"/>
    </row>
    <row r="135" spans="1:142" x14ac:dyDescent="0.25">
      <c r="A135" s="419" t="s">
        <v>868</v>
      </c>
      <c r="B135" s="419" t="s">
        <v>482</v>
      </c>
      <c r="C135" s="419" t="s">
        <v>545</v>
      </c>
      <c r="D135" s="394">
        <v>127</v>
      </c>
      <c r="E135">
        <v>8.4000000000000005E-2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0.34</v>
      </c>
      <c r="L135">
        <v>0</v>
      </c>
      <c r="M135">
        <v>8.8999999999999996E-2</v>
      </c>
      <c r="N135">
        <v>0.12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5.3999999999999999E-2</v>
      </c>
      <c r="AO135">
        <v>0</v>
      </c>
      <c r="AP135">
        <v>0.23</v>
      </c>
      <c r="AQ135">
        <v>0</v>
      </c>
      <c r="AR135">
        <v>0</v>
      </c>
      <c r="AS135">
        <v>3.3000000000000002E-2</v>
      </c>
      <c r="AT135">
        <v>0</v>
      </c>
      <c r="AU135">
        <v>0</v>
      </c>
      <c r="AV135">
        <v>0</v>
      </c>
      <c r="AW135">
        <v>0</v>
      </c>
      <c r="AX135">
        <v>0.13100000000000001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 s="215"/>
      <c r="BF135" s="215"/>
      <c r="BG135" s="215"/>
      <c r="BH135" s="215"/>
      <c r="BI135" s="215"/>
      <c r="BJ135" s="215"/>
      <c r="BK135" s="215"/>
      <c r="BL135" s="215"/>
      <c r="BM135" s="215"/>
      <c r="BN135" s="215"/>
      <c r="BO135" s="215"/>
      <c r="BP135" s="215"/>
      <c r="BQ135" s="215"/>
      <c r="BR135" s="215"/>
      <c r="BS135" s="215"/>
      <c r="BT135" s="215"/>
      <c r="BU135" s="215"/>
      <c r="BV135" s="215"/>
      <c r="BW135" s="215"/>
      <c r="BX135" s="215"/>
      <c r="BY135" s="215"/>
      <c r="BZ135" s="215"/>
      <c r="CA135" s="215"/>
      <c r="CB135" s="215"/>
      <c r="CC135" s="215"/>
      <c r="CD135" s="215"/>
      <c r="CE135" s="215"/>
      <c r="CF135" s="215"/>
      <c r="CG135" s="215"/>
      <c r="CH135" s="215"/>
      <c r="CI135" s="215"/>
      <c r="CJ135" s="215"/>
      <c r="CK135" s="215"/>
      <c r="CL135" s="215"/>
      <c r="CM135" s="215"/>
      <c r="CN135" s="38"/>
      <c r="CO135" s="38"/>
      <c r="CP135" s="38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13"/>
      <c r="EE135" s="13"/>
      <c r="EF135" s="13"/>
      <c r="EG135" s="13"/>
      <c r="EH135" s="13"/>
      <c r="EI135" s="13"/>
      <c r="EJ135" s="13"/>
      <c r="EK135" s="13"/>
      <c r="EL135" s="75"/>
    </row>
    <row r="136" spans="1:142" x14ac:dyDescent="0.25">
      <c r="A136" s="419" t="s">
        <v>868</v>
      </c>
      <c r="B136" s="419" t="s">
        <v>891</v>
      </c>
      <c r="C136" s="419" t="s">
        <v>545</v>
      </c>
      <c r="D136" s="394">
        <v>128</v>
      </c>
      <c r="E136">
        <v>3.1619999999999999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10.888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0.82599999999999996</v>
      </c>
      <c r="AO136">
        <v>0</v>
      </c>
      <c r="AP136">
        <v>0</v>
      </c>
      <c r="AQ136">
        <v>0</v>
      </c>
      <c r="AR136">
        <v>0</v>
      </c>
      <c r="AS136">
        <v>6.7000000000000004E-2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 s="215"/>
      <c r="BF136" s="215"/>
      <c r="BG136" s="215"/>
      <c r="BH136" s="215"/>
      <c r="BI136" s="215"/>
      <c r="BJ136" s="215"/>
      <c r="BK136" s="215"/>
      <c r="BL136" s="215"/>
      <c r="BM136" s="215"/>
      <c r="BN136" s="215"/>
      <c r="BO136" s="215"/>
      <c r="BP136" s="215"/>
      <c r="BQ136" s="215"/>
      <c r="BR136" s="215"/>
      <c r="BS136" s="215"/>
      <c r="BT136" s="215"/>
      <c r="BU136" s="215"/>
      <c r="BV136" s="215"/>
      <c r="BW136" s="215"/>
      <c r="BX136" s="215"/>
      <c r="BY136" s="215"/>
      <c r="BZ136" s="215"/>
      <c r="CA136" s="215"/>
      <c r="CB136" s="215"/>
      <c r="CC136" s="215"/>
      <c r="CD136" s="215"/>
      <c r="CE136" s="215"/>
      <c r="CF136" s="215"/>
      <c r="CG136" s="215"/>
      <c r="CH136" s="215"/>
      <c r="CI136" s="215"/>
      <c r="CJ136" s="215"/>
      <c r="CK136" s="215"/>
      <c r="CL136" s="215"/>
      <c r="CM136" s="215"/>
      <c r="CN136" s="38"/>
      <c r="CO136" s="38"/>
      <c r="CP136" s="38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75"/>
    </row>
    <row r="137" spans="1:142" x14ac:dyDescent="0.25">
      <c r="A137" s="419" t="s">
        <v>868</v>
      </c>
      <c r="B137" s="419" t="s">
        <v>893</v>
      </c>
      <c r="C137" s="419" t="s">
        <v>545</v>
      </c>
      <c r="D137" s="394">
        <v>129</v>
      </c>
      <c r="E137">
        <v>2.59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0.74</v>
      </c>
      <c r="L137">
        <v>0</v>
      </c>
      <c r="M137">
        <v>0.60950000000000004</v>
      </c>
      <c r="N137">
        <v>1.92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1.722</v>
      </c>
      <c r="AO137">
        <v>0</v>
      </c>
      <c r="AP137">
        <v>0.73199999999999998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 s="215"/>
      <c r="BF137" s="215"/>
      <c r="BG137" s="215"/>
      <c r="BH137" s="215"/>
      <c r="BI137" s="215"/>
      <c r="BJ137" s="215"/>
      <c r="BK137" s="215"/>
      <c r="BL137" s="215"/>
      <c r="BM137" s="215"/>
      <c r="BN137" s="215"/>
      <c r="BO137" s="215"/>
      <c r="BP137" s="215"/>
      <c r="BQ137" s="215"/>
      <c r="BR137" s="215"/>
      <c r="BS137" s="215"/>
      <c r="BT137" s="215"/>
      <c r="BU137" s="215"/>
      <c r="BV137" s="215"/>
      <c r="BW137" s="215"/>
      <c r="BX137" s="215"/>
      <c r="BY137" s="215"/>
      <c r="BZ137" s="215"/>
      <c r="CA137" s="215"/>
      <c r="CB137" s="215"/>
      <c r="CC137" s="215"/>
      <c r="CD137" s="215"/>
      <c r="CE137" s="215"/>
      <c r="CF137" s="215"/>
      <c r="CG137" s="215"/>
      <c r="CH137" s="215"/>
      <c r="CI137" s="215"/>
      <c r="CJ137" s="215"/>
      <c r="CK137" s="215"/>
      <c r="CL137" s="215"/>
      <c r="CM137" s="215"/>
      <c r="CN137" s="38"/>
      <c r="CO137" s="38"/>
      <c r="CP137" s="38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  <c r="DS137" s="13"/>
      <c r="DT137" s="13"/>
      <c r="DU137" s="13"/>
      <c r="DV137" s="13"/>
      <c r="DW137" s="13"/>
      <c r="DX137" s="13"/>
      <c r="DY137" s="13"/>
      <c r="DZ137" s="13"/>
      <c r="EA137" s="13"/>
      <c r="EB137" s="13"/>
      <c r="EC137" s="13"/>
      <c r="ED137" s="13"/>
      <c r="EE137" s="13"/>
      <c r="EF137" s="13"/>
      <c r="EG137" s="13"/>
      <c r="EH137" s="13"/>
      <c r="EI137" s="13"/>
      <c r="EJ137" s="13"/>
      <c r="EK137" s="13"/>
      <c r="EL137" s="75"/>
    </row>
    <row r="138" spans="1:142" x14ac:dyDescent="0.25">
      <c r="A138" s="419" t="s">
        <v>868</v>
      </c>
      <c r="B138" s="419" t="s">
        <v>894</v>
      </c>
      <c r="C138" s="419" t="s">
        <v>545</v>
      </c>
      <c r="D138" s="394">
        <v>130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0.32100000000000001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0.17499999999999999</v>
      </c>
      <c r="AK138">
        <v>6.0999999999999999E-2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2.177</v>
      </c>
      <c r="AT138">
        <v>0</v>
      </c>
      <c r="AU138">
        <v>0</v>
      </c>
      <c r="AV138">
        <v>0</v>
      </c>
      <c r="AW138">
        <v>0</v>
      </c>
      <c r="AX138">
        <v>1.6E-2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2.4E-2</v>
      </c>
      <c r="BE138" s="215"/>
      <c r="BF138" s="215"/>
      <c r="BG138" s="215"/>
      <c r="BH138" s="215"/>
      <c r="BI138" s="215"/>
      <c r="BJ138" s="215"/>
      <c r="BK138" s="215"/>
      <c r="BL138" s="215"/>
      <c r="BM138" s="215"/>
      <c r="BN138" s="215"/>
      <c r="BO138" s="215"/>
      <c r="BP138" s="215"/>
      <c r="BQ138" s="215"/>
      <c r="BR138" s="215"/>
      <c r="BS138" s="215"/>
      <c r="BT138" s="215"/>
      <c r="BU138" s="215"/>
      <c r="BV138" s="215"/>
      <c r="BW138" s="215"/>
      <c r="BX138" s="215"/>
      <c r="BY138" s="215"/>
      <c r="BZ138" s="215"/>
      <c r="CA138" s="215"/>
      <c r="CB138" s="215"/>
      <c r="CC138" s="215"/>
      <c r="CD138" s="215"/>
      <c r="CE138" s="215"/>
      <c r="CF138" s="215"/>
      <c r="CG138" s="215"/>
      <c r="CH138" s="215"/>
      <c r="CI138" s="215"/>
      <c r="CJ138" s="215"/>
      <c r="CK138" s="215"/>
      <c r="CL138" s="215"/>
      <c r="CM138" s="215"/>
      <c r="CN138" s="38"/>
      <c r="CO138" s="38"/>
      <c r="CP138" s="38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13"/>
      <c r="EE138" s="13"/>
      <c r="EF138" s="13"/>
      <c r="EG138" s="13"/>
      <c r="EH138" s="13"/>
      <c r="EI138" s="13"/>
      <c r="EJ138" s="13"/>
      <c r="EK138" s="13"/>
      <c r="EL138" s="75"/>
    </row>
    <row r="139" spans="1:142" x14ac:dyDescent="0.25">
      <c r="A139" s="419" t="s">
        <v>868</v>
      </c>
      <c r="B139" s="419" t="s">
        <v>509</v>
      </c>
      <c r="C139" s="419" t="s">
        <v>545</v>
      </c>
      <c r="D139" s="394">
        <v>131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3.5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1.2E-2</v>
      </c>
      <c r="AT139">
        <v>0</v>
      </c>
      <c r="AU139">
        <v>0</v>
      </c>
      <c r="AV139">
        <v>0</v>
      </c>
      <c r="AW139">
        <v>0</v>
      </c>
      <c r="AX139">
        <v>2.4E-2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 s="215"/>
      <c r="BF139" s="215"/>
      <c r="BG139" s="215"/>
      <c r="BH139" s="215"/>
      <c r="BI139" s="215"/>
      <c r="BJ139" s="215"/>
      <c r="BK139" s="215"/>
      <c r="BL139" s="215"/>
      <c r="BM139" s="215"/>
      <c r="BN139" s="215"/>
      <c r="BO139" s="215"/>
      <c r="BP139" s="215"/>
      <c r="BQ139" s="215"/>
      <c r="BR139" s="215"/>
      <c r="BS139" s="215"/>
      <c r="BT139" s="215"/>
      <c r="BU139" s="215"/>
      <c r="BV139" s="215"/>
      <c r="BW139" s="215"/>
      <c r="BX139" s="215"/>
      <c r="BY139" s="215"/>
      <c r="BZ139" s="215"/>
      <c r="CA139" s="215"/>
      <c r="CB139" s="215"/>
      <c r="CC139" s="215"/>
      <c r="CD139" s="215"/>
      <c r="CE139" s="215"/>
      <c r="CF139" s="215"/>
      <c r="CG139" s="215"/>
      <c r="CH139" s="215"/>
      <c r="CI139" s="215"/>
      <c r="CJ139" s="215"/>
      <c r="CK139" s="215"/>
      <c r="CL139" s="215"/>
      <c r="CM139" s="215"/>
      <c r="CN139" s="38"/>
      <c r="CO139" s="38"/>
      <c r="CP139" s="38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  <c r="EH139" s="13"/>
      <c r="EI139" s="13"/>
      <c r="EJ139" s="13"/>
      <c r="EK139" s="13"/>
      <c r="EL139" s="75"/>
    </row>
    <row r="140" spans="1:142" x14ac:dyDescent="0.25">
      <c r="A140" s="419" t="s">
        <v>868</v>
      </c>
      <c r="B140" s="419" t="s">
        <v>903</v>
      </c>
      <c r="C140" s="419" t="s">
        <v>545</v>
      </c>
      <c r="D140" s="394">
        <v>132</v>
      </c>
      <c r="E140">
        <v>9.5611999999999995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0.28599999999999998</v>
      </c>
      <c r="L140">
        <v>0</v>
      </c>
      <c r="M140">
        <v>5.2445000000000004</v>
      </c>
      <c r="N140">
        <v>0.30199999999999999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0.47799999999999998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8.6798999999999999</v>
      </c>
      <c r="AO140">
        <v>0</v>
      </c>
      <c r="AP140">
        <v>0</v>
      </c>
      <c r="AQ140">
        <v>0</v>
      </c>
      <c r="AR140">
        <v>0</v>
      </c>
      <c r="AS140">
        <v>0.2382</v>
      </c>
      <c r="AT140">
        <v>0</v>
      </c>
      <c r="AU140">
        <v>0</v>
      </c>
      <c r="AV140">
        <v>0</v>
      </c>
      <c r="AW140">
        <v>0</v>
      </c>
      <c r="AX140">
        <v>2.5150000000000001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3.0300000000000001E-2</v>
      </c>
      <c r="BE140" s="215"/>
      <c r="BF140" s="215"/>
      <c r="BG140" s="215"/>
      <c r="BH140" s="215"/>
      <c r="BI140" s="215"/>
      <c r="BJ140" s="215"/>
      <c r="BK140" s="215"/>
      <c r="BL140" s="215"/>
      <c r="BM140" s="215"/>
      <c r="BN140" s="215"/>
      <c r="BO140" s="215"/>
      <c r="BP140" s="215"/>
      <c r="BQ140" s="215"/>
      <c r="BR140" s="215"/>
      <c r="BS140" s="215"/>
      <c r="BT140" s="215"/>
      <c r="BU140" s="215"/>
      <c r="BV140" s="215"/>
      <c r="BW140" s="215"/>
      <c r="BX140" s="215"/>
      <c r="BY140" s="215"/>
      <c r="BZ140" s="215"/>
      <c r="CA140" s="215"/>
      <c r="CB140" s="215"/>
      <c r="CC140" s="215"/>
      <c r="CD140" s="215"/>
      <c r="CE140" s="215"/>
      <c r="CF140" s="215"/>
      <c r="CG140" s="215"/>
      <c r="CH140" s="215"/>
      <c r="CI140" s="215"/>
      <c r="CJ140" s="215"/>
      <c r="CK140" s="215"/>
      <c r="CL140" s="215"/>
      <c r="CM140" s="215"/>
      <c r="CN140" s="38"/>
      <c r="CO140" s="38"/>
      <c r="CP140" s="38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  <c r="DS140" s="13"/>
      <c r="DT140" s="13"/>
      <c r="DU140" s="13"/>
      <c r="DV140" s="13"/>
      <c r="DW140" s="13"/>
      <c r="DX140" s="13"/>
      <c r="DY140" s="13"/>
      <c r="DZ140" s="13"/>
      <c r="EA140" s="13"/>
      <c r="EB140" s="13"/>
      <c r="EC140" s="13"/>
      <c r="ED140" s="13"/>
      <c r="EE140" s="13"/>
      <c r="EF140" s="13"/>
      <c r="EG140" s="13"/>
      <c r="EH140" s="13"/>
      <c r="EI140" s="13"/>
      <c r="EJ140" s="13"/>
      <c r="EK140" s="13"/>
      <c r="EL140" s="75"/>
    </row>
    <row r="141" spans="1:142" x14ac:dyDescent="0.25">
      <c r="A141" s="419" t="s">
        <v>868</v>
      </c>
      <c r="B141" s="419" t="s">
        <v>905</v>
      </c>
      <c r="C141" s="419" t="s">
        <v>545</v>
      </c>
      <c r="D141" s="394">
        <v>133</v>
      </c>
      <c r="E141">
        <v>0.4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3.5000000000000001E-3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1E-3</v>
      </c>
      <c r="AO141">
        <v>0</v>
      </c>
      <c r="AP141">
        <v>45.661999999999999</v>
      </c>
      <c r="AQ141">
        <v>0</v>
      </c>
      <c r="AR141">
        <v>0.01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 s="215"/>
      <c r="BF141" s="215"/>
      <c r="BG141" s="215"/>
      <c r="BH141" s="215"/>
      <c r="BI141" s="215"/>
      <c r="BJ141" s="215"/>
      <c r="BK141" s="215"/>
      <c r="BL141" s="215"/>
      <c r="BM141" s="215"/>
      <c r="BN141" s="215"/>
      <c r="BO141" s="215"/>
      <c r="BP141" s="215"/>
      <c r="BQ141" s="215"/>
      <c r="BR141" s="215"/>
      <c r="BS141" s="215"/>
      <c r="BT141" s="215"/>
      <c r="BU141" s="215"/>
      <c r="BV141" s="215"/>
      <c r="BW141" s="215"/>
      <c r="BX141" s="215"/>
      <c r="BY141" s="215"/>
      <c r="BZ141" s="215"/>
      <c r="CA141" s="215"/>
      <c r="CB141" s="215"/>
      <c r="CC141" s="215"/>
      <c r="CD141" s="215"/>
      <c r="CE141" s="215"/>
      <c r="CF141" s="215"/>
      <c r="CG141" s="215"/>
      <c r="CH141" s="215"/>
      <c r="CI141" s="215"/>
      <c r="CJ141" s="215"/>
      <c r="CK141" s="215"/>
      <c r="CL141" s="215"/>
      <c r="CM141" s="215"/>
      <c r="CN141" s="38"/>
      <c r="CO141" s="38"/>
      <c r="CP141" s="38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  <c r="DS141" s="13"/>
      <c r="DT141" s="13"/>
      <c r="DU141" s="13"/>
      <c r="DV141" s="13"/>
      <c r="DW141" s="13"/>
      <c r="DX141" s="13"/>
      <c r="DY141" s="13"/>
      <c r="DZ141" s="13"/>
      <c r="EA141" s="13"/>
      <c r="EB141" s="13"/>
      <c r="EC141" s="13"/>
      <c r="ED141" s="13"/>
      <c r="EE141" s="13"/>
      <c r="EF141" s="13"/>
      <c r="EG141" s="13"/>
      <c r="EH141" s="13"/>
      <c r="EI141" s="13"/>
      <c r="EJ141" s="13"/>
      <c r="EK141" s="13"/>
      <c r="EL141" s="75"/>
    </row>
    <row r="142" spans="1:142" x14ac:dyDescent="0.25">
      <c r="A142" s="419" t="s">
        <v>868</v>
      </c>
      <c r="B142" s="419" t="s">
        <v>906</v>
      </c>
      <c r="C142" s="419" t="s">
        <v>545</v>
      </c>
      <c r="D142" s="394">
        <v>134</v>
      </c>
      <c r="E142">
        <v>2E-3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0.88900000000000001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0.73550000000000004</v>
      </c>
      <c r="AK142">
        <v>6.6000000000000003E-2</v>
      </c>
      <c r="AL142">
        <v>0</v>
      </c>
      <c r="AM142">
        <v>0</v>
      </c>
      <c r="AN142">
        <v>0.17899999999999999</v>
      </c>
      <c r="AO142">
        <v>0</v>
      </c>
      <c r="AP142">
        <v>0</v>
      </c>
      <c r="AQ142">
        <v>0</v>
      </c>
      <c r="AR142">
        <v>0</v>
      </c>
      <c r="AS142">
        <v>12.297000000000001</v>
      </c>
      <c r="AT142">
        <v>0</v>
      </c>
      <c r="AU142">
        <v>0</v>
      </c>
      <c r="AV142">
        <v>0</v>
      </c>
      <c r="AW142">
        <v>0</v>
      </c>
      <c r="AX142">
        <v>0.58099999999999996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3.7600000000000001E-2</v>
      </c>
      <c r="BE142" s="215"/>
      <c r="BF142" s="215"/>
      <c r="BG142" s="215"/>
      <c r="BH142" s="215"/>
      <c r="BI142" s="215"/>
      <c r="BJ142" s="215"/>
      <c r="BK142" s="215"/>
      <c r="BL142" s="215"/>
      <c r="BM142" s="215"/>
      <c r="BN142" s="215"/>
      <c r="BO142" s="215"/>
      <c r="BP142" s="215"/>
      <c r="BQ142" s="215"/>
      <c r="BR142" s="215"/>
      <c r="BS142" s="215"/>
      <c r="BT142" s="215"/>
      <c r="BU142" s="215"/>
      <c r="BV142" s="215"/>
      <c r="BW142" s="215"/>
      <c r="BX142" s="215"/>
      <c r="BY142" s="215"/>
      <c r="BZ142" s="215"/>
      <c r="CA142" s="215"/>
      <c r="CB142" s="215"/>
      <c r="CC142" s="215"/>
      <c r="CD142" s="215"/>
      <c r="CE142" s="215"/>
      <c r="CF142" s="215"/>
      <c r="CG142" s="215"/>
      <c r="CH142" s="215"/>
      <c r="CI142" s="215"/>
      <c r="CJ142" s="215"/>
      <c r="CK142" s="215"/>
      <c r="CL142" s="215"/>
      <c r="CM142" s="215"/>
      <c r="CN142" s="38"/>
      <c r="CO142" s="38"/>
      <c r="CP142" s="38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  <c r="DS142" s="13"/>
      <c r="DT142" s="13"/>
      <c r="DU142" s="13"/>
      <c r="DV142" s="13"/>
      <c r="DW142" s="13"/>
      <c r="DX142" s="13"/>
      <c r="DY142" s="13"/>
      <c r="DZ142" s="13"/>
      <c r="EA142" s="13"/>
      <c r="EB142" s="13"/>
      <c r="EC142" s="13"/>
      <c r="ED142" s="13"/>
      <c r="EE142" s="13"/>
      <c r="EF142" s="13"/>
      <c r="EG142" s="13"/>
      <c r="EH142" s="13"/>
      <c r="EI142" s="13"/>
      <c r="EJ142" s="13"/>
      <c r="EK142" s="13"/>
      <c r="EL142" s="75"/>
    </row>
    <row r="143" spans="1:142" x14ac:dyDescent="0.25">
      <c r="A143" s="419" t="s">
        <v>868</v>
      </c>
      <c r="B143" s="419" t="s">
        <v>907</v>
      </c>
      <c r="C143" s="419" t="s">
        <v>545</v>
      </c>
      <c r="D143" s="394">
        <v>135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1E-3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2.7090000000000001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 s="215"/>
      <c r="BF143" s="215"/>
      <c r="BG143" s="215"/>
      <c r="BH143" s="215"/>
      <c r="BI143" s="215"/>
      <c r="BJ143" s="215"/>
      <c r="BK143" s="215"/>
      <c r="BL143" s="215"/>
      <c r="BM143" s="215"/>
      <c r="BN143" s="215"/>
      <c r="BO143" s="215"/>
      <c r="BP143" s="215"/>
      <c r="BQ143" s="215"/>
      <c r="BR143" s="215"/>
      <c r="BS143" s="215"/>
      <c r="BT143" s="215"/>
      <c r="BU143" s="215"/>
      <c r="BV143" s="215"/>
      <c r="BW143" s="215"/>
      <c r="BX143" s="215"/>
      <c r="BY143" s="215"/>
      <c r="BZ143" s="215"/>
      <c r="CA143" s="215"/>
      <c r="CB143" s="215"/>
      <c r="CC143" s="215"/>
      <c r="CD143" s="215"/>
      <c r="CE143" s="215"/>
      <c r="CF143" s="215"/>
      <c r="CG143" s="215"/>
      <c r="CH143" s="215"/>
      <c r="CI143" s="215"/>
      <c r="CJ143" s="215"/>
      <c r="CK143" s="215"/>
      <c r="CL143" s="215"/>
      <c r="CM143" s="215"/>
      <c r="CN143" s="38"/>
      <c r="CO143" s="38"/>
      <c r="CP143" s="38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  <c r="DS143" s="13"/>
      <c r="DT143" s="13"/>
      <c r="DU143" s="13"/>
      <c r="DV143" s="13"/>
      <c r="DW143" s="13"/>
      <c r="DX143" s="13"/>
      <c r="DY143" s="13"/>
      <c r="DZ143" s="13"/>
      <c r="EA143" s="13"/>
      <c r="EB143" s="13"/>
      <c r="EC143" s="13"/>
      <c r="ED143" s="13"/>
      <c r="EE143" s="13"/>
      <c r="EF143" s="13"/>
      <c r="EG143" s="13"/>
      <c r="EH143" s="13"/>
      <c r="EI143" s="13"/>
      <c r="EJ143" s="13"/>
      <c r="EK143" s="13"/>
      <c r="EL143" s="75"/>
    </row>
    <row r="144" spans="1:142" x14ac:dyDescent="0.25">
      <c r="A144" s="419" t="s">
        <v>868</v>
      </c>
      <c r="B144" s="419" t="s">
        <v>522</v>
      </c>
      <c r="C144" s="419" t="s">
        <v>545</v>
      </c>
      <c r="D144" s="394">
        <v>136</v>
      </c>
      <c r="E144">
        <v>3.0000000000000001E-3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4.4999999999999998E-2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3.9E-2</v>
      </c>
      <c r="AK144">
        <v>1.7999999999999999E-2</v>
      </c>
      <c r="AL144">
        <v>0</v>
      </c>
      <c r="AM144">
        <v>0</v>
      </c>
      <c r="AN144">
        <v>9.0999999999999998E-2</v>
      </c>
      <c r="AO144">
        <v>0</v>
      </c>
      <c r="AP144">
        <v>0</v>
      </c>
      <c r="AQ144">
        <v>0</v>
      </c>
      <c r="AR144">
        <v>0</v>
      </c>
      <c r="AS144">
        <v>0.29299999999999998</v>
      </c>
      <c r="AT144">
        <v>0</v>
      </c>
      <c r="AU144">
        <v>0</v>
      </c>
      <c r="AV144">
        <v>0</v>
      </c>
      <c r="AW144">
        <v>0</v>
      </c>
      <c r="AX144">
        <v>14.324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0.05</v>
      </c>
      <c r="BE144" s="215"/>
      <c r="BF144" s="215"/>
      <c r="BG144" s="215"/>
      <c r="BH144" s="215"/>
      <c r="BI144" s="215"/>
      <c r="BJ144" s="215"/>
      <c r="BK144" s="215"/>
      <c r="BL144" s="215"/>
      <c r="BM144" s="215"/>
      <c r="BN144" s="215"/>
      <c r="BO144" s="215"/>
      <c r="BP144" s="215"/>
      <c r="BQ144" s="215"/>
      <c r="BR144" s="215"/>
      <c r="BS144" s="215"/>
      <c r="BT144" s="215"/>
      <c r="BU144" s="215"/>
      <c r="BV144" s="215"/>
      <c r="BW144" s="215"/>
      <c r="BX144" s="215"/>
      <c r="BY144" s="215"/>
      <c r="BZ144" s="215"/>
      <c r="CA144" s="215"/>
      <c r="CB144" s="215"/>
      <c r="CC144" s="215"/>
      <c r="CD144" s="215"/>
      <c r="CE144" s="215"/>
      <c r="CF144" s="215"/>
      <c r="CG144" s="215"/>
      <c r="CH144" s="215"/>
      <c r="CI144" s="215"/>
      <c r="CJ144" s="215"/>
      <c r="CK144" s="215"/>
      <c r="CL144" s="215"/>
      <c r="CM144" s="215"/>
      <c r="CN144" s="38"/>
      <c r="CO144" s="38"/>
      <c r="CP144" s="38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75"/>
    </row>
    <row r="145" spans="1:142" x14ac:dyDescent="0.25">
      <c r="A145" s="419" t="s">
        <v>868</v>
      </c>
      <c r="B145" s="419" t="s">
        <v>911</v>
      </c>
      <c r="C145" s="419" t="s">
        <v>545</v>
      </c>
      <c r="D145" s="394">
        <v>137</v>
      </c>
      <c r="E145">
        <v>1.4999999999999999E-2</v>
      </c>
      <c r="F145">
        <v>1.587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 s="215"/>
      <c r="BF145" s="215"/>
      <c r="BG145" s="215"/>
      <c r="BH145" s="215"/>
      <c r="BI145" s="215"/>
      <c r="BJ145" s="215"/>
      <c r="BK145" s="215"/>
      <c r="BL145" s="215"/>
      <c r="BM145" s="215"/>
      <c r="BN145" s="215"/>
      <c r="BO145" s="215"/>
      <c r="BP145" s="215"/>
      <c r="BQ145" s="215"/>
      <c r="BR145" s="215"/>
      <c r="BS145" s="215"/>
      <c r="BT145" s="215"/>
      <c r="BU145" s="215"/>
      <c r="BV145" s="215"/>
      <c r="BW145" s="215"/>
      <c r="BX145" s="215"/>
      <c r="BY145" s="215"/>
      <c r="BZ145" s="215"/>
      <c r="CA145" s="215"/>
      <c r="CB145" s="215"/>
      <c r="CC145" s="215"/>
      <c r="CD145" s="215"/>
      <c r="CE145" s="215"/>
      <c r="CF145" s="215"/>
      <c r="CG145" s="215"/>
      <c r="CH145" s="215"/>
      <c r="CI145" s="215"/>
      <c r="CJ145" s="215"/>
      <c r="CK145" s="215"/>
      <c r="CL145" s="215"/>
      <c r="CM145" s="215"/>
      <c r="CN145" s="38"/>
      <c r="CO145" s="38"/>
      <c r="CP145" s="38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  <c r="DS145" s="13"/>
      <c r="DT145" s="13"/>
      <c r="DU145" s="13"/>
      <c r="DV145" s="13"/>
      <c r="DW145" s="13"/>
      <c r="DX145" s="13"/>
      <c r="DY145" s="13"/>
      <c r="DZ145" s="13"/>
      <c r="EA145" s="13"/>
      <c r="EB145" s="13"/>
      <c r="EC145" s="13"/>
      <c r="ED145" s="13"/>
      <c r="EE145" s="13"/>
      <c r="EF145" s="13"/>
      <c r="EG145" s="13"/>
      <c r="EH145" s="13"/>
      <c r="EI145" s="13"/>
      <c r="EJ145" s="13"/>
      <c r="EK145" s="13"/>
      <c r="EL145" s="75"/>
    </row>
    <row r="146" spans="1:142" x14ac:dyDescent="0.25">
      <c r="A146" s="419" t="s">
        <v>868</v>
      </c>
      <c r="B146" s="419" t="s">
        <v>877</v>
      </c>
      <c r="C146" s="419">
        <v>3031</v>
      </c>
      <c r="D146" s="394">
        <v>138</v>
      </c>
      <c r="E146">
        <v>11.7081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0.2465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0.33900000000000002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1.4219999999999999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1.4E-2</v>
      </c>
      <c r="BE146" s="215"/>
      <c r="BF146" s="215"/>
      <c r="BG146" s="215"/>
      <c r="BH146" s="215"/>
      <c r="BI146" s="215"/>
      <c r="BJ146" s="215"/>
      <c r="BK146" s="215"/>
      <c r="BL146" s="215"/>
      <c r="BM146" s="215"/>
      <c r="BN146" s="215"/>
      <c r="BO146" s="215"/>
      <c r="BP146" s="215"/>
      <c r="BQ146" s="215"/>
      <c r="BR146" s="215"/>
      <c r="BS146" s="215"/>
      <c r="BT146" s="215"/>
      <c r="BU146" s="215"/>
      <c r="BV146" s="215"/>
      <c r="BW146" s="215"/>
      <c r="BX146" s="215"/>
      <c r="BY146" s="215"/>
      <c r="BZ146" s="215"/>
      <c r="CA146" s="215"/>
      <c r="CB146" s="215"/>
      <c r="CC146" s="215"/>
      <c r="CD146" s="215"/>
      <c r="CE146" s="215"/>
      <c r="CF146" s="215"/>
      <c r="CG146" s="215"/>
      <c r="CH146" s="215"/>
      <c r="CI146" s="215"/>
      <c r="CJ146" s="215"/>
      <c r="CK146" s="215"/>
      <c r="CL146" s="215"/>
      <c r="CM146" s="215"/>
      <c r="CN146" s="38"/>
      <c r="CO146" s="38"/>
      <c r="CP146" s="38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  <c r="DS146" s="13"/>
      <c r="DT146" s="13"/>
      <c r="DU146" s="13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3"/>
      <c r="EJ146" s="13"/>
      <c r="EK146" s="13"/>
      <c r="EL146" s="75"/>
    </row>
    <row r="147" spans="1:142" x14ac:dyDescent="0.25">
      <c r="A147" s="419" t="s">
        <v>868</v>
      </c>
      <c r="B147" s="419" t="s">
        <v>892</v>
      </c>
      <c r="C147" s="419">
        <v>3031</v>
      </c>
      <c r="D147" s="394">
        <v>139</v>
      </c>
      <c r="E147">
        <v>6.5000000000000002E-2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7.3819999999999997</v>
      </c>
      <c r="L147">
        <v>0</v>
      </c>
      <c r="M147">
        <v>0.20799999999999999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5.5500000000000001E-2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 s="215"/>
      <c r="BF147" s="215"/>
      <c r="BG147" s="215"/>
      <c r="BH147" s="215"/>
      <c r="BI147" s="215"/>
      <c r="BJ147" s="215"/>
      <c r="BK147" s="215"/>
      <c r="BL147" s="215"/>
      <c r="BM147" s="215"/>
      <c r="BN147" s="215"/>
      <c r="BO147" s="215"/>
      <c r="BP147" s="215"/>
      <c r="BQ147" s="215"/>
      <c r="BR147" s="215"/>
      <c r="BS147" s="215"/>
      <c r="BT147" s="215"/>
      <c r="BU147" s="215"/>
      <c r="BV147" s="215"/>
      <c r="BW147" s="215"/>
      <c r="BX147" s="215"/>
      <c r="BY147" s="215"/>
      <c r="BZ147" s="215"/>
      <c r="CA147" s="215"/>
      <c r="CB147" s="215"/>
      <c r="CC147" s="215"/>
      <c r="CD147" s="215"/>
      <c r="CE147" s="215"/>
      <c r="CF147" s="215"/>
      <c r="CG147" s="215"/>
      <c r="CH147" s="215"/>
      <c r="CI147" s="215"/>
      <c r="CJ147" s="215"/>
      <c r="CK147" s="215"/>
      <c r="CL147" s="215"/>
      <c r="CM147" s="215"/>
      <c r="CN147" s="38"/>
      <c r="CO147" s="38"/>
      <c r="CP147" s="38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3"/>
      <c r="EG147" s="13"/>
      <c r="EH147" s="13"/>
      <c r="EI147" s="13"/>
      <c r="EJ147" s="13"/>
      <c r="EK147" s="13"/>
      <c r="EL147" s="75"/>
    </row>
    <row r="148" spans="1:142" x14ac:dyDescent="0.25">
      <c r="A148" s="419" t="s">
        <v>868</v>
      </c>
      <c r="B148" s="419" t="s">
        <v>895</v>
      </c>
      <c r="C148" s="419">
        <v>3031</v>
      </c>
      <c r="D148" s="394">
        <v>140</v>
      </c>
      <c r="E148">
        <v>0.39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0.29799999999999999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4.3114999999999997</v>
      </c>
      <c r="AO148">
        <v>3.85E-2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0.27200000000000002</v>
      </c>
      <c r="BE148" s="215"/>
      <c r="BF148" s="215"/>
      <c r="BG148" s="215"/>
      <c r="BH148" s="215"/>
      <c r="BI148" s="215"/>
      <c r="BJ148" s="215"/>
      <c r="BK148" s="215"/>
      <c r="BL148" s="215"/>
      <c r="BM148" s="215"/>
      <c r="BN148" s="215"/>
      <c r="BO148" s="215"/>
      <c r="BP148" s="215"/>
      <c r="BQ148" s="215"/>
      <c r="BR148" s="215"/>
      <c r="BS148" s="215"/>
      <c r="BT148" s="215"/>
      <c r="BU148" s="215"/>
      <c r="BV148" s="215"/>
      <c r="BW148" s="215"/>
      <c r="BX148" s="215"/>
      <c r="BY148" s="215"/>
      <c r="BZ148" s="215"/>
      <c r="CA148" s="215"/>
      <c r="CB148" s="215"/>
      <c r="CC148" s="215"/>
      <c r="CD148" s="215"/>
      <c r="CE148" s="215"/>
      <c r="CF148" s="215"/>
      <c r="CG148" s="215"/>
      <c r="CH148" s="215"/>
      <c r="CI148" s="215"/>
      <c r="CJ148" s="215"/>
      <c r="CK148" s="215"/>
      <c r="CL148" s="215"/>
      <c r="CM148" s="215"/>
      <c r="CN148" s="38"/>
      <c r="CO148" s="38"/>
      <c r="CP148" s="38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3"/>
      <c r="EK148" s="13"/>
      <c r="EL148" s="75"/>
    </row>
    <row r="149" spans="1:142" x14ac:dyDescent="0.25">
      <c r="A149" s="419" t="s">
        <v>868</v>
      </c>
      <c r="B149" s="419" t="s">
        <v>915</v>
      </c>
      <c r="C149" s="419">
        <v>3031</v>
      </c>
      <c r="D149" s="394">
        <v>141</v>
      </c>
      <c r="E149">
        <v>1.53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4.7E-2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0.2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13.840199999999999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8.9792000000000005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2.0158</v>
      </c>
      <c r="BE149" s="215"/>
      <c r="BF149" s="215"/>
      <c r="BG149" s="215"/>
      <c r="BH149" s="215"/>
      <c r="BI149" s="215"/>
      <c r="BJ149" s="215"/>
      <c r="BK149" s="215"/>
      <c r="BL149" s="215"/>
      <c r="BM149" s="215"/>
      <c r="BN149" s="215"/>
      <c r="BO149" s="215"/>
      <c r="BP149" s="215"/>
      <c r="BQ149" s="215"/>
      <c r="BR149" s="215"/>
      <c r="BS149" s="215"/>
      <c r="BT149" s="215"/>
      <c r="BU149" s="215"/>
      <c r="BV149" s="215"/>
      <c r="BW149" s="215"/>
      <c r="BX149" s="215"/>
      <c r="BY149" s="215"/>
      <c r="BZ149" s="215"/>
      <c r="CA149" s="215"/>
      <c r="CB149" s="215"/>
      <c r="CC149" s="215"/>
      <c r="CD149" s="215"/>
      <c r="CE149" s="215"/>
      <c r="CF149" s="215"/>
      <c r="CG149" s="215"/>
      <c r="CH149" s="215"/>
      <c r="CI149" s="215"/>
      <c r="CJ149" s="215"/>
      <c r="CK149" s="215"/>
      <c r="CL149" s="215"/>
      <c r="CM149" s="215"/>
      <c r="CN149" s="38"/>
      <c r="CO149" s="38"/>
      <c r="CP149" s="38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  <c r="DS149" s="13"/>
      <c r="DT149" s="13"/>
      <c r="DU149" s="13"/>
      <c r="DV149" s="13"/>
      <c r="DW149" s="13"/>
      <c r="DX149" s="13"/>
      <c r="DY149" s="13"/>
      <c r="DZ149" s="13"/>
      <c r="EA149" s="13"/>
      <c r="EB149" s="13"/>
      <c r="EC149" s="13"/>
      <c r="ED149" s="13"/>
      <c r="EE149" s="13"/>
      <c r="EF149" s="13"/>
      <c r="EG149" s="13"/>
      <c r="EH149" s="13"/>
      <c r="EI149" s="13"/>
      <c r="EJ149" s="13"/>
      <c r="EK149" s="13"/>
      <c r="EL149" s="75"/>
    </row>
    <row r="150" spans="1:142" x14ac:dyDescent="0.25">
      <c r="A150" s="419" t="s">
        <v>868</v>
      </c>
      <c r="B150" s="419" t="s">
        <v>897</v>
      </c>
      <c r="C150" s="419">
        <v>3031</v>
      </c>
      <c r="D150" s="394">
        <v>142</v>
      </c>
      <c r="E150">
        <v>12.659000000000001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0.91500000000000004</v>
      </c>
      <c r="L150">
        <v>0</v>
      </c>
      <c r="M150">
        <v>0.156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0.34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0.23599999999999999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 s="215"/>
      <c r="BF150" s="215"/>
      <c r="BG150" s="215"/>
      <c r="BH150" s="215"/>
      <c r="BI150" s="215"/>
      <c r="BJ150" s="215"/>
      <c r="BK150" s="215"/>
      <c r="BL150" s="215"/>
      <c r="BM150" s="215"/>
      <c r="BN150" s="215"/>
      <c r="BO150" s="215"/>
      <c r="BP150" s="215"/>
      <c r="BQ150" s="215"/>
      <c r="BR150" s="215"/>
      <c r="BS150" s="215"/>
      <c r="BT150" s="215"/>
      <c r="BU150" s="215"/>
      <c r="BV150" s="215"/>
      <c r="BW150" s="215"/>
      <c r="BX150" s="215"/>
      <c r="BY150" s="215"/>
      <c r="BZ150" s="215"/>
      <c r="CA150" s="215"/>
      <c r="CB150" s="215"/>
      <c r="CC150" s="215"/>
      <c r="CD150" s="215"/>
      <c r="CE150" s="215"/>
      <c r="CF150" s="215"/>
      <c r="CG150" s="215"/>
      <c r="CH150" s="215"/>
      <c r="CI150" s="215"/>
      <c r="CJ150" s="215"/>
      <c r="CK150" s="215"/>
      <c r="CL150" s="215"/>
      <c r="CM150" s="215"/>
      <c r="CN150" s="38"/>
      <c r="CO150" s="38"/>
      <c r="CP150" s="38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75"/>
    </row>
    <row r="151" spans="1:142" x14ac:dyDescent="0.25">
      <c r="A151" s="419" t="s">
        <v>868</v>
      </c>
      <c r="B151" s="419" t="s">
        <v>902</v>
      </c>
      <c r="C151" s="419">
        <v>3031</v>
      </c>
      <c r="D151" s="394">
        <v>143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2.2280000000000002</v>
      </c>
      <c r="AP151">
        <v>0.375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 s="215"/>
      <c r="BF151" s="215"/>
      <c r="BG151" s="215"/>
      <c r="BH151" s="215"/>
      <c r="BI151" s="215"/>
      <c r="BJ151" s="215"/>
      <c r="BK151" s="215"/>
      <c r="BL151" s="215"/>
      <c r="BM151" s="215"/>
      <c r="BN151" s="215"/>
      <c r="BO151" s="215"/>
      <c r="BP151" s="215"/>
      <c r="BQ151" s="215"/>
      <c r="BR151" s="215"/>
      <c r="BS151" s="215"/>
      <c r="BT151" s="215"/>
      <c r="BU151" s="215"/>
      <c r="BV151" s="215"/>
      <c r="BW151" s="215"/>
      <c r="BX151" s="215"/>
      <c r="BY151" s="215"/>
      <c r="BZ151" s="215"/>
      <c r="CA151" s="215"/>
      <c r="CB151" s="215"/>
      <c r="CC151" s="215"/>
      <c r="CD151" s="215"/>
      <c r="CE151" s="215"/>
      <c r="CF151" s="215"/>
      <c r="CG151" s="215"/>
      <c r="CH151" s="215"/>
      <c r="CI151" s="215"/>
      <c r="CJ151" s="215"/>
      <c r="CK151" s="215"/>
      <c r="CL151" s="215"/>
      <c r="CM151" s="215"/>
      <c r="CN151" s="38"/>
      <c r="CO151" s="38"/>
      <c r="CP151" s="38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  <c r="DS151" s="13"/>
      <c r="DT151" s="13"/>
      <c r="DU151" s="13"/>
      <c r="DV151" s="13"/>
      <c r="DW151" s="13"/>
      <c r="DX151" s="13"/>
      <c r="DY151" s="13"/>
      <c r="DZ151" s="13"/>
      <c r="EA151" s="13"/>
      <c r="EB151" s="13"/>
      <c r="EC151" s="13"/>
      <c r="ED151" s="13"/>
      <c r="EE151" s="13"/>
      <c r="EF151" s="13"/>
      <c r="EG151" s="13"/>
      <c r="EH151" s="13"/>
      <c r="EI151" s="13"/>
      <c r="EJ151" s="13"/>
      <c r="EK151" s="13"/>
      <c r="EL151" s="75"/>
    </row>
    <row r="152" spans="1:142" x14ac:dyDescent="0.25">
      <c r="A152" s="419" t="s">
        <v>868</v>
      </c>
      <c r="B152" s="419" t="s">
        <v>903</v>
      </c>
      <c r="C152" s="419">
        <v>3031</v>
      </c>
      <c r="D152" s="394">
        <v>144</v>
      </c>
      <c r="E152">
        <v>16.348500000000001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0.318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9.2999999999999999E-2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1.639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34.713200000000001</v>
      </c>
      <c r="AO152">
        <v>0</v>
      </c>
      <c r="AP152">
        <v>0.70399999999999996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1.5308999999999999</v>
      </c>
      <c r="BE152" s="215"/>
      <c r="BF152" s="215"/>
      <c r="BG152" s="215"/>
      <c r="BH152" s="215"/>
      <c r="BI152" s="215"/>
      <c r="BJ152" s="215"/>
      <c r="BK152" s="215"/>
      <c r="BL152" s="215"/>
      <c r="BM152" s="215"/>
      <c r="BN152" s="215"/>
      <c r="BO152" s="215"/>
      <c r="BP152" s="215"/>
      <c r="BQ152" s="215"/>
      <c r="BR152" s="215"/>
      <c r="BS152" s="215"/>
      <c r="BT152" s="215"/>
      <c r="BU152" s="215"/>
      <c r="BV152" s="215"/>
      <c r="BW152" s="215"/>
      <c r="BX152" s="215"/>
      <c r="BY152" s="215"/>
      <c r="BZ152" s="215"/>
      <c r="CA152" s="215"/>
      <c r="CB152" s="215"/>
      <c r="CC152" s="215"/>
      <c r="CD152" s="215"/>
      <c r="CE152" s="215"/>
      <c r="CF152" s="215"/>
      <c r="CG152" s="215"/>
      <c r="CH152" s="215"/>
      <c r="CI152" s="215"/>
      <c r="CJ152" s="215"/>
      <c r="CK152" s="215"/>
      <c r="CL152" s="215"/>
      <c r="CM152" s="215"/>
      <c r="CN152" s="38"/>
      <c r="CO152" s="38"/>
      <c r="CP152" s="38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75"/>
    </row>
    <row r="153" spans="1:142" x14ac:dyDescent="0.25">
      <c r="A153" s="419" t="s">
        <v>868</v>
      </c>
      <c r="B153" s="419" t="s">
        <v>905</v>
      </c>
      <c r="C153" s="419">
        <v>3031</v>
      </c>
      <c r="D153" s="394">
        <v>145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0.39500000000000002</v>
      </c>
      <c r="AO153">
        <v>0</v>
      </c>
      <c r="AP153">
        <v>191.19139999999999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 s="215"/>
      <c r="BF153" s="215"/>
      <c r="BG153" s="215"/>
      <c r="BH153" s="215"/>
      <c r="BI153" s="215"/>
      <c r="BJ153" s="215"/>
      <c r="BK153" s="215"/>
      <c r="BL153" s="215"/>
      <c r="BM153" s="215"/>
      <c r="BN153" s="215"/>
      <c r="BO153" s="215"/>
      <c r="BP153" s="215"/>
      <c r="BQ153" s="215"/>
      <c r="BR153" s="215"/>
      <c r="BS153" s="215"/>
      <c r="BT153" s="215"/>
      <c r="BU153" s="215"/>
      <c r="BV153" s="215"/>
      <c r="BW153" s="215"/>
      <c r="BX153" s="215"/>
      <c r="BY153" s="215"/>
      <c r="BZ153" s="215"/>
      <c r="CA153" s="215"/>
      <c r="CB153" s="215"/>
      <c r="CC153" s="215"/>
      <c r="CD153" s="215"/>
      <c r="CE153" s="215"/>
      <c r="CF153" s="215"/>
      <c r="CG153" s="215"/>
      <c r="CH153" s="215"/>
      <c r="CI153" s="215"/>
      <c r="CJ153" s="215"/>
      <c r="CK153" s="215"/>
      <c r="CL153" s="215"/>
      <c r="CM153" s="215"/>
      <c r="CN153" s="38"/>
      <c r="CO153" s="38"/>
      <c r="CP153" s="38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75"/>
    </row>
    <row r="154" spans="1:142" x14ac:dyDescent="0.25">
      <c r="A154" s="419" t="s">
        <v>868</v>
      </c>
      <c r="B154" s="419" t="s">
        <v>887</v>
      </c>
      <c r="C154" s="419" t="s">
        <v>157</v>
      </c>
      <c r="D154" s="394">
        <v>146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5.3079999999999998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7.2999999999999995E-2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3.2000000000000001E-2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 s="215"/>
      <c r="BF154" s="215"/>
      <c r="BG154" s="215"/>
      <c r="BH154" s="215"/>
      <c r="BI154" s="215"/>
      <c r="BJ154" s="215"/>
      <c r="BK154" s="215"/>
      <c r="BL154" s="215"/>
      <c r="BM154" s="215"/>
      <c r="BN154" s="215"/>
      <c r="BO154" s="215"/>
      <c r="BP154" s="215"/>
      <c r="BQ154" s="215"/>
      <c r="BR154" s="215"/>
      <c r="BS154" s="215"/>
      <c r="BT154" s="215"/>
      <c r="BU154" s="215"/>
      <c r="BV154" s="215"/>
      <c r="BW154" s="215"/>
      <c r="BX154" s="215"/>
      <c r="BY154" s="215"/>
      <c r="BZ154" s="215"/>
      <c r="CA154" s="215"/>
      <c r="CB154" s="215"/>
      <c r="CC154" s="215"/>
      <c r="CD154" s="215"/>
      <c r="CE154" s="215"/>
      <c r="CF154" s="215"/>
      <c r="CG154" s="215"/>
      <c r="CH154" s="215"/>
      <c r="CI154" s="215"/>
      <c r="CJ154" s="215"/>
      <c r="CK154" s="215"/>
      <c r="CL154" s="215"/>
      <c r="CM154" s="215"/>
      <c r="CN154" s="38"/>
      <c r="CO154" s="38"/>
      <c r="CP154" s="38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3"/>
      <c r="EG154" s="13"/>
      <c r="EH154" s="13"/>
      <c r="EI154" s="13"/>
      <c r="EJ154" s="13"/>
      <c r="EK154" s="13"/>
      <c r="EL154" s="75"/>
    </row>
    <row r="155" spans="1:142" x14ac:dyDescent="0.25">
      <c r="A155" s="419" t="s">
        <v>868</v>
      </c>
      <c r="B155" s="419" t="s">
        <v>889</v>
      </c>
      <c r="C155" s="419" t="s">
        <v>157</v>
      </c>
      <c r="D155" s="394">
        <v>147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6.5000000000000002E-2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27.9741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 s="215"/>
      <c r="BF155" s="215"/>
      <c r="BG155" s="215"/>
      <c r="BH155" s="215"/>
      <c r="BI155" s="215"/>
      <c r="BJ155" s="215"/>
      <c r="BK155" s="215"/>
      <c r="BL155" s="215"/>
      <c r="BM155" s="215"/>
      <c r="BN155" s="215"/>
      <c r="BO155" s="215"/>
      <c r="BP155" s="215"/>
      <c r="BQ155" s="215"/>
      <c r="BR155" s="215"/>
      <c r="BS155" s="215"/>
      <c r="BT155" s="215"/>
      <c r="BU155" s="215"/>
      <c r="BV155" s="215"/>
      <c r="BW155" s="215"/>
      <c r="BX155" s="215"/>
      <c r="BY155" s="215"/>
      <c r="BZ155" s="215"/>
      <c r="CA155" s="215"/>
      <c r="CB155" s="215"/>
      <c r="CC155" s="215"/>
      <c r="CD155" s="215"/>
      <c r="CE155" s="215"/>
      <c r="CF155" s="215"/>
      <c r="CG155" s="215"/>
      <c r="CH155" s="215"/>
      <c r="CI155" s="215"/>
      <c r="CJ155" s="215"/>
      <c r="CK155" s="215"/>
      <c r="CL155" s="215"/>
      <c r="CM155" s="215"/>
      <c r="CN155" s="38"/>
      <c r="CO155" s="38"/>
      <c r="CP155" s="38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75"/>
    </row>
    <row r="156" spans="1:142" x14ac:dyDescent="0.25">
      <c r="A156" s="419" t="s">
        <v>868</v>
      </c>
      <c r="B156" s="419" t="s">
        <v>894</v>
      </c>
      <c r="C156" s="419" t="s">
        <v>157</v>
      </c>
      <c r="D156" s="394">
        <v>148</v>
      </c>
      <c r="E156">
        <v>0</v>
      </c>
      <c r="F156">
        <v>0</v>
      </c>
      <c r="G156">
        <v>0</v>
      </c>
      <c r="H156">
        <v>1.66E-2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4.07E-2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0.3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2E-3</v>
      </c>
      <c r="AF156">
        <v>0</v>
      </c>
      <c r="AG156">
        <v>0</v>
      </c>
      <c r="AH156">
        <v>0</v>
      </c>
      <c r="AI156">
        <v>0</v>
      </c>
      <c r="AJ156">
        <v>1.5733999999999999</v>
      </c>
      <c r="AK156">
        <v>1.8729</v>
      </c>
      <c r="AL156">
        <v>0</v>
      </c>
      <c r="AM156">
        <v>0.35580000000000001</v>
      </c>
      <c r="AN156">
        <v>0</v>
      </c>
      <c r="AO156">
        <v>0</v>
      </c>
      <c r="AP156">
        <v>0</v>
      </c>
      <c r="AQ156">
        <v>0.96879999999999999</v>
      </c>
      <c r="AR156">
        <v>0</v>
      </c>
      <c r="AS156">
        <v>1.0947</v>
      </c>
      <c r="AT156">
        <v>0.99670000000000003</v>
      </c>
      <c r="AU156">
        <v>0</v>
      </c>
      <c r="AV156">
        <v>0</v>
      </c>
      <c r="AW156">
        <v>0</v>
      </c>
      <c r="AX156">
        <v>0.217</v>
      </c>
      <c r="AY156">
        <v>0</v>
      </c>
      <c r="AZ156">
        <v>0</v>
      </c>
      <c r="BA156">
        <v>0</v>
      </c>
      <c r="BB156">
        <v>0</v>
      </c>
      <c r="BC156">
        <v>1.4520999999999999</v>
      </c>
      <c r="BD156">
        <v>5.0000000000000001E-3</v>
      </c>
      <c r="BE156" s="215"/>
      <c r="BF156" s="215"/>
      <c r="BG156" s="215"/>
      <c r="BH156" s="215"/>
      <c r="BI156" s="215"/>
      <c r="BJ156" s="215"/>
      <c r="BK156" s="215"/>
      <c r="BL156" s="215"/>
      <c r="BM156" s="215"/>
      <c r="BN156" s="215"/>
      <c r="BO156" s="215"/>
      <c r="BP156" s="215"/>
      <c r="BQ156" s="215"/>
      <c r="BR156" s="215"/>
      <c r="BS156" s="215"/>
      <c r="BT156" s="215"/>
      <c r="BU156" s="215"/>
      <c r="BV156" s="215"/>
      <c r="BW156" s="215"/>
      <c r="BX156" s="215"/>
      <c r="BY156" s="215"/>
      <c r="BZ156" s="215"/>
      <c r="CA156" s="215"/>
      <c r="CB156" s="215"/>
      <c r="CC156" s="215"/>
      <c r="CD156" s="215"/>
      <c r="CE156" s="215"/>
      <c r="CF156" s="215"/>
      <c r="CG156" s="215"/>
      <c r="CH156" s="215"/>
      <c r="CI156" s="215"/>
      <c r="CJ156" s="215"/>
      <c r="CK156" s="215"/>
      <c r="CL156" s="215"/>
      <c r="CM156" s="215"/>
      <c r="CN156" s="38"/>
      <c r="CO156" s="38"/>
      <c r="CP156" s="38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75"/>
    </row>
    <row r="157" spans="1:142" x14ac:dyDescent="0.25">
      <c r="A157" s="419" t="s">
        <v>868</v>
      </c>
      <c r="B157" s="419" t="s">
        <v>504</v>
      </c>
      <c r="C157" s="419" t="s">
        <v>157</v>
      </c>
      <c r="D157" s="394">
        <v>149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1E-3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8.4050999999999991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1.4999999999999999E-2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 s="215"/>
      <c r="BF157" s="215"/>
      <c r="BG157" s="215"/>
      <c r="BH157" s="215"/>
      <c r="BI157" s="215"/>
      <c r="BJ157" s="215"/>
      <c r="BK157" s="215"/>
      <c r="BL157" s="215"/>
      <c r="BM157" s="215"/>
      <c r="BN157" s="215"/>
      <c r="BO157" s="215"/>
      <c r="BP157" s="215"/>
      <c r="BQ157" s="215"/>
      <c r="BR157" s="215"/>
      <c r="BS157" s="215"/>
      <c r="BT157" s="215"/>
      <c r="BU157" s="215"/>
      <c r="BV157" s="215"/>
      <c r="BW157" s="215"/>
      <c r="BX157" s="215"/>
      <c r="BY157" s="215"/>
      <c r="BZ157" s="215"/>
      <c r="CA157" s="215"/>
      <c r="CB157" s="215"/>
      <c r="CC157" s="215"/>
      <c r="CD157" s="215"/>
      <c r="CE157" s="215"/>
      <c r="CF157" s="215"/>
      <c r="CG157" s="215"/>
      <c r="CH157" s="215"/>
      <c r="CI157" s="215"/>
      <c r="CJ157" s="215"/>
      <c r="CK157" s="215"/>
      <c r="CL157" s="215"/>
      <c r="CM157" s="215"/>
      <c r="CN157" s="38"/>
      <c r="CO157" s="38"/>
      <c r="CP157" s="38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75"/>
    </row>
    <row r="158" spans="1:142" x14ac:dyDescent="0.25">
      <c r="A158" s="419" t="s">
        <v>868</v>
      </c>
      <c r="B158" s="419" t="s">
        <v>509</v>
      </c>
      <c r="C158" s="419" t="s">
        <v>157</v>
      </c>
      <c r="D158" s="394">
        <v>150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0.51200000000000001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0.67910000000000004</v>
      </c>
      <c r="AK158">
        <v>8.1000000000000003E-2</v>
      </c>
      <c r="AL158">
        <v>0</v>
      </c>
      <c r="AM158">
        <v>5.0000000000000001E-3</v>
      </c>
      <c r="AN158">
        <v>0</v>
      </c>
      <c r="AO158">
        <v>0</v>
      </c>
      <c r="AP158">
        <v>0</v>
      </c>
      <c r="AQ158">
        <v>4.851</v>
      </c>
      <c r="AR158">
        <v>0</v>
      </c>
      <c r="AS158">
        <v>5.6000000000000001E-2</v>
      </c>
      <c r="AT158">
        <v>5.0999999999999997E-2</v>
      </c>
      <c r="AU158">
        <v>0</v>
      </c>
      <c r="AV158">
        <v>0</v>
      </c>
      <c r="AW158">
        <v>0</v>
      </c>
      <c r="AX158">
        <v>2.5000000000000001E-2</v>
      </c>
      <c r="AY158">
        <v>0</v>
      </c>
      <c r="AZ158">
        <v>0</v>
      </c>
      <c r="BA158">
        <v>0</v>
      </c>
      <c r="BB158">
        <v>0</v>
      </c>
      <c r="BC158">
        <v>2.7E-2</v>
      </c>
      <c r="BD158">
        <v>0</v>
      </c>
      <c r="BE158" s="215"/>
      <c r="BF158" s="215"/>
      <c r="BG158" s="215"/>
      <c r="BH158" s="215"/>
      <c r="BI158" s="215"/>
      <c r="BJ158" s="215"/>
      <c r="BK158" s="215"/>
      <c r="BL158" s="215"/>
      <c r="BM158" s="215"/>
      <c r="BN158" s="215"/>
      <c r="BO158" s="215"/>
      <c r="BP158" s="215"/>
      <c r="BQ158" s="215"/>
      <c r="BR158" s="215"/>
      <c r="BS158" s="215"/>
      <c r="BT158" s="215"/>
      <c r="BU158" s="215"/>
      <c r="BV158" s="215"/>
      <c r="BW158" s="215"/>
      <c r="BX158" s="215"/>
      <c r="BY158" s="215"/>
      <c r="BZ158" s="215"/>
      <c r="CA158" s="215"/>
      <c r="CB158" s="215"/>
      <c r="CC158" s="215"/>
      <c r="CD158" s="215"/>
      <c r="CE158" s="215"/>
      <c r="CF158" s="215"/>
      <c r="CG158" s="215"/>
      <c r="CH158" s="215"/>
      <c r="CI158" s="215"/>
      <c r="CJ158" s="215"/>
      <c r="CK158" s="215"/>
      <c r="CL158" s="215"/>
      <c r="CM158" s="215"/>
      <c r="CN158" s="38"/>
      <c r="CO158" s="38"/>
      <c r="CP158" s="38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75"/>
    </row>
    <row r="159" spans="1:142" x14ac:dyDescent="0.25">
      <c r="A159" s="419" t="s">
        <v>868</v>
      </c>
      <c r="B159" s="419" t="s">
        <v>520</v>
      </c>
      <c r="C159" s="419" t="s">
        <v>157</v>
      </c>
      <c r="D159" s="394">
        <v>151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5.3757000000000001</v>
      </c>
      <c r="U159">
        <v>0</v>
      </c>
      <c r="V159">
        <v>0</v>
      </c>
      <c r="W159">
        <v>0</v>
      </c>
      <c r="X159">
        <v>15.755100000000001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2E-3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 s="215"/>
      <c r="BF159" s="215"/>
      <c r="BG159" s="215"/>
      <c r="BH159" s="215"/>
      <c r="BI159" s="215"/>
      <c r="BJ159" s="215"/>
      <c r="BK159" s="215"/>
      <c r="BL159" s="215"/>
      <c r="BM159" s="215"/>
      <c r="BN159" s="215"/>
      <c r="BO159" s="215"/>
      <c r="BP159" s="215"/>
      <c r="BQ159" s="215"/>
      <c r="BR159" s="215"/>
      <c r="BS159" s="215"/>
      <c r="BT159" s="215"/>
      <c r="BU159" s="215"/>
      <c r="BV159" s="215"/>
      <c r="BW159" s="215"/>
      <c r="BX159" s="215"/>
      <c r="BY159" s="215"/>
      <c r="BZ159" s="215"/>
      <c r="CA159" s="215"/>
      <c r="CB159" s="215"/>
      <c r="CC159" s="215"/>
      <c r="CD159" s="215"/>
      <c r="CE159" s="215"/>
      <c r="CF159" s="215"/>
      <c r="CG159" s="215"/>
      <c r="CH159" s="215"/>
      <c r="CI159" s="215"/>
      <c r="CJ159" s="215"/>
      <c r="CK159" s="215"/>
      <c r="CL159" s="215"/>
      <c r="CM159" s="215"/>
      <c r="CN159" s="38"/>
      <c r="CO159" s="38"/>
      <c r="CP159" s="38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  <c r="DS159" s="13"/>
      <c r="DT159" s="13"/>
      <c r="DU159" s="13"/>
      <c r="DV159" s="13"/>
      <c r="DW159" s="13"/>
      <c r="DX159" s="13"/>
      <c r="DY159" s="13"/>
      <c r="DZ159" s="13"/>
      <c r="EA159" s="13"/>
      <c r="EB159" s="13"/>
      <c r="EC159" s="13"/>
      <c r="ED159" s="13"/>
      <c r="EE159" s="13"/>
      <c r="EF159" s="13"/>
      <c r="EG159" s="13"/>
      <c r="EH159" s="13"/>
      <c r="EI159" s="13"/>
      <c r="EJ159" s="13"/>
      <c r="EK159" s="13"/>
      <c r="EL159" s="75"/>
    </row>
    <row r="160" spans="1:142" x14ac:dyDescent="0.25">
      <c r="A160" s="419" t="s">
        <v>868</v>
      </c>
      <c r="B160" s="419" t="s">
        <v>521</v>
      </c>
      <c r="C160" s="419" t="s">
        <v>157</v>
      </c>
      <c r="D160" s="394">
        <v>152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3.8E-3</v>
      </c>
      <c r="U160">
        <v>0</v>
      </c>
      <c r="V160">
        <v>0</v>
      </c>
      <c r="W160">
        <v>0</v>
      </c>
      <c r="X160">
        <v>114.1093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0.01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 s="215"/>
      <c r="BF160" s="215"/>
      <c r="BG160" s="215"/>
      <c r="BH160" s="215"/>
      <c r="BI160" s="215"/>
      <c r="BJ160" s="215"/>
      <c r="BK160" s="215"/>
      <c r="BL160" s="215"/>
      <c r="BM160" s="215"/>
      <c r="BN160" s="215"/>
      <c r="BO160" s="215"/>
      <c r="BP160" s="215"/>
      <c r="BQ160" s="215"/>
      <c r="BR160" s="215"/>
      <c r="BS160" s="215"/>
      <c r="BT160" s="215"/>
      <c r="BU160" s="215"/>
      <c r="BV160" s="215"/>
      <c r="BW160" s="215"/>
      <c r="BX160" s="215"/>
      <c r="BY160" s="215"/>
      <c r="BZ160" s="215"/>
      <c r="CA160" s="215"/>
      <c r="CB160" s="215"/>
      <c r="CC160" s="215"/>
      <c r="CD160" s="215"/>
      <c r="CE160" s="215"/>
      <c r="CF160" s="215"/>
      <c r="CG160" s="215"/>
      <c r="CH160" s="215"/>
      <c r="CI160" s="215"/>
      <c r="CJ160" s="215"/>
      <c r="CK160" s="215"/>
      <c r="CL160" s="215"/>
      <c r="CM160" s="215"/>
      <c r="CN160" s="38"/>
      <c r="CO160" s="38"/>
      <c r="CP160" s="38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75"/>
    </row>
    <row r="161" spans="1:142" x14ac:dyDescent="0.25">
      <c r="A161" s="419" t="s">
        <v>868</v>
      </c>
      <c r="B161" s="419" t="s">
        <v>523</v>
      </c>
      <c r="C161" s="419" t="s">
        <v>157</v>
      </c>
      <c r="D161" s="394">
        <v>153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5.0000000000000001E-3</v>
      </c>
      <c r="AF161">
        <v>0</v>
      </c>
      <c r="AG161">
        <v>0</v>
      </c>
      <c r="AH161">
        <v>0</v>
      </c>
      <c r="AI161">
        <v>0</v>
      </c>
      <c r="AJ161">
        <v>0.12330000000000001</v>
      </c>
      <c r="AK161">
        <v>0.52490000000000003</v>
      </c>
      <c r="AL161">
        <v>0</v>
      </c>
      <c r="AM161">
        <v>0.35899999999999999</v>
      </c>
      <c r="AN161">
        <v>0</v>
      </c>
      <c r="AO161">
        <v>0</v>
      </c>
      <c r="AP161">
        <v>0</v>
      </c>
      <c r="AQ161">
        <v>3.0000000000000001E-3</v>
      </c>
      <c r="AR161">
        <v>0</v>
      </c>
      <c r="AS161">
        <v>0.17799999999999999</v>
      </c>
      <c r="AT161">
        <v>6.2700000000000006E-2</v>
      </c>
      <c r="AU161">
        <v>0</v>
      </c>
      <c r="AV161">
        <v>0</v>
      </c>
      <c r="AW161">
        <v>0</v>
      </c>
      <c r="AX161">
        <v>3.4000000000000002E-2</v>
      </c>
      <c r="AY161">
        <v>0</v>
      </c>
      <c r="AZ161">
        <v>0</v>
      </c>
      <c r="BA161">
        <v>0</v>
      </c>
      <c r="BB161">
        <v>0</v>
      </c>
      <c r="BC161">
        <v>1.7233000000000001</v>
      </c>
      <c r="BD161">
        <v>0</v>
      </c>
      <c r="BE161" s="215"/>
      <c r="BF161" s="215"/>
      <c r="BG161" s="215"/>
      <c r="BH161" s="215"/>
      <c r="BI161" s="215"/>
      <c r="BJ161" s="215"/>
      <c r="BK161" s="215"/>
      <c r="BL161" s="215"/>
      <c r="BM161" s="215"/>
      <c r="BN161" s="215"/>
      <c r="BO161" s="215"/>
      <c r="BP161" s="215"/>
      <c r="BQ161" s="215"/>
      <c r="BR161" s="215"/>
      <c r="BS161" s="215"/>
      <c r="BT161" s="215"/>
      <c r="BU161" s="215"/>
      <c r="BV161" s="215"/>
      <c r="BW161" s="215"/>
      <c r="BX161" s="215"/>
      <c r="BY161" s="215"/>
      <c r="BZ161" s="215"/>
      <c r="CA161" s="215"/>
      <c r="CB161" s="215"/>
      <c r="CC161" s="215"/>
      <c r="CD161" s="215"/>
      <c r="CE161" s="215"/>
      <c r="CF161" s="215"/>
      <c r="CG161" s="215"/>
      <c r="CH161" s="215"/>
      <c r="CI161" s="215"/>
      <c r="CJ161" s="215"/>
      <c r="CK161" s="215"/>
      <c r="CL161" s="215"/>
      <c r="CM161" s="215"/>
      <c r="CN161" s="38"/>
      <c r="CO161" s="38"/>
      <c r="CP161" s="38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3"/>
      <c r="DR161" s="13"/>
      <c r="DS161" s="13"/>
      <c r="DT161" s="13"/>
      <c r="DU161" s="13"/>
      <c r="DV161" s="13"/>
      <c r="DW161" s="13"/>
      <c r="DX161" s="13"/>
      <c r="DY161" s="13"/>
      <c r="DZ161" s="13"/>
      <c r="EA161" s="13"/>
      <c r="EB161" s="13"/>
      <c r="EC161" s="13"/>
      <c r="ED161" s="13"/>
      <c r="EE161" s="13"/>
      <c r="EF161" s="13"/>
      <c r="EG161" s="13"/>
      <c r="EH161" s="13"/>
      <c r="EI161" s="13"/>
      <c r="EJ161" s="13"/>
      <c r="EK161" s="13"/>
      <c r="EL161" s="75"/>
    </row>
    <row r="162" spans="1:142" x14ac:dyDescent="0.25">
      <c r="A162" s="419" t="s">
        <v>868</v>
      </c>
      <c r="B162" s="419" t="s">
        <v>887</v>
      </c>
      <c r="C162" s="419" t="s">
        <v>153</v>
      </c>
      <c r="D162" s="394">
        <v>154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9.0790000000000006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0.15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0.03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 s="215"/>
      <c r="BF162" s="215"/>
      <c r="BG162" s="215"/>
      <c r="BH162" s="215"/>
      <c r="BI162" s="215"/>
      <c r="BJ162" s="215"/>
      <c r="BK162" s="215"/>
      <c r="BL162" s="215"/>
      <c r="BM162" s="215"/>
      <c r="BN162" s="215"/>
      <c r="BO162" s="215"/>
      <c r="BP162" s="215"/>
      <c r="BQ162" s="215"/>
      <c r="BR162" s="215"/>
      <c r="BS162" s="215"/>
      <c r="BT162" s="215"/>
      <c r="BU162" s="215"/>
      <c r="BV162" s="215"/>
      <c r="BW162" s="215"/>
      <c r="BX162" s="215"/>
      <c r="BY162" s="215"/>
      <c r="BZ162" s="215"/>
      <c r="CA162" s="215"/>
      <c r="CB162" s="215"/>
      <c r="CC162" s="215"/>
      <c r="CD162" s="215"/>
      <c r="CE162" s="215"/>
      <c r="CF162" s="215"/>
      <c r="CG162" s="215"/>
      <c r="CH162" s="215"/>
      <c r="CI162" s="215"/>
      <c r="CJ162" s="215"/>
      <c r="CK162" s="215"/>
      <c r="CL162" s="215"/>
      <c r="CM162" s="215"/>
      <c r="CN162" s="38"/>
      <c r="CO162" s="38"/>
      <c r="CP162" s="38"/>
      <c r="CR162" s="57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  <c r="DS162" s="13"/>
      <c r="DT162" s="13"/>
      <c r="DU162" s="13"/>
      <c r="DV162" s="13"/>
      <c r="DW162" s="13"/>
      <c r="DX162" s="13"/>
      <c r="DY162" s="13"/>
      <c r="DZ162" s="13"/>
      <c r="EA162" s="13"/>
      <c r="EB162" s="13"/>
      <c r="EC162" s="13"/>
      <c r="ED162" s="13"/>
      <c r="EE162" s="13"/>
      <c r="EF162" s="13"/>
      <c r="EG162" s="13"/>
      <c r="EH162" s="13"/>
      <c r="EI162" s="13"/>
      <c r="EJ162" s="13"/>
      <c r="EK162" s="13"/>
      <c r="EL162" s="75"/>
    </row>
    <row r="163" spans="1:142" x14ac:dyDescent="0.25">
      <c r="A163" s="419" t="s">
        <v>868</v>
      </c>
      <c r="B163" s="419" t="s">
        <v>889</v>
      </c>
      <c r="C163" s="419" t="s">
        <v>153</v>
      </c>
      <c r="D163" s="394">
        <v>155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36.777299999999997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 s="215"/>
      <c r="BF163" s="215"/>
      <c r="BG163" s="215"/>
      <c r="BH163" s="215"/>
      <c r="BI163" s="215"/>
      <c r="BJ163" s="215"/>
      <c r="BK163" s="215"/>
      <c r="BL163" s="215"/>
      <c r="BM163" s="215"/>
      <c r="BN163" s="215"/>
      <c r="BO163" s="215"/>
      <c r="BP163" s="215"/>
      <c r="BQ163" s="215"/>
      <c r="BR163" s="215"/>
      <c r="BS163" s="215"/>
      <c r="BT163" s="215"/>
      <c r="BU163" s="215"/>
      <c r="BV163" s="215"/>
      <c r="BW163" s="215"/>
      <c r="BX163" s="215"/>
      <c r="BY163" s="215"/>
      <c r="BZ163" s="215"/>
      <c r="CA163" s="215"/>
      <c r="CB163" s="215"/>
      <c r="CC163" s="215"/>
      <c r="CD163" s="215"/>
      <c r="CE163" s="215"/>
      <c r="CF163" s="215"/>
      <c r="CG163" s="215"/>
      <c r="CH163" s="215"/>
      <c r="CI163" s="215"/>
      <c r="CJ163" s="215"/>
      <c r="CK163" s="215"/>
      <c r="CL163" s="215"/>
      <c r="CM163" s="215"/>
      <c r="CN163" s="38"/>
      <c r="CO163" s="38"/>
      <c r="CP163" s="38"/>
      <c r="CR163" s="57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3"/>
      <c r="DR163" s="13"/>
      <c r="DS163" s="13"/>
      <c r="DT163" s="13"/>
      <c r="DU163" s="13"/>
      <c r="DV163" s="13"/>
      <c r="DW163" s="13"/>
      <c r="DX163" s="13"/>
      <c r="DY163" s="13"/>
      <c r="DZ163" s="13"/>
      <c r="EA163" s="13"/>
      <c r="EB163" s="13"/>
      <c r="EC163" s="13"/>
      <c r="ED163" s="13"/>
      <c r="EE163" s="13"/>
      <c r="EF163" s="13"/>
      <c r="EG163" s="13"/>
      <c r="EH163" s="13"/>
      <c r="EI163" s="13"/>
      <c r="EJ163" s="13"/>
      <c r="EK163" s="13"/>
      <c r="EL163" s="75"/>
    </row>
    <row r="164" spans="1:142" x14ac:dyDescent="0.25">
      <c r="A164" s="419" t="s">
        <v>868</v>
      </c>
      <c r="B164" s="419" t="s">
        <v>894</v>
      </c>
      <c r="C164" s="419" t="s">
        <v>153</v>
      </c>
      <c r="D164" s="394">
        <v>156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0.11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0.16</v>
      </c>
      <c r="Y164">
        <v>0</v>
      </c>
      <c r="Z164">
        <v>2.7E-2</v>
      </c>
      <c r="AA164">
        <v>0</v>
      </c>
      <c r="AB164">
        <v>0</v>
      </c>
      <c r="AC164">
        <v>0</v>
      </c>
      <c r="AD164">
        <v>0.82499999999999996</v>
      </c>
      <c r="AE164">
        <v>0</v>
      </c>
      <c r="AF164">
        <v>0</v>
      </c>
      <c r="AG164">
        <v>0</v>
      </c>
      <c r="AH164">
        <v>0</v>
      </c>
      <c r="AI164">
        <v>0.7</v>
      </c>
      <c r="AJ164">
        <v>4.0000000000000001E-3</v>
      </c>
      <c r="AK164">
        <v>0.28399999999999997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3.0000000000000001E-3</v>
      </c>
      <c r="AU164">
        <v>0</v>
      </c>
      <c r="AV164">
        <v>0</v>
      </c>
      <c r="AW164">
        <v>0</v>
      </c>
      <c r="AX164">
        <v>0.78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  <c r="BS164" s="38"/>
      <c r="BT164" s="38"/>
      <c r="BU164" s="38"/>
      <c r="BV164" s="38"/>
      <c r="BW164" s="38"/>
      <c r="BX164" s="38"/>
      <c r="BY164" s="38"/>
      <c r="BZ164" s="38"/>
      <c r="CA164" s="38"/>
      <c r="CB164" s="38"/>
      <c r="CC164" s="38"/>
      <c r="CD164" s="38"/>
      <c r="CE164" s="38"/>
      <c r="CF164" s="38"/>
      <c r="CG164" s="38"/>
      <c r="CH164" s="38"/>
      <c r="CI164" s="38"/>
      <c r="CJ164" s="38"/>
      <c r="CK164" s="38"/>
      <c r="CL164" s="38"/>
      <c r="CM164" s="38"/>
      <c r="CN164" s="38"/>
      <c r="CO164" s="38"/>
      <c r="CP164" s="38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  <c r="DQ164" s="13"/>
      <c r="DR164" s="13"/>
      <c r="DS164" s="13"/>
      <c r="DT164" s="13"/>
      <c r="DU164" s="13"/>
      <c r="DV164" s="13"/>
      <c r="DW164" s="13"/>
      <c r="DX164" s="13"/>
      <c r="DY164" s="13"/>
      <c r="DZ164" s="13"/>
      <c r="EA164" s="13"/>
      <c r="EB164" s="13"/>
      <c r="EC164" s="13"/>
      <c r="ED164" s="13"/>
      <c r="EE164" s="13"/>
      <c r="EF164" s="13"/>
      <c r="EG164" s="13"/>
      <c r="EH164" s="13"/>
      <c r="EI164" s="13"/>
      <c r="EJ164" s="13"/>
      <c r="EK164" s="13"/>
      <c r="EL164" s="75"/>
    </row>
    <row r="165" spans="1:142" x14ac:dyDescent="0.25">
      <c r="A165" s="419" t="s">
        <v>868</v>
      </c>
      <c r="B165" s="419" t="s">
        <v>498</v>
      </c>
      <c r="C165" s="419" t="s">
        <v>153</v>
      </c>
      <c r="D165" s="394">
        <v>157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4.9189999999999996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7.0000000000000001E-3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5.0000000000000001E-3</v>
      </c>
      <c r="AR165">
        <v>0</v>
      </c>
      <c r="AS165">
        <v>0</v>
      </c>
      <c r="AT165">
        <v>1E-3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  <c r="BS165" s="38"/>
      <c r="BT165" s="38"/>
      <c r="BU165" s="38"/>
      <c r="BV165" s="38"/>
      <c r="BW165" s="38"/>
      <c r="BX165" s="38"/>
      <c r="BY165" s="38"/>
      <c r="BZ165" s="38"/>
      <c r="CA165" s="38"/>
      <c r="CB165" s="38"/>
      <c r="CC165" s="38"/>
      <c r="CD165" s="38"/>
      <c r="CE165" s="38"/>
      <c r="CF165" s="38"/>
      <c r="CG165" s="38"/>
      <c r="CH165" s="38"/>
      <c r="CI165" s="38"/>
      <c r="CJ165" s="38"/>
      <c r="CK165" s="38"/>
      <c r="CL165" s="38"/>
      <c r="CM165" s="38"/>
      <c r="CN165" s="38"/>
      <c r="CO165" s="38"/>
      <c r="CP165" s="38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  <c r="DS165" s="13"/>
      <c r="DT165" s="13"/>
      <c r="DU165" s="13"/>
      <c r="DV165" s="13"/>
      <c r="DW165" s="13"/>
      <c r="DX165" s="13"/>
      <c r="DY165" s="13"/>
      <c r="DZ165" s="13"/>
      <c r="EA165" s="13"/>
      <c r="EB165" s="13"/>
      <c r="EC165" s="13"/>
      <c r="ED165" s="13"/>
      <c r="EE165" s="13"/>
      <c r="EF165" s="13"/>
      <c r="EG165" s="13"/>
      <c r="EH165" s="13"/>
      <c r="EI165" s="13"/>
      <c r="EJ165" s="13"/>
      <c r="EK165" s="13"/>
      <c r="EL165" s="75"/>
    </row>
    <row r="166" spans="1:142" x14ac:dyDescent="0.25">
      <c r="A166" s="419" t="s">
        <v>868</v>
      </c>
      <c r="B166" s="419" t="s">
        <v>499</v>
      </c>
      <c r="C166" s="419" t="s">
        <v>153</v>
      </c>
      <c r="D166" s="394">
        <v>158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6.3680000000000003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  <c r="BS166" s="38"/>
      <c r="BT166" s="38"/>
      <c r="BU166" s="38"/>
      <c r="BV166" s="38"/>
      <c r="BW166" s="38"/>
      <c r="BX166" s="38"/>
      <c r="BY166" s="38"/>
      <c r="BZ166" s="38"/>
      <c r="CA166" s="38"/>
      <c r="CB166" s="38"/>
      <c r="CC166" s="38"/>
      <c r="CD166" s="38"/>
      <c r="CE166" s="38"/>
      <c r="CF166" s="38"/>
      <c r="CG166" s="38"/>
      <c r="CH166" s="38"/>
      <c r="CI166" s="38"/>
      <c r="CJ166" s="38"/>
      <c r="CK166" s="38"/>
      <c r="CL166" s="38"/>
      <c r="CM166" s="38"/>
      <c r="CN166" s="38"/>
      <c r="CO166" s="38"/>
      <c r="CP166" s="38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  <c r="DQ166" s="13"/>
      <c r="DR166" s="13"/>
      <c r="DS166" s="13"/>
      <c r="DT166" s="13"/>
      <c r="DU166" s="13"/>
      <c r="DV166" s="13"/>
      <c r="DW166" s="13"/>
      <c r="DX166" s="13"/>
      <c r="DY166" s="13"/>
      <c r="DZ166" s="13"/>
      <c r="EA166" s="13"/>
      <c r="EB166" s="13"/>
      <c r="EC166" s="13"/>
      <c r="ED166" s="13"/>
      <c r="EE166" s="13"/>
      <c r="EF166" s="13"/>
      <c r="EG166" s="13"/>
      <c r="EH166" s="13"/>
      <c r="EI166" s="13"/>
      <c r="EJ166" s="13"/>
      <c r="EK166" s="13"/>
      <c r="EL166" s="75"/>
    </row>
    <row r="167" spans="1:142" x14ac:dyDescent="0.25">
      <c r="A167" s="419" t="s">
        <v>868</v>
      </c>
      <c r="B167" s="419" t="s">
        <v>504</v>
      </c>
      <c r="C167" s="419" t="s">
        <v>153</v>
      </c>
      <c r="D167" s="394">
        <v>159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3.9E-2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0.627</v>
      </c>
      <c r="S167">
        <v>5.6000000000000001E-2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45.238999999999997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  <c r="BS167" s="38"/>
      <c r="BT167" s="38"/>
      <c r="BU167" s="38"/>
      <c r="BV167" s="38"/>
      <c r="BW167" s="38"/>
      <c r="BX167" s="38"/>
      <c r="BY167" s="38"/>
      <c r="BZ167" s="38"/>
      <c r="CA167" s="38"/>
      <c r="CB167" s="38"/>
      <c r="CC167" s="38"/>
      <c r="CD167" s="38"/>
      <c r="CE167" s="38"/>
      <c r="CF167" s="38"/>
      <c r="CG167" s="38"/>
      <c r="CH167" s="38"/>
      <c r="CI167" s="38"/>
      <c r="CJ167" s="38"/>
      <c r="CK167" s="38"/>
      <c r="CL167" s="38"/>
      <c r="CM167" s="38"/>
      <c r="CN167" s="38"/>
      <c r="CO167" s="38"/>
      <c r="CP167" s="38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  <c r="DQ167" s="13"/>
      <c r="DR167" s="13"/>
      <c r="DS167" s="13"/>
      <c r="DT167" s="13"/>
      <c r="DU167" s="13"/>
      <c r="DV167" s="13"/>
      <c r="DW167" s="13"/>
      <c r="DX167" s="13"/>
      <c r="DY167" s="13"/>
      <c r="DZ167" s="13"/>
      <c r="EA167" s="13"/>
      <c r="EB167" s="13"/>
      <c r="EC167" s="13"/>
      <c r="ED167" s="13"/>
      <c r="EE167" s="13"/>
      <c r="EF167" s="13"/>
      <c r="EG167" s="13"/>
      <c r="EH167" s="13"/>
      <c r="EI167" s="13"/>
      <c r="EJ167" s="13"/>
      <c r="EK167" s="13"/>
      <c r="EL167" s="75"/>
    </row>
    <row r="168" spans="1:142" x14ac:dyDescent="0.25">
      <c r="A168" s="419" t="s">
        <v>868</v>
      </c>
      <c r="B168" s="419" t="s">
        <v>510</v>
      </c>
      <c r="C168" s="419" t="s">
        <v>153</v>
      </c>
      <c r="D168" s="394">
        <v>160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1.4999999999999999E-2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5.0000000000000001E-3</v>
      </c>
      <c r="AA168">
        <v>0</v>
      </c>
      <c r="AB168">
        <v>0</v>
      </c>
      <c r="AC168">
        <v>0</v>
      </c>
      <c r="AD168">
        <v>0.46100000000000002</v>
      </c>
      <c r="AE168">
        <v>0.18099999999999999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3.177</v>
      </c>
      <c r="AY168">
        <v>0</v>
      </c>
      <c r="AZ168">
        <v>0</v>
      </c>
      <c r="BA168">
        <v>2.1999999999999999E-2</v>
      </c>
      <c r="BB168">
        <v>0</v>
      </c>
      <c r="BC168">
        <v>0</v>
      </c>
      <c r="BD168">
        <v>0</v>
      </c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  <c r="BS168" s="38"/>
      <c r="BT168" s="38"/>
      <c r="BU168" s="38"/>
      <c r="BV168" s="38"/>
      <c r="BW168" s="38"/>
      <c r="BX168" s="38"/>
      <c r="BY168" s="38"/>
      <c r="BZ168" s="38"/>
      <c r="CA168" s="38"/>
      <c r="CB168" s="38"/>
      <c r="CC168" s="38"/>
      <c r="CD168" s="38"/>
      <c r="CE168" s="38"/>
      <c r="CF168" s="38"/>
      <c r="CG168" s="38"/>
      <c r="CH168" s="38"/>
      <c r="CI168" s="38"/>
      <c r="CJ168" s="38"/>
      <c r="CK168" s="38"/>
      <c r="CL168" s="38"/>
      <c r="CM168" s="38"/>
      <c r="CN168" s="38"/>
      <c r="CO168" s="38"/>
      <c r="CP168" s="38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75"/>
    </row>
    <row r="169" spans="1:142" x14ac:dyDescent="0.25">
      <c r="A169" s="419" t="s">
        <v>868</v>
      </c>
      <c r="B169" s="419" t="s">
        <v>905</v>
      </c>
      <c r="C169" s="419" t="s">
        <v>153</v>
      </c>
      <c r="D169" s="394">
        <v>161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3.5649999999999999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  <c r="BS169" s="38"/>
      <c r="BT169" s="38"/>
      <c r="BU169" s="38"/>
      <c r="BV169" s="38"/>
      <c r="BW169" s="38"/>
      <c r="BX169" s="38"/>
      <c r="BY169" s="38"/>
      <c r="BZ169" s="38"/>
      <c r="CA169" s="38"/>
      <c r="CB169" s="38"/>
      <c r="CC169" s="38"/>
      <c r="CD169" s="38"/>
      <c r="CE169" s="38"/>
      <c r="CF169" s="38"/>
      <c r="CG169" s="38"/>
      <c r="CH169" s="38"/>
      <c r="CI169" s="38"/>
      <c r="CJ169" s="38"/>
      <c r="CK169" s="38"/>
      <c r="CL169" s="38"/>
      <c r="CM169" s="38"/>
      <c r="CN169" s="38"/>
      <c r="CO169" s="38"/>
      <c r="CP169" s="38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  <c r="DS169" s="13"/>
      <c r="DT169" s="13"/>
      <c r="DU169" s="13"/>
      <c r="DV169" s="13"/>
      <c r="DW169" s="13"/>
      <c r="DX169" s="13"/>
      <c r="DY169" s="13"/>
      <c r="DZ169" s="13"/>
      <c r="EA169" s="13"/>
      <c r="EB169" s="13"/>
      <c r="EC169" s="13"/>
      <c r="ED169" s="13"/>
      <c r="EE169" s="13"/>
      <c r="EF169" s="13"/>
      <c r="EG169" s="13"/>
      <c r="EH169" s="13"/>
      <c r="EI169" s="13"/>
      <c r="EJ169" s="13"/>
      <c r="EK169" s="13"/>
      <c r="EL169" s="75"/>
    </row>
    <row r="170" spans="1:142" x14ac:dyDescent="0.25">
      <c r="A170" s="419" t="s">
        <v>868</v>
      </c>
      <c r="B170" s="419" t="s">
        <v>520</v>
      </c>
      <c r="C170" s="419" t="s">
        <v>153</v>
      </c>
      <c r="D170" s="394">
        <v>162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19.1296</v>
      </c>
      <c r="U170">
        <v>0</v>
      </c>
      <c r="V170">
        <v>0</v>
      </c>
      <c r="W170">
        <v>0</v>
      </c>
      <c r="X170">
        <v>17.4374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1.0999999999999999E-2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  <c r="BS170" s="38"/>
      <c r="BT170" s="38"/>
      <c r="BU170" s="38"/>
      <c r="BV170" s="38"/>
      <c r="BW170" s="38"/>
      <c r="BX170" s="38"/>
      <c r="BY170" s="38"/>
      <c r="BZ170" s="38"/>
      <c r="CA170" s="38"/>
      <c r="CB170" s="38"/>
      <c r="CC170" s="38"/>
      <c r="CD170" s="38"/>
      <c r="CE170" s="38"/>
      <c r="CF170" s="38"/>
      <c r="CG170" s="38"/>
      <c r="CH170" s="38"/>
      <c r="CI170" s="38"/>
      <c r="CJ170" s="38"/>
      <c r="CK170" s="38"/>
      <c r="CL170" s="38"/>
      <c r="CM170" s="38"/>
      <c r="CN170" s="38"/>
      <c r="CO170" s="38"/>
      <c r="CP170" s="38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3"/>
      <c r="DR170" s="13"/>
      <c r="DS170" s="13"/>
      <c r="DT170" s="13"/>
      <c r="DU170" s="13"/>
      <c r="DV170" s="13"/>
      <c r="DW170" s="13"/>
      <c r="DX170" s="13"/>
      <c r="DY170" s="13"/>
      <c r="DZ170" s="13"/>
      <c r="EA170" s="13"/>
      <c r="EB170" s="13"/>
      <c r="EC170" s="13"/>
      <c r="ED170" s="13"/>
      <c r="EE170" s="13"/>
      <c r="EF170" s="13"/>
      <c r="EG170" s="13"/>
      <c r="EH170" s="13"/>
      <c r="EI170" s="13"/>
      <c r="EJ170" s="13"/>
      <c r="EK170" s="13"/>
      <c r="EL170" s="75"/>
    </row>
    <row r="171" spans="1:142" x14ac:dyDescent="0.25">
      <c r="A171" s="419" t="s">
        <v>868</v>
      </c>
      <c r="B171" s="419" t="s">
        <v>521</v>
      </c>
      <c r="C171" s="419" t="s">
        <v>153</v>
      </c>
      <c r="D171" s="394">
        <v>163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3.6999999999999998E-2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51.212000000000003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1E-3</v>
      </c>
      <c r="AJ171">
        <v>0</v>
      </c>
      <c r="AK171">
        <v>0</v>
      </c>
      <c r="AL171">
        <v>0</v>
      </c>
      <c r="AM171">
        <v>6.0000000000000001E-3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  <c r="BS171" s="38"/>
      <c r="BT171" s="38"/>
      <c r="BU171" s="38"/>
      <c r="BV171" s="38"/>
      <c r="BW171" s="38"/>
      <c r="BX171" s="38"/>
      <c r="BY171" s="38"/>
      <c r="BZ171" s="38"/>
      <c r="CA171" s="38"/>
      <c r="CB171" s="38"/>
      <c r="CC171" s="38"/>
      <c r="CD171" s="38"/>
      <c r="CE171" s="38"/>
      <c r="CF171" s="38"/>
      <c r="CG171" s="38"/>
      <c r="CH171" s="38"/>
      <c r="CI171" s="38"/>
      <c r="CJ171" s="38"/>
      <c r="CK171" s="38"/>
      <c r="CL171" s="38"/>
      <c r="CM171" s="38"/>
      <c r="CN171" s="38"/>
      <c r="CO171" s="38"/>
      <c r="CP171" s="38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  <c r="DS171" s="13"/>
      <c r="DT171" s="13"/>
      <c r="DU171" s="13"/>
      <c r="DV171" s="13"/>
      <c r="DW171" s="13"/>
      <c r="DX171" s="13"/>
      <c r="DY171" s="13"/>
      <c r="DZ171" s="13"/>
      <c r="EA171" s="13"/>
      <c r="EB171" s="13"/>
      <c r="EC171" s="13"/>
      <c r="ED171" s="13"/>
      <c r="EE171" s="13"/>
      <c r="EF171" s="13"/>
      <c r="EG171" s="13"/>
      <c r="EH171" s="13"/>
      <c r="EI171" s="13"/>
      <c r="EJ171" s="13"/>
      <c r="EK171" s="13"/>
      <c r="EL171" s="75"/>
    </row>
    <row r="172" spans="1:142" x14ac:dyDescent="0.25">
      <c r="A172" s="419" t="s">
        <v>868</v>
      </c>
      <c r="B172" s="419" t="s">
        <v>522</v>
      </c>
      <c r="C172" s="419" t="s">
        <v>153</v>
      </c>
      <c r="D172" s="394">
        <v>164</v>
      </c>
      <c r="E172">
        <v>0</v>
      </c>
      <c r="F172">
        <v>0</v>
      </c>
      <c r="G172">
        <v>5.0000000000000001E-4</v>
      </c>
      <c r="H172">
        <v>9.0499999999999997E-2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1.0945</v>
      </c>
      <c r="P172">
        <v>0</v>
      </c>
      <c r="Q172">
        <v>0.1225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1.2999999999999999E-2</v>
      </c>
      <c r="X172">
        <v>0.252</v>
      </c>
      <c r="Y172">
        <v>8.7999999999999995E-2</v>
      </c>
      <c r="Z172">
        <v>7.4999999999999997E-2</v>
      </c>
      <c r="AA172">
        <v>0</v>
      </c>
      <c r="AB172">
        <v>0</v>
      </c>
      <c r="AC172">
        <v>0</v>
      </c>
      <c r="AD172">
        <v>1.0740000000000001</v>
      </c>
      <c r="AE172">
        <v>5.0000000000000001E-4</v>
      </c>
      <c r="AF172">
        <v>6.0999999999999999E-2</v>
      </c>
      <c r="AG172">
        <v>0</v>
      </c>
      <c r="AH172">
        <v>0</v>
      </c>
      <c r="AI172">
        <v>0</v>
      </c>
      <c r="AJ172">
        <v>2E-3</v>
      </c>
      <c r="AK172">
        <v>0.44650000000000001</v>
      </c>
      <c r="AL172">
        <v>1E-3</v>
      </c>
      <c r="AM172">
        <v>5.0000000000000001E-4</v>
      </c>
      <c r="AN172">
        <v>0</v>
      </c>
      <c r="AO172">
        <v>0</v>
      </c>
      <c r="AP172">
        <v>0</v>
      </c>
      <c r="AQ172">
        <v>5.0000000000000001E-3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12.305999999999999</v>
      </c>
      <c r="AY172">
        <v>0</v>
      </c>
      <c r="AZ172">
        <v>0</v>
      </c>
      <c r="BA172">
        <v>4.4499999999999998E-2</v>
      </c>
      <c r="BB172">
        <v>0</v>
      </c>
      <c r="BC172">
        <v>6.0000000000000001E-3</v>
      </c>
      <c r="BD172">
        <v>0</v>
      </c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  <c r="BS172" s="38"/>
      <c r="BT172" s="38"/>
      <c r="BU172" s="38"/>
      <c r="BV172" s="38"/>
      <c r="BW172" s="38"/>
      <c r="BX172" s="38"/>
      <c r="BY172" s="38"/>
      <c r="BZ172" s="38"/>
      <c r="CA172" s="38"/>
      <c r="CB172" s="38"/>
      <c r="CC172" s="38"/>
      <c r="CD172" s="38"/>
      <c r="CE172" s="38"/>
      <c r="CF172" s="38"/>
      <c r="CG172" s="38"/>
      <c r="CH172" s="38"/>
      <c r="CI172" s="38"/>
      <c r="CJ172" s="38"/>
      <c r="CK172" s="38"/>
      <c r="CL172" s="38"/>
      <c r="CM172" s="38"/>
      <c r="CN172" s="38"/>
      <c r="CO172" s="38"/>
      <c r="CP172" s="38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  <c r="DS172" s="13"/>
      <c r="DT172" s="13"/>
      <c r="DU172" s="13"/>
      <c r="DV172" s="13"/>
      <c r="DW172" s="13"/>
      <c r="DX172" s="13"/>
      <c r="DY172" s="13"/>
      <c r="DZ172" s="13"/>
      <c r="EA172" s="13"/>
      <c r="EB172" s="13"/>
      <c r="EC172" s="13"/>
      <c r="ED172" s="13"/>
      <c r="EE172" s="13"/>
      <c r="EF172" s="13"/>
      <c r="EG172" s="13"/>
      <c r="EH172" s="13"/>
      <c r="EI172" s="13"/>
      <c r="EJ172" s="13"/>
      <c r="EK172" s="13"/>
      <c r="EL172" s="75"/>
    </row>
    <row r="173" spans="1:142" x14ac:dyDescent="0.25">
      <c r="A173" s="419" t="s">
        <v>868</v>
      </c>
      <c r="B173" s="419" t="s">
        <v>911</v>
      </c>
      <c r="C173" s="419" t="s">
        <v>153</v>
      </c>
      <c r="D173" s="394">
        <v>165</v>
      </c>
      <c r="E173">
        <v>0</v>
      </c>
      <c r="F173">
        <v>0</v>
      </c>
      <c r="G173">
        <v>8.9280000000000008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0.2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3.9E-2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  <c r="BS173" s="38"/>
      <c r="BT173" s="38"/>
      <c r="BU173" s="38"/>
      <c r="BV173" s="38"/>
      <c r="BW173" s="38"/>
      <c r="BX173" s="38"/>
      <c r="BY173" s="38"/>
      <c r="BZ173" s="38"/>
      <c r="CA173" s="38"/>
      <c r="CB173" s="38"/>
      <c r="CC173" s="38"/>
      <c r="CD173" s="38"/>
      <c r="CE173" s="38"/>
      <c r="CF173" s="38"/>
      <c r="CG173" s="38"/>
      <c r="CH173" s="38"/>
      <c r="CI173" s="38"/>
      <c r="CJ173" s="38"/>
      <c r="CK173" s="38"/>
      <c r="CL173" s="38"/>
      <c r="CM173" s="38"/>
      <c r="CN173" s="38"/>
      <c r="CO173" s="38"/>
      <c r="CP173" s="38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  <c r="DQ173" s="13"/>
      <c r="DR173" s="13"/>
      <c r="DS173" s="13"/>
      <c r="DT173" s="13"/>
      <c r="DU173" s="13"/>
      <c r="DV173" s="13"/>
      <c r="DW173" s="13"/>
      <c r="DX173" s="13"/>
      <c r="DY173" s="13"/>
      <c r="DZ173" s="13"/>
      <c r="EA173" s="13"/>
      <c r="EB173" s="13"/>
      <c r="EC173" s="13"/>
      <c r="ED173" s="13"/>
      <c r="EE173" s="13"/>
      <c r="EF173" s="13"/>
      <c r="EG173" s="13"/>
      <c r="EH173" s="13"/>
      <c r="EI173" s="13"/>
      <c r="EJ173" s="13"/>
      <c r="EK173" s="13"/>
      <c r="EL173" s="75"/>
    </row>
    <row r="174" spans="1:142" x14ac:dyDescent="0.25">
      <c r="A174" s="419" t="s">
        <v>869</v>
      </c>
      <c r="B174" s="419" t="s">
        <v>905</v>
      </c>
      <c r="C174" s="419" t="s">
        <v>545</v>
      </c>
      <c r="D174" s="394">
        <v>166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1.2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  <c r="BS174" s="38"/>
      <c r="BT174" s="38"/>
      <c r="BU174" s="38"/>
      <c r="BV174" s="38"/>
      <c r="BW174" s="38"/>
      <c r="BX174" s="38"/>
      <c r="BY174" s="38"/>
      <c r="BZ174" s="38"/>
      <c r="CA174" s="38"/>
      <c r="CB174" s="38"/>
      <c r="CC174" s="38"/>
      <c r="CD174" s="38"/>
      <c r="CE174" s="38"/>
      <c r="CF174" s="38"/>
      <c r="CG174" s="38"/>
      <c r="CH174" s="38"/>
      <c r="CI174" s="38"/>
      <c r="CJ174" s="38"/>
      <c r="CK174" s="38"/>
      <c r="CL174" s="38"/>
      <c r="CM174" s="38"/>
      <c r="CN174" s="38"/>
      <c r="CO174" s="38"/>
      <c r="CP174" s="38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  <c r="DS174" s="13"/>
      <c r="DT174" s="13"/>
      <c r="DU174" s="13"/>
      <c r="DV174" s="13"/>
      <c r="DW174" s="13"/>
      <c r="DX174" s="13"/>
      <c r="DY174" s="13"/>
      <c r="DZ174" s="13"/>
      <c r="EA174" s="13"/>
      <c r="EB174" s="13"/>
      <c r="EC174" s="13"/>
      <c r="ED174" s="13"/>
      <c r="EE174" s="13"/>
      <c r="EF174" s="13"/>
      <c r="EG174" s="13"/>
      <c r="EH174" s="13"/>
      <c r="EI174" s="13"/>
      <c r="EJ174" s="13"/>
      <c r="EK174" s="13"/>
      <c r="EL174" s="75"/>
    </row>
    <row r="175" spans="1:142" x14ac:dyDescent="0.25">
      <c r="A175" s="419" t="s">
        <v>869</v>
      </c>
      <c r="B175" s="419" t="s">
        <v>522</v>
      </c>
      <c r="C175" s="419" t="s">
        <v>545</v>
      </c>
      <c r="D175" s="394">
        <v>167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2.4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  <c r="BS175" s="38"/>
      <c r="BT175" s="38"/>
      <c r="BU175" s="38"/>
      <c r="BV175" s="38"/>
      <c r="BW175" s="38"/>
      <c r="BX175" s="38"/>
      <c r="BY175" s="38"/>
      <c r="BZ175" s="38"/>
      <c r="CA175" s="38"/>
      <c r="CB175" s="38"/>
      <c r="CC175" s="38"/>
      <c r="CD175" s="38"/>
      <c r="CE175" s="38"/>
      <c r="CF175" s="38"/>
      <c r="CG175" s="38"/>
      <c r="CH175" s="38"/>
      <c r="CI175" s="38"/>
      <c r="CJ175" s="38"/>
      <c r="CK175" s="38"/>
      <c r="CL175" s="38"/>
      <c r="CM175" s="38"/>
      <c r="CN175" s="38"/>
      <c r="CO175" s="38"/>
      <c r="CP175" s="38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3"/>
      <c r="DR175" s="13"/>
      <c r="DS175" s="13"/>
      <c r="DT175" s="13"/>
      <c r="DU175" s="13"/>
      <c r="DV175" s="13"/>
      <c r="DW175" s="13"/>
      <c r="DX175" s="13"/>
      <c r="DY175" s="13"/>
      <c r="DZ175" s="13"/>
      <c r="EA175" s="13"/>
      <c r="EB175" s="13"/>
      <c r="EC175" s="13"/>
      <c r="ED175" s="13"/>
      <c r="EE175" s="13"/>
      <c r="EF175" s="13"/>
      <c r="EG175" s="13"/>
      <c r="EH175" s="13"/>
      <c r="EI175" s="13"/>
      <c r="EJ175" s="13"/>
      <c r="EK175" s="13"/>
      <c r="EL175" s="75"/>
    </row>
    <row r="176" spans="1:142" x14ac:dyDescent="0.25">
      <c r="A176" s="419" t="s">
        <v>869</v>
      </c>
      <c r="B176" s="419" t="s">
        <v>892</v>
      </c>
      <c r="C176" s="419">
        <v>3031</v>
      </c>
      <c r="D176" s="394">
        <v>168</v>
      </c>
      <c r="E176">
        <v>0.78300000000000003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0.46400000000000002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7.1999999999999995E-2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  <c r="BS176" s="38"/>
      <c r="BT176" s="38"/>
      <c r="BU176" s="38"/>
      <c r="BV176" s="38"/>
      <c r="BW176" s="38"/>
      <c r="BX176" s="38"/>
      <c r="BY176" s="38"/>
      <c r="BZ176" s="38"/>
      <c r="CA176" s="38"/>
      <c r="CB176" s="38"/>
      <c r="CC176" s="38"/>
      <c r="CD176" s="38"/>
      <c r="CE176" s="38"/>
      <c r="CF176" s="38"/>
      <c r="CG176" s="38"/>
      <c r="CH176" s="38"/>
      <c r="CI176" s="38"/>
      <c r="CJ176" s="38"/>
      <c r="CK176" s="38"/>
      <c r="CL176" s="38"/>
      <c r="CM176" s="38"/>
      <c r="CN176" s="38"/>
      <c r="CO176" s="38"/>
      <c r="CP176" s="38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75"/>
    </row>
    <row r="177" spans="1:142" x14ac:dyDescent="0.25">
      <c r="A177" s="419" t="s">
        <v>869</v>
      </c>
      <c r="B177" s="419" t="s">
        <v>895</v>
      </c>
      <c r="C177" s="419">
        <v>3031</v>
      </c>
      <c r="D177" s="394">
        <v>169</v>
      </c>
      <c r="E177">
        <v>4.4999999999999998E-2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0.52749999999999997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0.433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3.3500000000000002E-2</v>
      </c>
      <c r="AO177">
        <v>0.44500000000000001</v>
      </c>
      <c r="AP177">
        <v>0.68300000000000005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 s="38"/>
      <c r="BF177" s="38"/>
      <c r="BG177" s="38"/>
      <c r="BH177" s="38"/>
      <c r="BI177" s="38"/>
      <c r="BJ177" s="38"/>
      <c r="BK177" s="38"/>
      <c r="BL177" s="38"/>
      <c r="BM177" s="38"/>
      <c r="BN177" s="38"/>
      <c r="BO177" s="38"/>
      <c r="BP177" s="38"/>
      <c r="BQ177" s="38"/>
      <c r="BR177" s="38"/>
      <c r="BS177" s="38"/>
      <c r="BT177" s="38"/>
      <c r="BU177" s="38"/>
      <c r="BV177" s="38"/>
      <c r="BW177" s="38"/>
      <c r="BX177" s="38"/>
      <c r="BY177" s="38"/>
      <c r="BZ177" s="38"/>
      <c r="CA177" s="38"/>
      <c r="CB177" s="38"/>
      <c r="CC177" s="38"/>
      <c r="CD177" s="38"/>
      <c r="CE177" s="38"/>
      <c r="CF177" s="38"/>
      <c r="CG177" s="38"/>
      <c r="CH177" s="38"/>
      <c r="CI177" s="38"/>
      <c r="CJ177" s="38"/>
      <c r="CK177" s="38"/>
      <c r="CL177" s="38"/>
      <c r="CM177" s="38"/>
      <c r="CN177" s="38"/>
      <c r="CO177" s="38"/>
      <c r="CP177" s="38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  <c r="DQ177" s="13"/>
      <c r="DR177" s="13"/>
      <c r="DS177" s="13"/>
      <c r="DT177" s="13"/>
      <c r="DU177" s="13"/>
      <c r="DV177" s="13"/>
      <c r="DW177" s="13"/>
      <c r="DX177" s="13"/>
      <c r="DY177" s="13"/>
      <c r="DZ177" s="13"/>
      <c r="EA177" s="13"/>
      <c r="EB177" s="13"/>
      <c r="EC177" s="13"/>
      <c r="ED177" s="13"/>
      <c r="EE177" s="13"/>
      <c r="EF177" s="13"/>
      <c r="EG177" s="13"/>
      <c r="EH177" s="13"/>
      <c r="EI177" s="13"/>
      <c r="EJ177" s="13"/>
      <c r="EK177" s="13"/>
      <c r="EL177" s="75"/>
    </row>
    <row r="178" spans="1:142" x14ac:dyDescent="0.25">
      <c r="A178" s="419" t="s">
        <v>869</v>
      </c>
      <c r="B178" s="419" t="s">
        <v>915</v>
      </c>
      <c r="C178" s="419">
        <v>3031</v>
      </c>
      <c r="D178" s="394">
        <v>170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5.1360000000000001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0.84499999999999997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0.38200000000000001</v>
      </c>
      <c r="BE178" s="38"/>
      <c r="BF178" s="38"/>
      <c r="BG178" s="38"/>
      <c r="BH178" s="38"/>
      <c r="BI178" s="38"/>
      <c r="BJ178" s="38"/>
      <c r="BK178" s="38"/>
      <c r="BL178" s="38"/>
      <c r="BM178" s="38"/>
      <c r="BN178" s="38"/>
      <c r="BO178" s="38"/>
      <c r="BP178" s="38"/>
      <c r="BQ178" s="38"/>
      <c r="BR178" s="38"/>
      <c r="BS178" s="38"/>
      <c r="BT178" s="38"/>
      <c r="BU178" s="38"/>
      <c r="BV178" s="38"/>
      <c r="BW178" s="38"/>
      <c r="BX178" s="38"/>
      <c r="BY178" s="38"/>
      <c r="BZ178" s="38"/>
      <c r="CA178" s="38"/>
      <c r="CB178" s="38"/>
      <c r="CC178" s="38"/>
      <c r="CD178" s="38"/>
      <c r="CE178" s="38"/>
      <c r="CF178" s="38"/>
      <c r="CG178" s="38"/>
      <c r="CH178" s="38"/>
      <c r="CI178" s="38"/>
      <c r="CJ178" s="38"/>
      <c r="CK178" s="38"/>
      <c r="CL178" s="38"/>
      <c r="CM178" s="38"/>
      <c r="CN178" s="38"/>
      <c r="CO178" s="38"/>
      <c r="CP178" s="38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  <c r="DS178" s="13"/>
      <c r="DT178" s="13"/>
      <c r="DU178" s="13"/>
      <c r="DV178" s="13"/>
      <c r="DW178" s="13"/>
      <c r="DX178" s="13"/>
      <c r="DY178" s="13"/>
      <c r="DZ178" s="13"/>
      <c r="EA178" s="13"/>
      <c r="EB178" s="13"/>
      <c r="EC178" s="13"/>
      <c r="ED178" s="13"/>
      <c r="EE178" s="13"/>
      <c r="EF178" s="13"/>
      <c r="EG178" s="13"/>
      <c r="EH178" s="13"/>
      <c r="EI178" s="13"/>
      <c r="EJ178" s="13"/>
      <c r="EK178" s="13"/>
      <c r="EL178" s="75"/>
    </row>
    <row r="179" spans="1:142" x14ac:dyDescent="0.25">
      <c r="A179" s="419" t="s">
        <v>869</v>
      </c>
      <c r="B179" s="419" t="s">
        <v>897</v>
      </c>
      <c r="C179" s="419">
        <v>3031</v>
      </c>
      <c r="D179" s="394">
        <v>171</v>
      </c>
      <c r="E179">
        <v>2.2050000000000001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0.02</v>
      </c>
      <c r="L179">
        <v>0</v>
      </c>
      <c r="M179">
        <v>0.26150000000000001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8.8999999999999996E-2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 s="38"/>
      <c r="BF179" s="38"/>
      <c r="BG179" s="38"/>
      <c r="BH179" s="38"/>
      <c r="BI179" s="38"/>
      <c r="BJ179" s="38"/>
      <c r="BK179" s="38"/>
      <c r="BL179" s="38"/>
      <c r="BM179" s="38"/>
      <c r="BN179" s="38"/>
      <c r="BO179" s="38"/>
      <c r="BP179" s="38"/>
      <c r="BQ179" s="38"/>
      <c r="BR179" s="38"/>
      <c r="BS179" s="38"/>
      <c r="BT179" s="38"/>
      <c r="BU179" s="38"/>
      <c r="BV179" s="38"/>
      <c r="BW179" s="38"/>
      <c r="BX179" s="38"/>
      <c r="BY179" s="38"/>
      <c r="BZ179" s="38"/>
      <c r="CA179" s="38"/>
      <c r="CB179" s="38"/>
      <c r="CC179" s="38"/>
      <c r="CD179" s="38"/>
      <c r="CE179" s="38"/>
      <c r="CF179" s="38"/>
      <c r="CG179" s="38"/>
      <c r="CH179" s="38"/>
      <c r="CI179" s="38"/>
      <c r="CJ179" s="38"/>
      <c r="CK179" s="38"/>
      <c r="CL179" s="38"/>
      <c r="CM179" s="38"/>
      <c r="CN179" s="38"/>
      <c r="CO179" s="38"/>
      <c r="CP179" s="38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  <c r="DS179" s="13"/>
      <c r="DT179" s="13"/>
      <c r="DU179" s="13"/>
      <c r="DV179" s="13"/>
      <c r="DW179" s="13"/>
      <c r="DX179" s="13"/>
      <c r="DY179" s="13"/>
      <c r="DZ179" s="13"/>
      <c r="EA179" s="13"/>
      <c r="EB179" s="13"/>
      <c r="EC179" s="13"/>
      <c r="ED179" s="13"/>
      <c r="EE179" s="13"/>
      <c r="EF179" s="13"/>
      <c r="EG179" s="13"/>
      <c r="EH179" s="13"/>
      <c r="EI179" s="13"/>
      <c r="EJ179" s="13"/>
      <c r="EK179" s="13"/>
      <c r="EL179" s="75"/>
    </row>
    <row r="180" spans="1:142" x14ac:dyDescent="0.25">
      <c r="A180" s="419" t="s">
        <v>869</v>
      </c>
      <c r="B180" s="419" t="s">
        <v>902</v>
      </c>
      <c r="C180" s="419">
        <v>3031</v>
      </c>
      <c r="D180" s="394">
        <v>172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0.06</v>
      </c>
      <c r="AO180">
        <v>10.919</v>
      </c>
      <c r="AP180">
        <v>0.71599999999999997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 s="38"/>
      <c r="BF180" s="38"/>
      <c r="BG180" s="38"/>
      <c r="BH180" s="38"/>
      <c r="BI180" s="38"/>
      <c r="BJ180" s="38"/>
      <c r="BK180" s="38"/>
      <c r="BL180" s="38"/>
      <c r="BM180" s="38"/>
      <c r="BN180" s="38"/>
      <c r="BO180" s="38"/>
      <c r="BP180" s="38"/>
      <c r="BQ180" s="38"/>
      <c r="BR180" s="38"/>
      <c r="BS180" s="38"/>
      <c r="BT180" s="38"/>
      <c r="BU180" s="38"/>
      <c r="BV180" s="38"/>
      <c r="BW180" s="38"/>
      <c r="BX180" s="38"/>
      <c r="BY180" s="38"/>
      <c r="BZ180" s="38"/>
      <c r="CA180" s="38"/>
      <c r="CB180" s="38"/>
      <c r="CC180" s="38"/>
      <c r="CD180" s="38"/>
      <c r="CE180" s="38"/>
      <c r="CF180" s="38"/>
      <c r="CG180" s="38"/>
      <c r="CH180" s="38"/>
      <c r="CI180" s="38"/>
      <c r="CJ180" s="38"/>
      <c r="CK180" s="38"/>
      <c r="CL180" s="38"/>
      <c r="CM180" s="38"/>
      <c r="CN180" s="38"/>
      <c r="CO180" s="38"/>
      <c r="CP180" s="38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3"/>
      <c r="EG180" s="13"/>
      <c r="EH180" s="13"/>
      <c r="EI180" s="13"/>
      <c r="EJ180" s="13"/>
      <c r="EK180" s="13"/>
      <c r="EL180" s="75"/>
    </row>
    <row r="181" spans="1:142" x14ac:dyDescent="0.25">
      <c r="A181" s="419" t="s">
        <v>869</v>
      </c>
      <c r="B181" s="419" t="s">
        <v>904</v>
      </c>
      <c r="C181" s="419">
        <v>3031</v>
      </c>
      <c r="D181" s="394">
        <v>173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0.8</v>
      </c>
      <c r="AO181">
        <v>3.88</v>
      </c>
      <c r="AP181">
        <v>4.0670000000000002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 s="38"/>
      <c r="BF181" s="38"/>
      <c r="BG181" s="38"/>
      <c r="BH181" s="38"/>
      <c r="BI181" s="38"/>
      <c r="BJ181" s="38"/>
      <c r="BK181" s="38"/>
      <c r="BL181" s="38"/>
      <c r="BM181" s="38"/>
      <c r="BN181" s="38"/>
      <c r="BO181" s="38"/>
      <c r="BP181" s="38"/>
      <c r="BQ181" s="38"/>
      <c r="BR181" s="38"/>
      <c r="BS181" s="38"/>
      <c r="BT181" s="38"/>
      <c r="BU181" s="38"/>
      <c r="BV181" s="38"/>
      <c r="BW181" s="38"/>
      <c r="BX181" s="38"/>
      <c r="BY181" s="38"/>
      <c r="BZ181" s="38"/>
      <c r="CA181" s="38"/>
      <c r="CB181" s="38"/>
      <c r="CC181" s="38"/>
      <c r="CD181" s="38"/>
      <c r="CE181" s="38"/>
      <c r="CF181" s="38"/>
      <c r="CG181" s="38"/>
      <c r="CH181" s="38"/>
      <c r="CI181" s="38"/>
      <c r="CJ181" s="38"/>
      <c r="CK181" s="38"/>
      <c r="CL181" s="38"/>
      <c r="CM181" s="38"/>
      <c r="CN181" s="38"/>
      <c r="CO181" s="38"/>
      <c r="CP181" s="38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3"/>
      <c r="EG181" s="13"/>
      <c r="EH181" s="13"/>
      <c r="EI181" s="13"/>
      <c r="EJ181" s="13"/>
      <c r="EK181" s="13"/>
      <c r="EL181" s="75"/>
    </row>
    <row r="182" spans="1:142" x14ac:dyDescent="0.25">
      <c r="A182" s="419" t="s">
        <v>869</v>
      </c>
      <c r="B182" s="419" t="s">
        <v>905</v>
      </c>
      <c r="C182" s="419">
        <v>3031</v>
      </c>
      <c r="D182" s="394">
        <v>174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2.6379999999999999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 s="38"/>
      <c r="BF182" s="38"/>
      <c r="BG182" s="38"/>
      <c r="BH182" s="38"/>
      <c r="BI182" s="38"/>
      <c r="BJ182" s="38"/>
      <c r="BK182" s="38"/>
      <c r="BL182" s="38"/>
      <c r="BM182" s="38"/>
      <c r="BN182" s="38"/>
      <c r="BO182" s="38"/>
      <c r="BP182" s="38"/>
      <c r="BQ182" s="38"/>
      <c r="BR182" s="38"/>
      <c r="BS182" s="38"/>
      <c r="BT182" s="38"/>
      <c r="BU182" s="38"/>
      <c r="BV182" s="38"/>
      <c r="BW182" s="38"/>
      <c r="BX182" s="38"/>
      <c r="BY182" s="38"/>
      <c r="BZ182" s="38"/>
      <c r="CA182" s="38"/>
      <c r="CB182" s="38"/>
      <c r="CC182" s="38"/>
      <c r="CD182" s="38"/>
      <c r="CE182" s="38"/>
      <c r="CF182" s="38"/>
      <c r="CG182" s="38"/>
      <c r="CH182" s="38"/>
      <c r="CI182" s="38"/>
      <c r="CJ182" s="38"/>
      <c r="CK182" s="38"/>
      <c r="CL182" s="38"/>
      <c r="CM182" s="38"/>
      <c r="CN182" s="38"/>
      <c r="CO182" s="38"/>
      <c r="CP182" s="38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13"/>
      <c r="EE182" s="13"/>
      <c r="EF182" s="13"/>
      <c r="EG182" s="13"/>
      <c r="EH182" s="13"/>
      <c r="EI182" s="13"/>
      <c r="EJ182" s="13"/>
      <c r="EK182" s="13"/>
      <c r="EL182" s="75"/>
    </row>
    <row r="183" spans="1:142" x14ac:dyDescent="0.25">
      <c r="A183" s="419" t="s">
        <v>870</v>
      </c>
      <c r="B183" s="419" t="s">
        <v>894</v>
      </c>
      <c r="C183" s="419">
        <v>2224</v>
      </c>
      <c r="D183" s="394">
        <v>175</v>
      </c>
      <c r="E183">
        <v>2.5000000000000001E-2</v>
      </c>
      <c r="F183">
        <v>0</v>
      </c>
      <c r="G183">
        <v>0</v>
      </c>
      <c r="H183">
        <v>3.95E-2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5.3999999999999999E-2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1E-3</v>
      </c>
      <c r="Z183">
        <v>4.0000000000000001E-3</v>
      </c>
      <c r="AA183">
        <v>0</v>
      </c>
      <c r="AB183">
        <v>0</v>
      </c>
      <c r="AC183">
        <v>0</v>
      </c>
      <c r="AD183">
        <v>0</v>
      </c>
      <c r="AE183">
        <v>8.2000000000000003E-2</v>
      </c>
      <c r="AF183">
        <v>0</v>
      </c>
      <c r="AG183">
        <v>0</v>
      </c>
      <c r="AH183">
        <v>0</v>
      </c>
      <c r="AI183">
        <v>0</v>
      </c>
      <c r="AJ183">
        <v>0.29299999999999998</v>
      </c>
      <c r="AK183">
        <v>4.6965000000000003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1.5820000000000001</v>
      </c>
      <c r="AT183">
        <v>6.3E-2</v>
      </c>
      <c r="AU183">
        <v>0</v>
      </c>
      <c r="AV183">
        <v>0</v>
      </c>
      <c r="AW183">
        <v>0</v>
      </c>
      <c r="AX183">
        <v>27.891999999999999</v>
      </c>
      <c r="AY183">
        <v>0</v>
      </c>
      <c r="AZ183">
        <v>0</v>
      </c>
      <c r="BA183">
        <v>0</v>
      </c>
      <c r="BB183">
        <v>0</v>
      </c>
      <c r="BC183">
        <v>4.7E-2</v>
      </c>
      <c r="BD183">
        <v>0.01</v>
      </c>
      <c r="BE183" s="38"/>
      <c r="BF183" s="38"/>
      <c r="BG183" s="38"/>
      <c r="BH183" s="38"/>
      <c r="BI183" s="38"/>
      <c r="BJ183" s="38"/>
      <c r="BK183" s="38"/>
      <c r="BL183" s="38"/>
      <c r="BM183" s="38"/>
      <c r="BN183" s="38"/>
      <c r="BO183" s="38"/>
      <c r="BP183" s="38"/>
      <c r="BQ183" s="38"/>
      <c r="BR183" s="38"/>
      <c r="BS183" s="38"/>
      <c r="BT183" s="38"/>
      <c r="BU183" s="38"/>
      <c r="BV183" s="38"/>
      <c r="BW183" s="38"/>
      <c r="BX183" s="38"/>
      <c r="BY183" s="38"/>
      <c r="BZ183" s="38"/>
      <c r="CA183" s="38"/>
      <c r="CB183" s="38"/>
      <c r="CC183" s="38"/>
      <c r="CD183" s="38"/>
      <c r="CE183" s="38"/>
      <c r="CF183" s="38"/>
      <c r="CG183" s="38"/>
      <c r="CH183" s="38"/>
      <c r="CI183" s="38"/>
      <c r="CJ183" s="38"/>
      <c r="CK183" s="38"/>
      <c r="CL183" s="38"/>
      <c r="CM183" s="38"/>
      <c r="CN183" s="38"/>
      <c r="CO183" s="38"/>
      <c r="CP183" s="38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  <c r="EH183" s="13"/>
      <c r="EI183" s="13"/>
      <c r="EJ183" s="13"/>
      <c r="EK183" s="13"/>
      <c r="EL183" s="75"/>
    </row>
    <row r="184" spans="1:142" x14ac:dyDescent="0.25">
      <c r="A184" s="419" t="s">
        <v>870</v>
      </c>
      <c r="B184" s="419" t="s">
        <v>509</v>
      </c>
      <c r="C184" s="419">
        <v>2224</v>
      </c>
      <c r="D184" s="394">
        <v>176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0.32819999999999999</v>
      </c>
      <c r="AK184">
        <v>8.5000000000000006E-3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4.593</v>
      </c>
      <c r="AR184">
        <v>0</v>
      </c>
      <c r="AS184">
        <v>1.09E-2</v>
      </c>
      <c r="AT184">
        <v>4.0000000000000001E-3</v>
      </c>
      <c r="AU184">
        <v>0</v>
      </c>
      <c r="AV184">
        <v>0</v>
      </c>
      <c r="AW184">
        <v>0</v>
      </c>
      <c r="AX184">
        <v>2.5842999999999998</v>
      </c>
      <c r="AY184">
        <v>0</v>
      </c>
      <c r="AZ184">
        <v>0</v>
      </c>
      <c r="BA184">
        <v>0</v>
      </c>
      <c r="BB184">
        <v>0</v>
      </c>
      <c r="BC184">
        <v>4.0000000000000001E-3</v>
      </c>
      <c r="BD184">
        <v>0</v>
      </c>
      <c r="BE184" s="38"/>
      <c r="BF184" s="38"/>
      <c r="BG184" s="38"/>
      <c r="BH184" s="38"/>
      <c r="BI184" s="38"/>
      <c r="BJ184" s="38"/>
      <c r="BK184" s="38"/>
      <c r="BL184" s="38"/>
      <c r="BM184" s="38"/>
      <c r="BN184" s="38"/>
      <c r="BO184" s="38"/>
      <c r="BP184" s="38"/>
      <c r="BQ184" s="38"/>
      <c r="BR184" s="38"/>
      <c r="BS184" s="38"/>
      <c r="BT184" s="38"/>
      <c r="BU184" s="38"/>
      <c r="BV184" s="38"/>
      <c r="BW184" s="38"/>
      <c r="BX184" s="38"/>
      <c r="BY184" s="38"/>
      <c r="BZ184" s="38"/>
      <c r="CA184" s="38"/>
      <c r="CB184" s="38"/>
      <c r="CC184" s="38"/>
      <c r="CD184" s="38"/>
      <c r="CE184" s="38"/>
      <c r="CF184" s="38"/>
      <c r="CG184" s="38"/>
      <c r="CH184" s="38"/>
      <c r="CI184" s="38"/>
      <c r="CJ184" s="38"/>
      <c r="CK184" s="38"/>
      <c r="CL184" s="38"/>
      <c r="CM184" s="38"/>
      <c r="CN184" s="38"/>
      <c r="CO184" s="38"/>
      <c r="CP184" s="38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75"/>
    </row>
    <row r="185" spans="1:142" x14ac:dyDescent="0.25">
      <c r="A185" s="419" t="s">
        <v>870</v>
      </c>
      <c r="B185" s="419" t="s">
        <v>906</v>
      </c>
      <c r="C185" s="419">
        <v>2224</v>
      </c>
      <c r="D185" s="394">
        <v>177</v>
      </c>
      <c r="E185">
        <v>1.7100000000000001E-2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9.5999999999999992E-3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0.161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1.5311999999999999</v>
      </c>
      <c r="AT185">
        <v>0</v>
      </c>
      <c r="AU185">
        <v>0</v>
      </c>
      <c r="AV185">
        <v>0</v>
      </c>
      <c r="AW185">
        <v>0</v>
      </c>
      <c r="AX185">
        <v>1.151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 s="38"/>
      <c r="BF185" s="38"/>
      <c r="BG185" s="38"/>
      <c r="BH185" s="38"/>
      <c r="BI185" s="38"/>
      <c r="BJ185" s="38"/>
      <c r="BK185" s="38"/>
      <c r="BL185" s="38"/>
      <c r="BM185" s="38"/>
      <c r="BN185" s="38"/>
      <c r="BO185" s="38"/>
      <c r="BP185" s="38"/>
      <c r="BQ185" s="38"/>
      <c r="BR185" s="38"/>
      <c r="BS185" s="38"/>
      <c r="BT185" s="38"/>
      <c r="BU185" s="38"/>
      <c r="BV185" s="38"/>
      <c r="BW185" s="38"/>
      <c r="BX185" s="38"/>
      <c r="BY185" s="38"/>
      <c r="BZ185" s="38"/>
      <c r="CA185" s="38"/>
      <c r="CB185" s="38"/>
      <c r="CC185" s="38"/>
      <c r="CD185" s="38"/>
      <c r="CE185" s="38"/>
      <c r="CF185" s="38"/>
      <c r="CG185" s="38"/>
      <c r="CH185" s="38"/>
      <c r="CI185" s="38"/>
      <c r="CJ185" s="38"/>
      <c r="CK185" s="38"/>
      <c r="CL185" s="38"/>
      <c r="CM185" s="38"/>
      <c r="CN185" s="38"/>
      <c r="CO185" s="38"/>
      <c r="CP185" s="38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  <c r="DS185" s="13"/>
      <c r="DT185" s="13"/>
      <c r="DU185" s="13"/>
      <c r="DV185" s="13"/>
      <c r="DW185" s="13"/>
      <c r="DX185" s="13"/>
      <c r="DY185" s="13"/>
      <c r="DZ185" s="13"/>
      <c r="EA185" s="13"/>
      <c r="EB185" s="13"/>
      <c r="EC185" s="13"/>
      <c r="ED185" s="13"/>
      <c r="EE185" s="13"/>
      <c r="EF185" s="13"/>
      <c r="EG185" s="13"/>
      <c r="EH185" s="13"/>
      <c r="EI185" s="13"/>
      <c r="EJ185" s="13"/>
      <c r="EK185" s="13"/>
      <c r="EL185" s="75"/>
    </row>
    <row r="186" spans="1:142" x14ac:dyDescent="0.25">
      <c r="A186" s="419" t="s">
        <v>870</v>
      </c>
      <c r="B186" s="419" t="s">
        <v>522</v>
      </c>
      <c r="C186" s="419">
        <v>2224</v>
      </c>
      <c r="D186" s="394">
        <v>178</v>
      </c>
      <c r="E186">
        <v>2.5999999999999999E-2</v>
      </c>
      <c r="F186">
        <v>0</v>
      </c>
      <c r="G186">
        <v>0</v>
      </c>
      <c r="H186">
        <v>0.01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0.1867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3.0000000000000001E-3</v>
      </c>
      <c r="X186">
        <v>0</v>
      </c>
      <c r="Y186">
        <v>0</v>
      </c>
      <c r="Z186">
        <v>4.0000000000000001E-3</v>
      </c>
      <c r="AA186">
        <v>0</v>
      </c>
      <c r="AB186">
        <v>0</v>
      </c>
      <c r="AC186">
        <v>0</v>
      </c>
      <c r="AD186">
        <v>1.1000000000000001E-3</v>
      </c>
      <c r="AE186">
        <v>0.1537</v>
      </c>
      <c r="AF186">
        <v>0</v>
      </c>
      <c r="AG186">
        <v>0</v>
      </c>
      <c r="AH186">
        <v>0</v>
      </c>
      <c r="AI186">
        <v>0</v>
      </c>
      <c r="AJ186">
        <v>0.21659999999999999</v>
      </c>
      <c r="AK186">
        <v>1.1828000000000001</v>
      </c>
      <c r="AL186">
        <v>0</v>
      </c>
      <c r="AM186">
        <v>2.9000000000000001E-2</v>
      </c>
      <c r="AN186">
        <v>0</v>
      </c>
      <c r="AO186">
        <v>0</v>
      </c>
      <c r="AP186">
        <v>0.08</v>
      </c>
      <c r="AQ186">
        <v>1.179</v>
      </c>
      <c r="AR186">
        <v>0</v>
      </c>
      <c r="AS186">
        <v>1.6393</v>
      </c>
      <c r="AT186">
        <v>9.9900000000000003E-2</v>
      </c>
      <c r="AU186">
        <v>0</v>
      </c>
      <c r="AV186">
        <v>0</v>
      </c>
      <c r="AW186">
        <v>0</v>
      </c>
      <c r="AX186">
        <v>89.254199999999997</v>
      </c>
      <c r="AY186">
        <v>0</v>
      </c>
      <c r="AZ186">
        <v>0</v>
      </c>
      <c r="BA186">
        <v>1.4999999999999999E-2</v>
      </c>
      <c r="BB186">
        <v>0</v>
      </c>
      <c r="BC186">
        <v>0.31080000000000002</v>
      </c>
      <c r="BD186">
        <v>6.08E-2</v>
      </c>
      <c r="BE186" s="38"/>
      <c r="BF186" s="38"/>
      <c r="BG186" s="38"/>
      <c r="BH186" s="38"/>
      <c r="BI186" s="38"/>
      <c r="BJ186" s="38"/>
      <c r="BK186" s="38"/>
      <c r="BL186" s="38"/>
      <c r="BM186" s="38"/>
      <c r="BN186" s="38"/>
      <c r="BO186" s="38"/>
      <c r="BP186" s="38"/>
      <c r="BQ186" s="38"/>
      <c r="BR186" s="38"/>
      <c r="BS186" s="38"/>
      <c r="BT186" s="38"/>
      <c r="BU186" s="38"/>
      <c r="BV186" s="38"/>
      <c r="BW186" s="38"/>
      <c r="BX186" s="38"/>
      <c r="BY186" s="38"/>
      <c r="BZ186" s="38"/>
      <c r="CA186" s="38"/>
      <c r="CB186" s="38"/>
      <c r="CC186" s="38"/>
      <c r="CD186" s="38"/>
      <c r="CE186" s="38"/>
      <c r="CF186" s="38"/>
      <c r="CG186" s="38"/>
      <c r="CH186" s="38"/>
      <c r="CI186" s="38"/>
      <c r="CJ186" s="38"/>
      <c r="CK186" s="38"/>
      <c r="CL186" s="38"/>
      <c r="CM186" s="38"/>
      <c r="CN186" s="38"/>
      <c r="CO186" s="38"/>
      <c r="CP186" s="38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13"/>
      <c r="DT186" s="13"/>
      <c r="DU186" s="13"/>
      <c r="DV186" s="13"/>
      <c r="DW186" s="13"/>
      <c r="DX186" s="13"/>
      <c r="DY186" s="13"/>
      <c r="DZ186" s="13"/>
      <c r="EA186" s="13"/>
      <c r="EB186" s="13"/>
      <c r="EC186" s="13"/>
      <c r="ED186" s="13"/>
      <c r="EE186" s="13"/>
      <c r="EF186" s="13"/>
      <c r="EG186" s="13"/>
      <c r="EH186" s="13"/>
      <c r="EI186" s="13"/>
      <c r="EJ186" s="13"/>
      <c r="EK186" s="13"/>
      <c r="EL186" s="75"/>
    </row>
    <row r="187" spans="1:142" x14ac:dyDescent="0.25">
      <c r="A187" s="419" t="s">
        <v>870</v>
      </c>
      <c r="B187" s="419" t="s">
        <v>905</v>
      </c>
      <c r="C187" s="419" t="s">
        <v>545</v>
      </c>
      <c r="D187" s="394">
        <v>179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1.665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 s="38"/>
      <c r="BF187" s="38"/>
      <c r="BG187" s="38"/>
      <c r="BH187" s="38"/>
      <c r="BI187" s="38"/>
      <c r="BJ187" s="38"/>
      <c r="BK187" s="38"/>
      <c r="BL187" s="38"/>
      <c r="BM187" s="38"/>
      <c r="BN187" s="38"/>
      <c r="BO187" s="38"/>
      <c r="BP187" s="38"/>
      <c r="BQ187" s="38"/>
      <c r="BR187" s="38"/>
      <c r="BS187" s="38"/>
      <c r="BT187" s="38"/>
      <c r="BU187" s="38"/>
      <c r="BV187" s="38"/>
      <c r="BW187" s="38"/>
      <c r="BX187" s="38"/>
      <c r="BY187" s="38"/>
      <c r="BZ187" s="38"/>
      <c r="CA187" s="38"/>
      <c r="CB187" s="38"/>
      <c r="CC187" s="38"/>
      <c r="CD187" s="38"/>
      <c r="CE187" s="38"/>
      <c r="CF187" s="38"/>
      <c r="CG187" s="38"/>
      <c r="CH187" s="38"/>
      <c r="CI187" s="38"/>
      <c r="CJ187" s="38"/>
      <c r="CK187" s="38"/>
      <c r="CL187" s="38"/>
      <c r="CM187" s="38"/>
      <c r="CN187" s="38"/>
      <c r="CO187" s="38"/>
      <c r="CP187" s="38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3"/>
      <c r="EG187" s="13"/>
      <c r="EH187" s="13"/>
      <c r="EI187" s="13"/>
      <c r="EJ187" s="13"/>
      <c r="EK187" s="13"/>
      <c r="EL187" s="75"/>
    </row>
    <row r="188" spans="1:142" x14ac:dyDescent="0.25">
      <c r="A188" s="419" t="s">
        <v>870</v>
      </c>
      <c r="B188" s="419" t="s">
        <v>906</v>
      </c>
      <c r="C188" s="419" t="s">
        <v>545</v>
      </c>
      <c r="D188" s="394">
        <v>180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2E-3</v>
      </c>
      <c r="AK188">
        <v>5.6000000000000001E-2</v>
      </c>
      <c r="AL188">
        <v>0</v>
      </c>
      <c r="AM188">
        <v>0.01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1.284</v>
      </c>
      <c r="AT188">
        <v>0</v>
      </c>
      <c r="AU188">
        <v>0</v>
      </c>
      <c r="AV188">
        <v>0</v>
      </c>
      <c r="AW188">
        <v>0</v>
      </c>
      <c r="AX188">
        <v>1.9E-2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 s="38"/>
      <c r="BF188" s="38"/>
      <c r="BG188" s="38"/>
      <c r="BH188" s="38"/>
      <c r="BI188" s="38"/>
      <c r="BJ188" s="38"/>
      <c r="BK188" s="38"/>
      <c r="BL188" s="38"/>
      <c r="BM188" s="38"/>
      <c r="BN188" s="38"/>
      <c r="BO188" s="38"/>
      <c r="BP188" s="38"/>
      <c r="BQ188" s="38"/>
      <c r="BR188" s="38"/>
      <c r="BS188" s="38"/>
      <c r="BT188" s="38"/>
      <c r="BU188" s="38"/>
      <c r="BV188" s="38"/>
      <c r="BW188" s="38"/>
      <c r="BX188" s="38"/>
      <c r="BY188" s="38"/>
      <c r="BZ188" s="38"/>
      <c r="CA188" s="38"/>
      <c r="CB188" s="38"/>
      <c r="CC188" s="38"/>
      <c r="CD188" s="38"/>
      <c r="CE188" s="38"/>
      <c r="CF188" s="38"/>
      <c r="CG188" s="38"/>
      <c r="CH188" s="38"/>
      <c r="CI188" s="38"/>
      <c r="CJ188" s="38"/>
      <c r="CK188" s="38"/>
      <c r="CL188" s="38"/>
      <c r="CM188" s="38"/>
      <c r="CN188" s="38"/>
      <c r="CO188" s="38"/>
      <c r="CP188" s="38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W188" s="13"/>
      <c r="DX188" s="13"/>
      <c r="DY188" s="13"/>
      <c r="DZ188" s="13"/>
      <c r="EA188" s="13"/>
      <c r="EB188" s="13"/>
      <c r="EC188" s="13"/>
      <c r="ED188" s="13"/>
      <c r="EE188" s="13"/>
      <c r="EF188" s="13"/>
      <c r="EG188" s="13"/>
      <c r="EH188" s="13"/>
      <c r="EI188" s="13"/>
      <c r="EJ188" s="13"/>
      <c r="EK188" s="13"/>
      <c r="EL188" s="75"/>
    </row>
    <row r="189" spans="1:142" x14ac:dyDescent="0.25">
      <c r="A189" s="419" t="s">
        <v>870</v>
      </c>
      <c r="B189" s="419" t="s">
        <v>907</v>
      </c>
      <c r="C189" s="419" t="s">
        <v>545</v>
      </c>
      <c r="D189" s="394">
        <v>181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0.153</v>
      </c>
      <c r="AT189">
        <v>0</v>
      </c>
      <c r="AU189">
        <v>0</v>
      </c>
      <c r="AV189">
        <v>0</v>
      </c>
      <c r="AW189">
        <v>0</v>
      </c>
      <c r="AX189">
        <v>12.6465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 s="38"/>
      <c r="BF189" s="38"/>
      <c r="BG189" s="38"/>
      <c r="BH189" s="38"/>
      <c r="BI189" s="38"/>
      <c r="BJ189" s="38"/>
      <c r="BK189" s="38"/>
      <c r="BL189" s="38"/>
      <c r="BM189" s="38"/>
      <c r="BN189" s="38"/>
      <c r="BO189" s="38"/>
      <c r="BP189" s="38"/>
      <c r="BQ189" s="38"/>
      <c r="BR189" s="38"/>
      <c r="BS189" s="38"/>
      <c r="BT189" s="38"/>
      <c r="BU189" s="38"/>
      <c r="BV189" s="38"/>
      <c r="BW189" s="38"/>
      <c r="BX189" s="38"/>
      <c r="BY189" s="38"/>
      <c r="BZ189" s="38"/>
      <c r="CA189" s="38"/>
      <c r="CB189" s="38"/>
      <c r="CC189" s="38"/>
      <c r="CD189" s="38"/>
      <c r="CE189" s="38"/>
      <c r="CF189" s="38"/>
      <c r="CG189" s="38"/>
      <c r="CH189" s="38"/>
      <c r="CI189" s="38"/>
      <c r="CJ189" s="38"/>
      <c r="CK189" s="38"/>
      <c r="CL189" s="38"/>
      <c r="CM189" s="38"/>
      <c r="CN189" s="38"/>
      <c r="CO189" s="38"/>
      <c r="CP189" s="38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  <c r="DS189" s="13"/>
      <c r="DT189" s="13"/>
      <c r="DU189" s="13"/>
      <c r="DV189" s="13"/>
      <c r="DW189" s="13"/>
      <c r="DX189" s="13"/>
      <c r="DY189" s="13"/>
      <c r="DZ189" s="13"/>
      <c r="EA189" s="13"/>
      <c r="EB189" s="13"/>
      <c r="EC189" s="13"/>
      <c r="ED189" s="13"/>
      <c r="EE189" s="13"/>
      <c r="EF189" s="13"/>
      <c r="EG189" s="13"/>
      <c r="EH189" s="13"/>
      <c r="EI189" s="13"/>
      <c r="EJ189" s="13"/>
      <c r="EK189" s="13"/>
      <c r="EL189" s="75"/>
    </row>
    <row r="190" spans="1:142" x14ac:dyDescent="0.25">
      <c r="A190" s="419" t="s">
        <v>870</v>
      </c>
      <c r="B190" s="419" t="s">
        <v>522</v>
      </c>
      <c r="C190" s="419" t="s">
        <v>545</v>
      </c>
      <c r="D190" s="394">
        <v>182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0.11600000000000001</v>
      </c>
      <c r="AK190">
        <v>0.12230000000000001</v>
      </c>
      <c r="AL190">
        <v>0</v>
      </c>
      <c r="AM190">
        <v>0</v>
      </c>
      <c r="AN190">
        <v>2E-3</v>
      </c>
      <c r="AO190">
        <v>0</v>
      </c>
      <c r="AP190">
        <v>0.37</v>
      </c>
      <c r="AQ190">
        <v>0</v>
      </c>
      <c r="AR190">
        <v>0</v>
      </c>
      <c r="AS190">
        <v>2.3041</v>
      </c>
      <c r="AT190">
        <v>0</v>
      </c>
      <c r="AU190">
        <v>0</v>
      </c>
      <c r="AV190">
        <v>0</v>
      </c>
      <c r="AW190">
        <v>0</v>
      </c>
      <c r="AX190">
        <v>79.625799999999998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 s="38"/>
      <c r="BF190" s="38"/>
      <c r="BG190" s="38"/>
      <c r="BH190" s="38"/>
      <c r="BI190" s="38"/>
      <c r="BJ190" s="38"/>
      <c r="BK190" s="38"/>
      <c r="BL190" s="38"/>
      <c r="BM190" s="38"/>
      <c r="BN190" s="38"/>
      <c r="BO190" s="38"/>
      <c r="BP190" s="38"/>
      <c r="BQ190" s="38"/>
      <c r="BR190" s="38"/>
      <c r="BS190" s="38"/>
      <c r="BT190" s="38"/>
      <c r="BU190" s="38"/>
      <c r="BV190" s="38"/>
      <c r="BW190" s="38"/>
      <c r="BX190" s="38"/>
      <c r="BY190" s="38"/>
      <c r="BZ190" s="38"/>
      <c r="CA190" s="38"/>
      <c r="CB190" s="38"/>
      <c r="CC190" s="38"/>
      <c r="CD190" s="38"/>
      <c r="CE190" s="38"/>
      <c r="CF190" s="38"/>
      <c r="CG190" s="38"/>
      <c r="CH190" s="38"/>
      <c r="CI190" s="38"/>
      <c r="CJ190" s="38"/>
      <c r="CK190" s="38"/>
      <c r="CL190" s="38"/>
      <c r="CM190" s="38"/>
      <c r="CN190" s="38"/>
      <c r="CO190" s="38"/>
      <c r="CP190" s="38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  <c r="DS190" s="13"/>
      <c r="DT190" s="13"/>
      <c r="DU190" s="13"/>
      <c r="DV190" s="13"/>
      <c r="DW190" s="13"/>
      <c r="DX190" s="13"/>
      <c r="DY190" s="13"/>
      <c r="DZ190" s="13"/>
      <c r="EA190" s="13"/>
      <c r="EB190" s="13"/>
      <c r="EC190" s="13"/>
      <c r="ED190" s="13"/>
      <c r="EE190" s="13"/>
      <c r="EF190" s="13"/>
      <c r="EG190" s="13"/>
      <c r="EH190" s="13"/>
      <c r="EI190" s="13"/>
      <c r="EJ190" s="13"/>
      <c r="EK190" s="13"/>
      <c r="EL190" s="75"/>
    </row>
    <row r="191" spans="1:142" x14ac:dyDescent="0.25">
      <c r="A191" s="419" t="s">
        <v>870</v>
      </c>
      <c r="B191" s="419" t="s">
        <v>522</v>
      </c>
      <c r="C191" s="419" t="s">
        <v>153</v>
      </c>
      <c r="D191" s="394">
        <v>183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0.17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0.41499999999999998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1.4999999999999999E-2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1.125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 s="38"/>
      <c r="BF191" s="38"/>
      <c r="BG191" s="38"/>
      <c r="BH191" s="38"/>
      <c r="BI191" s="38"/>
      <c r="BJ191" s="38"/>
      <c r="BK191" s="38"/>
      <c r="BL191" s="38"/>
      <c r="BM191" s="38"/>
      <c r="BN191" s="38"/>
      <c r="BO191" s="38"/>
      <c r="BP191" s="38"/>
      <c r="BQ191" s="38"/>
      <c r="BR191" s="38"/>
      <c r="BS191" s="38"/>
      <c r="BT191" s="38"/>
      <c r="BU191" s="38"/>
      <c r="BV191" s="38"/>
      <c r="BW191" s="38"/>
      <c r="BX191" s="38"/>
      <c r="BY191" s="38"/>
      <c r="BZ191" s="38"/>
      <c r="CA191" s="38"/>
      <c r="CB191" s="38"/>
      <c r="CC191" s="38"/>
      <c r="CD191" s="38"/>
      <c r="CE191" s="38"/>
      <c r="CF191" s="38"/>
      <c r="CG191" s="38"/>
      <c r="CH191" s="38"/>
      <c r="CI191" s="38"/>
      <c r="CJ191" s="38"/>
      <c r="CK191" s="38"/>
      <c r="CL191" s="38"/>
      <c r="CM191" s="38"/>
      <c r="CN191" s="38"/>
      <c r="CO191" s="38"/>
      <c r="CP191" s="38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  <c r="DS191" s="13"/>
      <c r="DT191" s="13"/>
      <c r="DU191" s="13"/>
      <c r="DV191" s="13"/>
      <c r="DW191" s="13"/>
      <c r="DX191" s="13"/>
      <c r="DY191" s="13"/>
      <c r="DZ191" s="13"/>
      <c r="EA191" s="13"/>
      <c r="EB191" s="13"/>
      <c r="EC191" s="13"/>
      <c r="ED191" s="13"/>
      <c r="EE191" s="13"/>
      <c r="EF191" s="13"/>
      <c r="EG191" s="13"/>
      <c r="EH191" s="13"/>
      <c r="EI191" s="13"/>
      <c r="EJ191" s="13"/>
      <c r="EK191" s="13"/>
      <c r="EL191" s="75"/>
    </row>
    <row r="192" spans="1:142" x14ac:dyDescent="0.25">
      <c r="A192" s="419" t="s">
        <v>871</v>
      </c>
      <c r="B192" s="419" t="s">
        <v>909</v>
      </c>
      <c r="C192" s="419">
        <v>2224</v>
      </c>
      <c r="D192" s="394">
        <v>184</v>
      </c>
      <c r="E192">
        <v>0</v>
      </c>
      <c r="F192">
        <v>3.28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0.82</v>
      </c>
      <c r="T192">
        <v>0</v>
      </c>
      <c r="U192">
        <v>0</v>
      </c>
      <c r="V192">
        <v>0</v>
      </c>
      <c r="W192">
        <v>0</v>
      </c>
      <c r="X192">
        <v>8.1000000000000003E-2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1.35</v>
      </c>
      <c r="AQ192">
        <v>0</v>
      </c>
      <c r="AR192">
        <v>0</v>
      </c>
      <c r="AS192">
        <v>0.02</v>
      </c>
      <c r="AT192">
        <v>1E-3</v>
      </c>
      <c r="AU192">
        <v>0</v>
      </c>
      <c r="AV192">
        <v>0</v>
      </c>
      <c r="AW192">
        <v>0</v>
      </c>
      <c r="AX192">
        <v>3.4000000000000002E-2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 s="38"/>
      <c r="BF192" s="38"/>
      <c r="BG192" s="38"/>
      <c r="BH192" s="38"/>
      <c r="BI192" s="38"/>
      <c r="BJ192" s="38"/>
      <c r="BK192" s="38"/>
      <c r="BL192" s="38"/>
      <c r="BM192" s="38"/>
      <c r="BN192" s="38"/>
      <c r="BO192" s="38"/>
      <c r="BP192" s="38"/>
      <c r="BQ192" s="38"/>
      <c r="BR192" s="38"/>
      <c r="BS192" s="38"/>
      <c r="BT192" s="38"/>
      <c r="BU192" s="38"/>
      <c r="BV192" s="38"/>
      <c r="BW192" s="38"/>
      <c r="BX192" s="38"/>
      <c r="BY192" s="38"/>
      <c r="BZ192" s="38"/>
      <c r="CA192" s="38"/>
      <c r="CB192" s="38"/>
      <c r="CC192" s="38"/>
      <c r="CD192" s="38"/>
      <c r="CE192" s="38"/>
      <c r="CF192" s="38"/>
      <c r="CG192" s="38"/>
      <c r="CH192" s="38"/>
      <c r="CI192" s="38"/>
      <c r="CJ192" s="38"/>
      <c r="CK192" s="38"/>
      <c r="CL192" s="38"/>
      <c r="CM192" s="38"/>
      <c r="CN192" s="38"/>
      <c r="CO192" s="38"/>
      <c r="CP192" s="38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  <c r="EI192" s="13"/>
      <c r="EJ192" s="13"/>
      <c r="EK192" s="13"/>
      <c r="EL192" s="75"/>
    </row>
    <row r="193" spans="1:142" x14ac:dyDescent="0.25">
      <c r="A193" s="419" t="s">
        <v>871</v>
      </c>
      <c r="B193" s="419" t="s">
        <v>911</v>
      </c>
      <c r="C193" s="419">
        <v>2224</v>
      </c>
      <c r="D193" s="394">
        <v>185</v>
      </c>
      <c r="E193">
        <v>0</v>
      </c>
      <c r="F193">
        <v>12.223000000000001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0.45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4.9000000000000002E-2</v>
      </c>
      <c r="AT193">
        <v>0</v>
      </c>
      <c r="AU193">
        <v>0</v>
      </c>
      <c r="AV193">
        <v>0</v>
      </c>
      <c r="AW193">
        <v>0</v>
      </c>
      <c r="AX193">
        <v>0.79900000000000004</v>
      </c>
      <c r="AY193">
        <v>0</v>
      </c>
      <c r="AZ193">
        <v>0</v>
      </c>
      <c r="BA193">
        <v>0</v>
      </c>
      <c r="BB193">
        <v>0</v>
      </c>
      <c r="BC193">
        <v>0.04</v>
      </c>
      <c r="BD193">
        <v>0</v>
      </c>
      <c r="BE193" s="38"/>
      <c r="BF193" s="38"/>
      <c r="BG193" s="38"/>
      <c r="BH193" s="38"/>
      <c r="BI193" s="38"/>
      <c r="BJ193" s="38"/>
      <c r="BK193" s="38"/>
      <c r="BL193" s="38"/>
      <c r="BM193" s="38"/>
      <c r="BN193" s="38"/>
      <c r="BO193" s="38"/>
      <c r="BP193" s="38"/>
      <c r="BQ193" s="38"/>
      <c r="BR193" s="38"/>
      <c r="BS193" s="38"/>
      <c r="BT193" s="38"/>
      <c r="BU193" s="38"/>
      <c r="BV193" s="38"/>
      <c r="BW193" s="38"/>
      <c r="BX193" s="38"/>
      <c r="BY193" s="38"/>
      <c r="BZ193" s="38"/>
      <c r="CA193" s="38"/>
      <c r="CB193" s="38"/>
      <c r="CC193" s="38"/>
      <c r="CD193" s="38"/>
      <c r="CE193" s="38"/>
      <c r="CF193" s="38"/>
      <c r="CG193" s="38"/>
      <c r="CH193" s="38"/>
      <c r="CI193" s="38"/>
      <c r="CJ193" s="38"/>
      <c r="CK193" s="38"/>
      <c r="CL193" s="38"/>
      <c r="CM193" s="38"/>
      <c r="CN193" s="38"/>
      <c r="CO193" s="38"/>
      <c r="CP193" s="38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3"/>
      <c r="DR193" s="13"/>
      <c r="DS193" s="13"/>
      <c r="DT193" s="13"/>
      <c r="DU193" s="13"/>
      <c r="DV193" s="13"/>
      <c r="DW193" s="13"/>
      <c r="DX193" s="13"/>
      <c r="DY193" s="13"/>
      <c r="DZ193" s="13"/>
      <c r="EA193" s="13"/>
      <c r="EB193" s="13"/>
      <c r="EC193" s="13"/>
      <c r="ED193" s="13"/>
      <c r="EE193" s="13"/>
      <c r="EF193" s="13"/>
      <c r="EG193" s="13"/>
      <c r="EH193" s="13"/>
      <c r="EI193" s="13"/>
      <c r="EJ193" s="13"/>
      <c r="EK193" s="13"/>
      <c r="EL193" s="75"/>
    </row>
    <row r="194" spans="1:142" x14ac:dyDescent="0.25">
      <c r="A194" s="419" t="s">
        <v>871</v>
      </c>
      <c r="B194" s="419" t="s">
        <v>877</v>
      </c>
      <c r="C194" s="419" t="s">
        <v>545</v>
      </c>
      <c r="D194" s="394">
        <v>186</v>
      </c>
      <c r="E194">
        <v>0.56100000000000005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5.0000000000000001E-3</v>
      </c>
      <c r="N194">
        <v>7.0000000000000001E-3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1.26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 s="38"/>
      <c r="BF194" s="38"/>
      <c r="BG194" s="38"/>
      <c r="BH194" s="38"/>
      <c r="BI194" s="38"/>
      <c r="BJ194" s="38"/>
      <c r="BK194" s="38"/>
      <c r="BL194" s="38"/>
      <c r="BM194" s="38"/>
      <c r="BN194" s="38"/>
      <c r="BO194" s="38"/>
      <c r="BP194" s="38"/>
      <c r="BQ194" s="38"/>
      <c r="BR194" s="38"/>
      <c r="BS194" s="38"/>
      <c r="BT194" s="38"/>
      <c r="BU194" s="38"/>
      <c r="BV194" s="38"/>
      <c r="BW194" s="38"/>
      <c r="BX194" s="38"/>
      <c r="BY194" s="38"/>
      <c r="BZ194" s="38"/>
      <c r="CA194" s="38"/>
      <c r="CB194" s="38"/>
      <c r="CC194" s="38"/>
      <c r="CD194" s="38"/>
      <c r="CE194" s="38"/>
      <c r="CF194" s="38"/>
      <c r="CG194" s="38"/>
      <c r="CH194" s="38"/>
      <c r="CI194" s="38"/>
      <c r="CJ194" s="38"/>
      <c r="CK194" s="38"/>
      <c r="CL194" s="38"/>
      <c r="CM194" s="38"/>
      <c r="CN194" s="38"/>
      <c r="CO194" s="38"/>
      <c r="CP194" s="38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  <c r="DS194" s="13"/>
      <c r="DT194" s="13"/>
      <c r="DU194" s="13"/>
      <c r="DV194" s="13"/>
      <c r="DW194" s="13"/>
      <c r="DX194" s="13"/>
      <c r="DY194" s="13"/>
      <c r="DZ194" s="13"/>
      <c r="EA194" s="13"/>
      <c r="EB194" s="13"/>
      <c r="EC194" s="13"/>
      <c r="ED194" s="13"/>
      <c r="EE194" s="13"/>
      <c r="EF194" s="13"/>
      <c r="EG194" s="13"/>
      <c r="EH194" s="13"/>
      <c r="EI194" s="13"/>
      <c r="EJ194" s="13"/>
      <c r="EK194" s="13"/>
      <c r="EL194" s="75"/>
    </row>
    <row r="195" spans="1:142" x14ac:dyDescent="0.25">
      <c r="A195" s="419" t="s">
        <v>871</v>
      </c>
      <c r="B195" s="419" t="s">
        <v>482</v>
      </c>
      <c r="C195" s="419" t="s">
        <v>545</v>
      </c>
      <c r="D195" s="394">
        <v>187</v>
      </c>
      <c r="E195">
        <v>9.7000000000000003E-2</v>
      </c>
      <c r="F195">
        <v>3.9460000000000002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0.40300000000000002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5.5E-2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 s="38"/>
      <c r="BF195" s="38"/>
      <c r="BG195" s="38"/>
      <c r="BH195" s="38"/>
      <c r="BI195" s="38"/>
      <c r="BJ195" s="38"/>
      <c r="BK195" s="38"/>
      <c r="BL195" s="38"/>
      <c r="BM195" s="38"/>
      <c r="BN195" s="38"/>
      <c r="BO195" s="38"/>
      <c r="BP195" s="38"/>
      <c r="BQ195" s="38"/>
      <c r="BR195" s="38"/>
      <c r="BS195" s="38"/>
      <c r="BT195" s="38"/>
      <c r="BU195" s="38"/>
      <c r="BV195" s="38"/>
      <c r="BW195" s="38"/>
      <c r="BX195" s="38"/>
      <c r="BY195" s="38"/>
      <c r="BZ195" s="38"/>
      <c r="CA195" s="38"/>
      <c r="CB195" s="38"/>
      <c r="CC195" s="38"/>
      <c r="CD195" s="38"/>
      <c r="CE195" s="38"/>
      <c r="CF195" s="38"/>
      <c r="CG195" s="38"/>
      <c r="CH195" s="38"/>
      <c r="CI195" s="38"/>
      <c r="CJ195" s="38"/>
      <c r="CK195" s="38"/>
      <c r="CL195" s="38"/>
      <c r="CM195" s="38"/>
      <c r="CN195" s="38"/>
      <c r="CO195" s="38"/>
      <c r="CP195" s="38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  <c r="DS195" s="13"/>
      <c r="DT195" s="13"/>
      <c r="DU195" s="13"/>
      <c r="DV195" s="13"/>
      <c r="DW195" s="13"/>
      <c r="DX195" s="13"/>
      <c r="DY195" s="13"/>
      <c r="DZ195" s="13"/>
      <c r="EA195" s="13"/>
      <c r="EB195" s="13"/>
      <c r="EC195" s="13"/>
      <c r="ED195" s="13"/>
      <c r="EE195" s="13"/>
      <c r="EF195" s="13"/>
      <c r="EG195" s="13"/>
      <c r="EH195" s="13"/>
      <c r="EI195" s="13"/>
      <c r="EJ195" s="13"/>
      <c r="EK195" s="13"/>
      <c r="EL195" s="75"/>
    </row>
    <row r="196" spans="1:142" x14ac:dyDescent="0.25">
      <c r="A196" s="419" t="s">
        <v>871</v>
      </c>
      <c r="B196" s="419" t="s">
        <v>891</v>
      </c>
      <c r="C196" s="419" t="s">
        <v>545</v>
      </c>
      <c r="D196" s="394">
        <v>188</v>
      </c>
      <c r="E196">
        <v>0.107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4.117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8.9999999999999993E-3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 s="38"/>
      <c r="BF196" s="38"/>
      <c r="BG196" s="38"/>
      <c r="BH196" s="38"/>
      <c r="BI196" s="38"/>
      <c r="BJ196" s="38"/>
      <c r="BK196" s="38"/>
      <c r="BL196" s="38"/>
      <c r="BM196" s="38"/>
      <c r="BN196" s="38"/>
      <c r="BO196" s="38"/>
      <c r="BP196" s="38"/>
      <c r="BQ196" s="38"/>
      <c r="BR196" s="38"/>
      <c r="BS196" s="38"/>
      <c r="BT196" s="38"/>
      <c r="BU196" s="38"/>
      <c r="BV196" s="38"/>
      <c r="BW196" s="38"/>
      <c r="BX196" s="38"/>
      <c r="BY196" s="38"/>
      <c r="BZ196" s="38"/>
      <c r="CA196" s="38"/>
      <c r="CB196" s="38"/>
      <c r="CC196" s="38"/>
      <c r="CD196" s="38"/>
      <c r="CE196" s="38"/>
      <c r="CF196" s="38"/>
      <c r="CG196" s="38"/>
      <c r="CH196" s="38"/>
      <c r="CI196" s="38"/>
      <c r="CJ196" s="38"/>
      <c r="CK196" s="38"/>
      <c r="CL196" s="38"/>
      <c r="CM196" s="38"/>
      <c r="CN196" s="38"/>
      <c r="CO196" s="38"/>
      <c r="CP196" s="38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  <c r="DS196" s="13"/>
      <c r="DT196" s="13"/>
      <c r="DU196" s="13"/>
      <c r="DV196" s="13"/>
      <c r="DW196" s="13"/>
      <c r="DX196" s="13"/>
      <c r="DY196" s="13"/>
      <c r="DZ196" s="13"/>
      <c r="EA196" s="13"/>
      <c r="EB196" s="13"/>
      <c r="EC196" s="13"/>
      <c r="ED196" s="13"/>
      <c r="EE196" s="13"/>
      <c r="EF196" s="13"/>
      <c r="EG196" s="13"/>
      <c r="EH196" s="13"/>
      <c r="EI196" s="13"/>
      <c r="EJ196" s="13"/>
      <c r="EK196" s="13"/>
      <c r="EL196" s="75"/>
    </row>
    <row r="197" spans="1:142" x14ac:dyDescent="0.25">
      <c r="A197" s="419" t="s">
        <v>871</v>
      </c>
      <c r="B197" s="419" t="s">
        <v>903</v>
      </c>
      <c r="C197" s="419" t="s">
        <v>545</v>
      </c>
      <c r="D197" s="394">
        <v>189</v>
      </c>
      <c r="E197">
        <v>1.054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0.12</v>
      </c>
      <c r="N197">
        <v>5.0000000000000001E-3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2.536</v>
      </c>
      <c r="AO197">
        <v>0</v>
      </c>
      <c r="AP197">
        <v>0</v>
      </c>
      <c r="AQ197">
        <v>0</v>
      </c>
      <c r="AR197">
        <v>0</v>
      </c>
      <c r="AS197">
        <v>1.4999999999999999E-2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8.2000000000000003E-2</v>
      </c>
      <c r="BE197" s="38"/>
      <c r="BF197" s="38"/>
      <c r="BG197" s="38"/>
      <c r="BH197" s="38"/>
      <c r="BI197" s="38"/>
      <c r="BJ197" s="38"/>
      <c r="BK197" s="38"/>
      <c r="BL197" s="38"/>
      <c r="BM197" s="38"/>
      <c r="BN197" s="38"/>
      <c r="BO197" s="38"/>
      <c r="BP197" s="38"/>
      <c r="BQ197" s="38"/>
      <c r="BR197" s="38"/>
      <c r="BS197" s="38"/>
      <c r="BT197" s="38"/>
      <c r="BU197" s="38"/>
      <c r="BV197" s="38"/>
      <c r="BW197" s="38"/>
      <c r="BX197" s="38"/>
      <c r="BY197" s="38"/>
      <c r="BZ197" s="38"/>
      <c r="CA197" s="38"/>
      <c r="CB197" s="38"/>
      <c r="CC197" s="38"/>
      <c r="CD197" s="38"/>
      <c r="CE197" s="38"/>
      <c r="CF197" s="38"/>
      <c r="CG197" s="38"/>
      <c r="CH197" s="38"/>
      <c r="CI197" s="38"/>
      <c r="CJ197" s="38"/>
      <c r="CK197" s="38"/>
      <c r="CL197" s="38"/>
      <c r="CM197" s="38"/>
      <c r="CN197" s="38"/>
      <c r="CO197" s="38"/>
      <c r="CP197" s="38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3"/>
      <c r="DT197" s="13"/>
      <c r="DU197" s="13"/>
      <c r="DV197" s="13"/>
      <c r="DW197" s="13"/>
      <c r="DX197" s="13"/>
      <c r="DY197" s="13"/>
      <c r="DZ197" s="13"/>
      <c r="EA197" s="13"/>
      <c r="EB197" s="13"/>
      <c r="EC197" s="13"/>
      <c r="ED197" s="13"/>
      <c r="EE197" s="13"/>
      <c r="EF197" s="13"/>
      <c r="EG197" s="13"/>
      <c r="EH197" s="13"/>
      <c r="EI197" s="13"/>
      <c r="EJ197" s="13"/>
      <c r="EK197" s="13"/>
      <c r="EL197" s="75"/>
    </row>
    <row r="198" spans="1:142" x14ac:dyDescent="0.25">
      <c r="A198" s="419" t="s">
        <v>871</v>
      </c>
      <c r="B198" s="419" t="s">
        <v>905</v>
      </c>
      <c r="C198" s="419" t="s">
        <v>545</v>
      </c>
      <c r="D198" s="394">
        <v>190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4.2569999999999997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 s="38"/>
      <c r="BF198" s="38"/>
      <c r="BG198" s="38"/>
      <c r="BH198" s="38"/>
      <c r="BI198" s="38"/>
      <c r="BJ198" s="38"/>
      <c r="BK198" s="38"/>
      <c r="BL198" s="38"/>
      <c r="BM198" s="38"/>
      <c r="BN198" s="38"/>
      <c r="BO198" s="38"/>
      <c r="BP198" s="38"/>
      <c r="BQ198" s="38"/>
      <c r="BR198" s="38"/>
      <c r="BS198" s="38"/>
      <c r="BT198" s="38"/>
      <c r="BU198" s="38"/>
      <c r="BV198" s="38"/>
      <c r="BW198" s="38"/>
      <c r="BX198" s="38"/>
      <c r="BY198" s="38"/>
      <c r="BZ198" s="38"/>
      <c r="CA198" s="38"/>
      <c r="CB198" s="38"/>
      <c r="CC198" s="38"/>
      <c r="CD198" s="38"/>
      <c r="CE198" s="38"/>
      <c r="CF198" s="38"/>
      <c r="CG198" s="38"/>
      <c r="CH198" s="38"/>
      <c r="CI198" s="38"/>
      <c r="CJ198" s="38"/>
      <c r="CK198" s="38"/>
      <c r="CL198" s="38"/>
      <c r="CM198" s="38"/>
      <c r="CN198" s="38"/>
      <c r="CO198" s="38"/>
      <c r="CP198" s="38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  <c r="DS198" s="13"/>
      <c r="DT198" s="13"/>
      <c r="DU198" s="13"/>
      <c r="DV198" s="13"/>
      <c r="DW198" s="13"/>
      <c r="DX198" s="13"/>
      <c r="DY198" s="13"/>
      <c r="DZ198" s="13"/>
      <c r="EA198" s="13"/>
      <c r="EB198" s="13"/>
      <c r="EC198" s="13"/>
      <c r="ED198" s="13"/>
      <c r="EE198" s="13"/>
      <c r="EF198" s="13"/>
      <c r="EG198" s="13"/>
      <c r="EH198" s="13"/>
      <c r="EI198" s="13"/>
      <c r="EJ198" s="13"/>
      <c r="EK198" s="13"/>
      <c r="EL198" s="75"/>
    </row>
    <row r="199" spans="1:142" x14ac:dyDescent="0.25">
      <c r="A199" s="419" t="s">
        <v>871</v>
      </c>
      <c r="B199" s="419" t="s">
        <v>522</v>
      </c>
      <c r="C199" s="419" t="s">
        <v>545</v>
      </c>
      <c r="D199" s="394">
        <v>191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1.52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 s="38"/>
      <c r="BF199" s="38"/>
      <c r="BG199" s="38"/>
      <c r="BH199" s="38"/>
      <c r="BI199" s="38"/>
      <c r="BJ199" s="38"/>
      <c r="BK199" s="38"/>
      <c r="BL199" s="38"/>
      <c r="BM199" s="38"/>
      <c r="BN199" s="38"/>
      <c r="BO199" s="38"/>
      <c r="BP199" s="38"/>
      <c r="BQ199" s="38"/>
      <c r="BR199" s="38"/>
      <c r="BS199" s="38"/>
      <c r="BT199" s="38"/>
      <c r="BU199" s="38"/>
      <c r="BV199" s="38"/>
      <c r="BW199" s="38"/>
      <c r="BX199" s="38"/>
      <c r="BY199" s="38"/>
      <c r="BZ199" s="38"/>
      <c r="CA199" s="38"/>
      <c r="CB199" s="38"/>
      <c r="CC199" s="38"/>
      <c r="CD199" s="38"/>
      <c r="CE199" s="38"/>
      <c r="CF199" s="38"/>
      <c r="CG199" s="38"/>
      <c r="CH199" s="38"/>
      <c r="CI199" s="38"/>
      <c r="CJ199" s="38"/>
      <c r="CK199" s="38"/>
      <c r="CL199" s="38"/>
      <c r="CM199" s="38"/>
      <c r="CN199" s="38"/>
      <c r="CO199" s="38"/>
      <c r="CP199" s="38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3"/>
      <c r="DR199" s="13"/>
      <c r="DS199" s="13"/>
      <c r="DT199" s="13"/>
      <c r="DU199" s="13"/>
      <c r="DV199" s="13"/>
      <c r="DW199" s="13"/>
      <c r="DX199" s="13"/>
      <c r="DY199" s="13"/>
      <c r="DZ199" s="13"/>
      <c r="EA199" s="13"/>
      <c r="EB199" s="13"/>
      <c r="EC199" s="13"/>
      <c r="ED199" s="13"/>
      <c r="EE199" s="13"/>
      <c r="EF199" s="13"/>
      <c r="EG199" s="13"/>
      <c r="EH199" s="13"/>
      <c r="EI199" s="13"/>
      <c r="EJ199" s="13"/>
      <c r="EK199" s="13"/>
      <c r="EL199" s="75"/>
    </row>
    <row r="200" spans="1:142" x14ac:dyDescent="0.25">
      <c r="A200" s="419" t="s">
        <v>871</v>
      </c>
      <c r="B200" s="419" t="s">
        <v>909</v>
      </c>
      <c r="C200" s="419" t="s">
        <v>545</v>
      </c>
      <c r="D200" s="394">
        <v>192</v>
      </c>
      <c r="E200">
        <v>0.16900000000000001</v>
      </c>
      <c r="F200">
        <v>29.792000000000002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7.0000000000000001E-3</v>
      </c>
      <c r="N200">
        <v>8.7999999999999995E-2</v>
      </c>
      <c r="O200">
        <v>0</v>
      </c>
      <c r="P200">
        <v>0</v>
      </c>
      <c r="Q200">
        <v>0</v>
      </c>
      <c r="R200">
        <v>0</v>
      </c>
      <c r="S200">
        <v>0.12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8.0000000000000002E-3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0.33900000000000002</v>
      </c>
      <c r="AK200">
        <v>0.38700000000000001</v>
      </c>
      <c r="AL200">
        <v>0</v>
      </c>
      <c r="AM200">
        <v>0</v>
      </c>
      <c r="AN200">
        <v>2E-3</v>
      </c>
      <c r="AO200">
        <v>0</v>
      </c>
      <c r="AP200">
        <v>1.585</v>
      </c>
      <c r="AQ200">
        <v>0</v>
      </c>
      <c r="AR200">
        <v>0</v>
      </c>
      <c r="AS200">
        <v>0.63400000000000001</v>
      </c>
      <c r="AT200">
        <v>0</v>
      </c>
      <c r="AU200">
        <v>0</v>
      </c>
      <c r="AV200">
        <v>0</v>
      </c>
      <c r="AW200">
        <v>0</v>
      </c>
      <c r="AX200">
        <v>2E-3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0.156</v>
      </c>
      <c r="BE200" s="38"/>
      <c r="BF200" s="38"/>
      <c r="BG200" s="38"/>
      <c r="BH200" s="38"/>
      <c r="BI200" s="38"/>
      <c r="BJ200" s="38"/>
      <c r="BK200" s="38"/>
      <c r="BL200" s="38"/>
      <c r="BM200" s="38"/>
      <c r="BN200" s="38"/>
      <c r="BO200" s="38"/>
      <c r="BP200" s="38"/>
      <c r="BQ200" s="38"/>
      <c r="BR200" s="38"/>
      <c r="BS200" s="38"/>
      <c r="BT200" s="38"/>
      <c r="BU200" s="38"/>
      <c r="BV200" s="38"/>
      <c r="BW200" s="38"/>
      <c r="BX200" s="38"/>
      <c r="BY200" s="38"/>
      <c r="BZ200" s="38"/>
      <c r="CA200" s="38"/>
      <c r="CB200" s="38"/>
      <c r="CC200" s="38"/>
      <c r="CD200" s="38"/>
      <c r="CE200" s="38"/>
      <c r="CF200" s="38"/>
      <c r="CG200" s="38"/>
      <c r="CH200" s="38"/>
      <c r="CI200" s="38"/>
      <c r="CJ200" s="38"/>
      <c r="CK200" s="38"/>
      <c r="CL200" s="38"/>
      <c r="CM200" s="38"/>
      <c r="CN200" s="38"/>
      <c r="CO200" s="38"/>
      <c r="CP200" s="38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75"/>
    </row>
    <row r="201" spans="1:142" x14ac:dyDescent="0.25">
      <c r="A201" s="419" t="s">
        <v>871</v>
      </c>
      <c r="B201" s="419" t="s">
        <v>910</v>
      </c>
      <c r="C201" s="419" t="s">
        <v>545</v>
      </c>
      <c r="D201" s="394">
        <v>193</v>
      </c>
      <c r="E201">
        <v>0.104</v>
      </c>
      <c r="F201">
        <v>3.2589999999999999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0.5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3.1E-2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 s="38"/>
      <c r="BF201" s="38"/>
      <c r="BG201" s="38"/>
      <c r="BH201" s="38"/>
      <c r="BI201" s="38"/>
      <c r="BJ201" s="38"/>
      <c r="BK201" s="38"/>
      <c r="BL201" s="38"/>
      <c r="BM201" s="38"/>
      <c r="BN201" s="38"/>
      <c r="BO201" s="38"/>
      <c r="BP201" s="38"/>
      <c r="BQ201" s="38"/>
      <c r="BR201" s="38"/>
      <c r="BS201" s="38"/>
      <c r="BT201" s="38"/>
      <c r="BU201" s="38"/>
      <c r="BV201" s="38"/>
      <c r="BW201" s="38"/>
      <c r="BX201" s="38"/>
      <c r="BY201" s="38"/>
      <c r="BZ201" s="38"/>
      <c r="CA201" s="38"/>
      <c r="CB201" s="38"/>
      <c r="CC201" s="38"/>
      <c r="CD201" s="38"/>
      <c r="CE201" s="38"/>
      <c r="CF201" s="38"/>
      <c r="CG201" s="38"/>
      <c r="CH201" s="38"/>
      <c r="CI201" s="38"/>
      <c r="CJ201" s="38"/>
      <c r="CK201" s="38"/>
      <c r="CL201" s="38"/>
      <c r="CM201" s="38"/>
      <c r="CN201" s="38"/>
      <c r="CO201" s="38"/>
      <c r="CP201" s="38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  <c r="DP201" s="13"/>
      <c r="DQ201" s="13"/>
      <c r="DR201" s="13"/>
      <c r="DS201" s="13"/>
      <c r="DT201" s="13"/>
      <c r="DU201" s="13"/>
      <c r="DV201" s="13"/>
      <c r="DW201" s="13"/>
      <c r="DX201" s="13"/>
      <c r="DY201" s="13"/>
      <c r="DZ201" s="13"/>
      <c r="EA201" s="13"/>
      <c r="EB201" s="13"/>
      <c r="EC201" s="13"/>
      <c r="ED201" s="13"/>
      <c r="EE201" s="13"/>
      <c r="EF201" s="13"/>
      <c r="EG201" s="13"/>
      <c r="EH201" s="13"/>
      <c r="EI201" s="13"/>
      <c r="EJ201" s="13"/>
      <c r="EK201" s="13"/>
      <c r="EL201" s="75"/>
    </row>
    <row r="202" spans="1:142" x14ac:dyDescent="0.25">
      <c r="A202" s="419" t="s">
        <v>871</v>
      </c>
      <c r="B202" s="419" t="s">
        <v>911</v>
      </c>
      <c r="C202" s="419" t="s">
        <v>545</v>
      </c>
      <c r="D202" s="394">
        <v>194</v>
      </c>
      <c r="E202">
        <v>4.2999999999999997E-2</v>
      </c>
      <c r="F202">
        <v>22.170999999999999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0.27700000000000002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2.42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0.11600000000000001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 s="38"/>
      <c r="BF202" s="38"/>
      <c r="BG202" s="38"/>
      <c r="BH202" s="38"/>
      <c r="BI202" s="38"/>
      <c r="BJ202" s="38"/>
      <c r="BK202" s="38"/>
      <c r="BL202" s="38"/>
      <c r="BM202" s="38"/>
      <c r="BN202" s="38"/>
      <c r="BO202" s="38"/>
      <c r="BP202" s="38"/>
      <c r="BQ202" s="38"/>
      <c r="BR202" s="38"/>
      <c r="BS202" s="38"/>
      <c r="BT202" s="38"/>
      <c r="BU202" s="38"/>
      <c r="BV202" s="38"/>
      <c r="BW202" s="38"/>
      <c r="BX202" s="38"/>
      <c r="BY202" s="38"/>
      <c r="BZ202" s="38"/>
      <c r="CA202" s="38"/>
      <c r="CB202" s="38"/>
      <c r="CC202" s="38"/>
      <c r="CD202" s="38"/>
      <c r="CE202" s="38"/>
      <c r="CF202" s="38"/>
      <c r="CG202" s="38"/>
      <c r="CH202" s="38"/>
      <c r="CI202" s="38"/>
      <c r="CJ202" s="38"/>
      <c r="CK202" s="38"/>
      <c r="CL202" s="38"/>
      <c r="CM202" s="38"/>
      <c r="CN202" s="38"/>
      <c r="CO202" s="38"/>
      <c r="CP202" s="38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  <c r="DQ202" s="13"/>
      <c r="DR202" s="13"/>
      <c r="DS202" s="13"/>
      <c r="DT202" s="13"/>
      <c r="DU202" s="13"/>
      <c r="DV202" s="13"/>
      <c r="DW202" s="13"/>
      <c r="DX202" s="13"/>
      <c r="DY202" s="13"/>
      <c r="DZ202" s="13"/>
      <c r="EA202" s="13"/>
      <c r="EB202" s="13"/>
      <c r="EC202" s="13"/>
      <c r="ED202" s="13"/>
      <c r="EE202" s="13"/>
      <c r="EF202" s="13"/>
      <c r="EG202" s="13"/>
      <c r="EH202" s="13"/>
      <c r="EI202" s="13"/>
      <c r="EJ202" s="13"/>
      <c r="EK202" s="13"/>
      <c r="EL202" s="75"/>
    </row>
    <row r="203" spans="1:142" x14ac:dyDescent="0.25">
      <c r="A203" s="419" t="s">
        <v>872</v>
      </c>
      <c r="B203" s="419" t="s">
        <v>887</v>
      </c>
      <c r="C203" s="419" t="s">
        <v>157</v>
      </c>
      <c r="D203" s="394">
        <v>195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7.8780000000000001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5.0999999999999997E-2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1E-3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 s="38"/>
      <c r="BF203" s="38"/>
      <c r="BG203" s="38"/>
      <c r="BH203" s="38"/>
      <c r="BI203" s="38"/>
      <c r="BJ203" s="38"/>
      <c r="BK203" s="38"/>
      <c r="BL203" s="38"/>
      <c r="BM203" s="38"/>
      <c r="BN203" s="38"/>
      <c r="BO203" s="38"/>
      <c r="BP203" s="38"/>
      <c r="BQ203" s="38"/>
      <c r="BR203" s="38"/>
      <c r="BS203" s="38"/>
      <c r="BT203" s="38"/>
      <c r="BU203" s="38"/>
      <c r="BV203" s="38"/>
      <c r="BW203" s="38"/>
      <c r="BX203" s="38"/>
      <c r="BY203" s="38"/>
      <c r="BZ203" s="38"/>
      <c r="CA203" s="38"/>
      <c r="CB203" s="38"/>
      <c r="CC203" s="38"/>
      <c r="CD203" s="38"/>
      <c r="CE203" s="38"/>
      <c r="CF203" s="38"/>
      <c r="CG203" s="38"/>
      <c r="CH203" s="38"/>
      <c r="CI203" s="38"/>
      <c r="CJ203" s="38"/>
      <c r="CK203" s="38"/>
      <c r="CL203" s="38"/>
      <c r="CM203" s="38"/>
      <c r="CN203" s="38"/>
      <c r="CO203" s="38"/>
      <c r="CP203" s="38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  <c r="DQ203" s="13"/>
      <c r="DR203" s="13"/>
      <c r="DS203" s="13"/>
      <c r="DT203" s="13"/>
      <c r="DU203" s="13"/>
      <c r="DV203" s="13"/>
      <c r="DW203" s="13"/>
      <c r="DX203" s="13"/>
      <c r="DY203" s="13"/>
      <c r="DZ203" s="13"/>
      <c r="EA203" s="13"/>
      <c r="EB203" s="13"/>
      <c r="EC203" s="13"/>
      <c r="ED203" s="13"/>
      <c r="EE203" s="13"/>
      <c r="EF203" s="13"/>
      <c r="EG203" s="13"/>
      <c r="EH203" s="13"/>
      <c r="EI203" s="13"/>
      <c r="EJ203" s="13"/>
      <c r="EK203" s="13"/>
      <c r="EL203" s="75"/>
    </row>
    <row r="204" spans="1:142" x14ac:dyDescent="0.25">
      <c r="A204" s="419" t="s">
        <v>872</v>
      </c>
      <c r="B204" s="419" t="s">
        <v>520</v>
      </c>
      <c r="C204" s="419" t="s">
        <v>157</v>
      </c>
      <c r="D204" s="394">
        <v>196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1.302</v>
      </c>
      <c r="U204">
        <v>0</v>
      </c>
      <c r="V204">
        <v>0</v>
      </c>
      <c r="W204">
        <v>0</v>
      </c>
      <c r="X204">
        <v>2.9159999999999999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 s="38"/>
      <c r="BF204" s="38"/>
      <c r="BG204" s="38"/>
      <c r="BH204" s="38"/>
      <c r="BI204" s="38"/>
      <c r="BJ204" s="38"/>
      <c r="BK204" s="38"/>
      <c r="BL204" s="38"/>
      <c r="BM204" s="38"/>
      <c r="BN204" s="38"/>
      <c r="BO204" s="38"/>
      <c r="BP204" s="38"/>
      <c r="BQ204" s="38"/>
      <c r="BR204" s="38"/>
      <c r="BS204" s="38"/>
      <c r="BT204" s="38"/>
      <c r="BU204" s="38"/>
      <c r="BV204" s="38"/>
      <c r="BW204" s="38"/>
      <c r="BX204" s="38"/>
      <c r="BY204" s="38"/>
      <c r="BZ204" s="38"/>
      <c r="CA204" s="38"/>
      <c r="CB204" s="38"/>
      <c r="CC204" s="38"/>
      <c r="CD204" s="38"/>
      <c r="CE204" s="38"/>
      <c r="CF204" s="38"/>
      <c r="CG204" s="38"/>
      <c r="CH204" s="38"/>
      <c r="CI204" s="38"/>
      <c r="CJ204" s="38"/>
      <c r="CK204" s="38"/>
      <c r="CL204" s="38"/>
      <c r="CM204" s="38"/>
      <c r="CN204" s="38"/>
      <c r="CO204" s="38"/>
      <c r="CP204" s="38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  <c r="DQ204" s="13"/>
      <c r="DR204" s="13"/>
      <c r="DS204" s="13"/>
      <c r="DT204" s="13"/>
      <c r="DU204" s="13"/>
      <c r="DV204" s="13"/>
      <c r="DW204" s="13"/>
      <c r="DX204" s="13"/>
      <c r="DY204" s="13"/>
      <c r="DZ204" s="13"/>
      <c r="EA204" s="13"/>
      <c r="EB204" s="13"/>
      <c r="EC204" s="13"/>
      <c r="ED204" s="13"/>
      <c r="EE204" s="13"/>
      <c r="EF204" s="13"/>
      <c r="EG204" s="13"/>
      <c r="EH204" s="13"/>
      <c r="EI204" s="13"/>
      <c r="EJ204" s="13"/>
      <c r="EK204" s="13"/>
      <c r="EL204" s="75"/>
    </row>
    <row r="205" spans="1:142" x14ac:dyDescent="0.25">
      <c r="A205" s="419" t="s">
        <v>872</v>
      </c>
      <c r="B205" s="419" t="s">
        <v>521</v>
      </c>
      <c r="C205" s="419" t="s">
        <v>157</v>
      </c>
      <c r="D205" s="394">
        <v>197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3.274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 s="38"/>
      <c r="BF205" s="38"/>
      <c r="BG205" s="38"/>
      <c r="BH205" s="38"/>
      <c r="BI205" s="38"/>
      <c r="BJ205" s="38"/>
      <c r="BK205" s="38"/>
      <c r="BL205" s="38"/>
      <c r="BM205" s="38"/>
      <c r="BN205" s="38"/>
      <c r="BO205" s="38"/>
      <c r="BP205" s="38"/>
      <c r="BQ205" s="38"/>
      <c r="BR205" s="38"/>
      <c r="BS205" s="38"/>
      <c r="BT205" s="38"/>
      <c r="BU205" s="38"/>
      <c r="BV205" s="38"/>
      <c r="BW205" s="38"/>
      <c r="BX205" s="38"/>
      <c r="BY205" s="38"/>
      <c r="BZ205" s="38"/>
      <c r="CA205" s="38"/>
      <c r="CB205" s="38"/>
      <c r="CC205" s="38"/>
      <c r="CD205" s="38"/>
      <c r="CE205" s="38"/>
      <c r="CF205" s="38"/>
      <c r="CG205" s="38"/>
      <c r="CH205" s="38"/>
      <c r="CI205" s="38"/>
      <c r="CJ205" s="38"/>
      <c r="CK205" s="38"/>
      <c r="CL205" s="38"/>
      <c r="CM205" s="38"/>
      <c r="CN205" s="38"/>
      <c r="CO205" s="38"/>
      <c r="CP205" s="38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H205" s="13"/>
      <c r="DI205" s="13"/>
      <c r="DJ205" s="13"/>
      <c r="DK205" s="13"/>
      <c r="DL205" s="13"/>
      <c r="DM205" s="13"/>
      <c r="DN205" s="13"/>
      <c r="DO205" s="13"/>
      <c r="DP205" s="13"/>
      <c r="DQ205" s="13"/>
      <c r="DR205" s="13"/>
      <c r="DS205" s="13"/>
      <c r="DT205" s="13"/>
      <c r="DU205" s="13"/>
      <c r="DV205" s="13"/>
      <c r="DW205" s="13"/>
      <c r="DX205" s="13"/>
      <c r="DY205" s="13"/>
      <c r="DZ205" s="13"/>
      <c r="EA205" s="13"/>
      <c r="EB205" s="13"/>
      <c r="EC205" s="13"/>
      <c r="ED205" s="13"/>
      <c r="EE205" s="13"/>
      <c r="EF205" s="13"/>
      <c r="EG205" s="13"/>
      <c r="EH205" s="13"/>
      <c r="EI205" s="13"/>
      <c r="EJ205" s="13"/>
      <c r="EK205" s="13"/>
      <c r="EL205" s="75"/>
    </row>
    <row r="206" spans="1:142" x14ac:dyDescent="0.25">
      <c r="A206" s="419" t="s">
        <v>872</v>
      </c>
      <c r="B206" s="419" t="s">
        <v>880</v>
      </c>
      <c r="C206" s="419" t="s">
        <v>153</v>
      </c>
      <c r="D206" s="394">
        <v>198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12.015499999999999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 s="38"/>
      <c r="BF206" s="38"/>
      <c r="BG206" s="38"/>
      <c r="BH206" s="38"/>
      <c r="BI206" s="38"/>
      <c r="BJ206" s="38"/>
      <c r="BK206" s="38"/>
      <c r="BL206" s="38"/>
      <c r="BM206" s="38"/>
      <c r="BN206" s="38"/>
      <c r="BO206" s="38"/>
      <c r="BP206" s="38"/>
      <c r="BQ206" s="38"/>
      <c r="BR206" s="38"/>
      <c r="BS206" s="38"/>
      <c r="BT206" s="38"/>
      <c r="BU206" s="38"/>
      <c r="BV206" s="38"/>
      <c r="BW206" s="38"/>
      <c r="BX206" s="38"/>
      <c r="BY206" s="38"/>
      <c r="BZ206" s="38"/>
      <c r="CA206" s="38"/>
      <c r="CB206" s="38"/>
      <c r="CC206" s="38"/>
      <c r="CD206" s="38"/>
      <c r="CE206" s="38"/>
      <c r="CF206" s="38"/>
      <c r="CG206" s="38"/>
      <c r="CH206" s="38"/>
      <c r="CI206" s="38"/>
      <c r="CJ206" s="38"/>
      <c r="CK206" s="38"/>
      <c r="CL206" s="38"/>
      <c r="CM206" s="38"/>
      <c r="CN206" s="38"/>
      <c r="CO206" s="38"/>
      <c r="CP206" s="38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  <c r="DS206" s="13"/>
      <c r="DT206" s="13"/>
      <c r="DU206" s="13"/>
      <c r="DV206" s="13"/>
      <c r="DW206" s="13"/>
      <c r="DX206" s="13"/>
      <c r="DY206" s="13"/>
      <c r="DZ206" s="13"/>
      <c r="EA206" s="13"/>
      <c r="EB206" s="13"/>
      <c r="EC206" s="13"/>
      <c r="ED206" s="13"/>
      <c r="EE206" s="13"/>
      <c r="EF206" s="13"/>
      <c r="EG206" s="13"/>
      <c r="EH206" s="13"/>
      <c r="EI206" s="13"/>
      <c r="EJ206" s="13"/>
      <c r="EK206" s="13"/>
      <c r="EL206" s="75"/>
    </row>
    <row r="207" spans="1:142" x14ac:dyDescent="0.25">
      <c r="A207" s="419" t="s">
        <v>872</v>
      </c>
      <c r="B207" s="419" t="s">
        <v>887</v>
      </c>
      <c r="C207" s="419" t="s">
        <v>153</v>
      </c>
      <c r="D207" s="394">
        <v>199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0.26500000000000001</v>
      </c>
      <c r="R207">
        <v>165.702</v>
      </c>
      <c r="S207">
        <v>0</v>
      </c>
      <c r="T207">
        <v>2.0799999999999999E-2</v>
      </c>
      <c r="U207">
        <v>0</v>
      </c>
      <c r="V207">
        <v>0</v>
      </c>
      <c r="W207">
        <v>0</v>
      </c>
      <c r="X207">
        <v>2.8454000000000002</v>
      </c>
      <c r="Y207">
        <v>0</v>
      </c>
      <c r="Z207">
        <v>0.45150000000000001</v>
      </c>
      <c r="AA207">
        <v>0</v>
      </c>
      <c r="AB207">
        <v>0</v>
      </c>
      <c r="AC207">
        <v>4.0000000000000001E-3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1.4999999999999999E-2</v>
      </c>
      <c r="AN207">
        <v>0</v>
      </c>
      <c r="AO207">
        <v>0</v>
      </c>
      <c r="AP207">
        <v>7.0000000000000007E-2</v>
      </c>
      <c r="AQ207">
        <v>0</v>
      </c>
      <c r="AR207">
        <v>0</v>
      </c>
      <c r="AS207">
        <v>0</v>
      </c>
      <c r="AT207">
        <v>2E-3</v>
      </c>
      <c r="AU207">
        <v>0</v>
      </c>
      <c r="AV207">
        <v>0</v>
      </c>
      <c r="AW207">
        <v>0</v>
      </c>
      <c r="AX207">
        <v>1.5940000000000001</v>
      </c>
      <c r="AY207">
        <v>9.9000000000000008E-3</v>
      </c>
      <c r="AZ207">
        <v>0.377</v>
      </c>
      <c r="BA207">
        <v>2.4500000000000001E-2</v>
      </c>
      <c r="BB207">
        <v>0</v>
      </c>
      <c r="BC207">
        <v>0</v>
      </c>
      <c r="BD207">
        <v>0</v>
      </c>
      <c r="BE207" s="38"/>
      <c r="BF207" s="38"/>
      <c r="BG207" s="38"/>
      <c r="BH207" s="38"/>
      <c r="BI207" s="38"/>
      <c r="BJ207" s="38"/>
      <c r="BK207" s="38"/>
      <c r="BL207" s="38"/>
      <c r="BM207" s="38"/>
      <c r="BN207" s="38"/>
      <c r="BO207" s="38"/>
      <c r="BP207" s="38"/>
      <c r="BQ207" s="38"/>
      <c r="BR207" s="38"/>
      <c r="BS207" s="38"/>
      <c r="BT207" s="38"/>
      <c r="BU207" s="38"/>
      <c r="BV207" s="38"/>
      <c r="BW207" s="38"/>
      <c r="BX207" s="38"/>
      <c r="BY207" s="38"/>
      <c r="BZ207" s="38"/>
      <c r="CA207" s="38"/>
      <c r="CB207" s="38"/>
      <c r="CC207" s="38"/>
      <c r="CD207" s="38"/>
      <c r="CE207" s="38"/>
      <c r="CF207" s="38"/>
      <c r="CG207" s="38"/>
      <c r="CH207" s="38"/>
      <c r="CI207" s="38"/>
      <c r="CJ207" s="38"/>
      <c r="CK207" s="38"/>
      <c r="CL207" s="38"/>
      <c r="CM207" s="38"/>
      <c r="CN207" s="38"/>
      <c r="CO207" s="38"/>
      <c r="CP207" s="38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  <c r="DQ207" s="13"/>
      <c r="DR207" s="13"/>
      <c r="DS207" s="13"/>
      <c r="DT207" s="13"/>
      <c r="DU207" s="13"/>
      <c r="DV207" s="13"/>
      <c r="DW207" s="13"/>
      <c r="DX207" s="13"/>
      <c r="DY207" s="13"/>
      <c r="DZ207" s="13"/>
      <c r="EA207" s="13"/>
      <c r="EB207" s="13"/>
      <c r="EC207" s="13"/>
      <c r="ED207" s="13"/>
      <c r="EE207" s="13"/>
      <c r="EF207" s="13"/>
      <c r="EG207" s="13"/>
      <c r="EH207" s="13"/>
      <c r="EI207" s="13"/>
      <c r="EJ207" s="13"/>
      <c r="EK207" s="13"/>
      <c r="EL207" s="75"/>
    </row>
    <row r="208" spans="1:142" x14ac:dyDescent="0.25">
      <c r="A208" s="419" t="s">
        <v>872</v>
      </c>
      <c r="B208" s="419" t="s">
        <v>889</v>
      </c>
      <c r="C208" s="419" t="s">
        <v>153</v>
      </c>
      <c r="D208" s="394">
        <v>200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3.2090000000000001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 s="215"/>
      <c r="BF208" s="215"/>
      <c r="BG208" s="215"/>
      <c r="BH208" s="215"/>
      <c r="BI208" s="215"/>
      <c r="BJ208" s="215"/>
      <c r="BK208" s="215"/>
      <c r="BL208" s="215"/>
      <c r="BM208" s="215"/>
      <c r="BN208" s="215"/>
      <c r="BO208" s="215"/>
      <c r="BP208" s="215"/>
      <c r="BQ208" s="215"/>
      <c r="BR208" s="215"/>
      <c r="BS208" s="215"/>
      <c r="BT208" s="215"/>
      <c r="BU208" s="215"/>
      <c r="BV208" s="215"/>
      <c r="BW208" s="215"/>
      <c r="BX208" s="215"/>
      <c r="BY208" s="215"/>
      <c r="BZ208" s="215"/>
      <c r="CA208" s="215"/>
      <c r="CB208" s="215"/>
      <c r="CC208" s="215"/>
      <c r="CD208" s="215"/>
      <c r="CE208" s="215"/>
      <c r="CF208" s="215"/>
      <c r="CG208" s="215"/>
      <c r="CH208" s="215"/>
      <c r="CI208" s="215"/>
      <c r="CJ208" s="215"/>
      <c r="CK208" s="215"/>
      <c r="CL208" s="215"/>
      <c r="CM208" s="215"/>
      <c r="CN208" s="38"/>
      <c r="CO208" s="38"/>
      <c r="CP208" s="38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75"/>
    </row>
    <row r="209" spans="1:142" x14ac:dyDescent="0.25">
      <c r="A209" s="419" t="s">
        <v>872</v>
      </c>
      <c r="B209" s="419" t="s">
        <v>504</v>
      </c>
      <c r="C209" s="419" t="s">
        <v>153</v>
      </c>
      <c r="D209" s="394">
        <v>201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15.632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 s="215"/>
      <c r="BF209" s="215"/>
      <c r="BG209" s="215"/>
      <c r="BH209" s="215"/>
      <c r="BI209" s="215"/>
      <c r="BJ209" s="215"/>
      <c r="BK209" s="215"/>
      <c r="BL209" s="215"/>
      <c r="BM209" s="215"/>
      <c r="BN209" s="215"/>
      <c r="BO209" s="215"/>
      <c r="BP209" s="215"/>
      <c r="BQ209" s="215"/>
      <c r="BR209" s="215"/>
      <c r="BS209" s="215"/>
      <c r="BT209" s="215"/>
      <c r="BU209" s="215"/>
      <c r="BV209" s="215"/>
      <c r="BW209" s="215"/>
      <c r="BX209" s="215"/>
      <c r="BY209" s="215"/>
      <c r="BZ209" s="215"/>
      <c r="CA209" s="215"/>
      <c r="CB209" s="215"/>
      <c r="CC209" s="215"/>
      <c r="CD209" s="215"/>
      <c r="CE209" s="215"/>
      <c r="CF209" s="215"/>
      <c r="CG209" s="215"/>
      <c r="CH209" s="215"/>
      <c r="CI209" s="215"/>
      <c r="CJ209" s="215"/>
      <c r="CK209" s="215"/>
      <c r="CL209" s="215"/>
      <c r="CM209" s="215"/>
      <c r="CN209" s="38"/>
      <c r="CO209" s="38"/>
      <c r="CP209" s="38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  <c r="DP209" s="13"/>
      <c r="DQ209" s="13"/>
      <c r="DR209" s="13"/>
      <c r="DS209" s="13"/>
      <c r="DT209" s="13"/>
      <c r="DU209" s="13"/>
      <c r="DV209" s="13"/>
      <c r="DW209" s="13"/>
      <c r="DX209" s="13"/>
      <c r="DY209" s="13"/>
      <c r="DZ209" s="13"/>
      <c r="EA209" s="13"/>
      <c r="EB209" s="13"/>
      <c r="EC209" s="13"/>
      <c r="ED209" s="13"/>
      <c r="EE209" s="13"/>
      <c r="EF209" s="13"/>
      <c r="EG209" s="13"/>
      <c r="EH209" s="13"/>
      <c r="EI209" s="13"/>
      <c r="EJ209" s="13"/>
      <c r="EK209" s="13"/>
      <c r="EL209" s="75"/>
    </row>
    <row r="210" spans="1:142" x14ac:dyDescent="0.25">
      <c r="A210" s="419" t="s">
        <v>872</v>
      </c>
      <c r="B210" s="419" t="s">
        <v>509</v>
      </c>
      <c r="C210" s="419" t="s">
        <v>153</v>
      </c>
      <c r="D210" s="394">
        <v>202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2E-3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1.0109999999999999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5.6500000000000002E-2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1.478</v>
      </c>
      <c r="AR210">
        <v>0</v>
      </c>
      <c r="AS210">
        <v>0</v>
      </c>
      <c r="AT210">
        <v>9.5500000000000002E-2</v>
      </c>
      <c r="AU210">
        <v>0</v>
      </c>
      <c r="AV210">
        <v>0</v>
      </c>
      <c r="AW210">
        <v>0</v>
      </c>
      <c r="AX210">
        <v>2E-3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 s="215"/>
      <c r="BF210" s="215"/>
      <c r="BG210" s="215"/>
      <c r="BH210" s="215"/>
      <c r="BI210" s="215"/>
      <c r="BJ210" s="215"/>
      <c r="BK210" s="215"/>
      <c r="BL210" s="215"/>
      <c r="BM210" s="215"/>
      <c r="BN210" s="215"/>
      <c r="BO210" s="215"/>
      <c r="BP210" s="215"/>
      <c r="BQ210" s="215"/>
      <c r="BR210" s="215"/>
      <c r="BS210" s="215"/>
      <c r="BT210" s="215"/>
      <c r="BU210" s="215"/>
      <c r="BV210" s="215"/>
      <c r="BW210" s="215"/>
      <c r="BX210" s="215"/>
      <c r="BY210" s="215"/>
      <c r="BZ210" s="215"/>
      <c r="CA210" s="215"/>
      <c r="CB210" s="215"/>
      <c r="CC210" s="215"/>
      <c r="CD210" s="215"/>
      <c r="CE210" s="215"/>
      <c r="CF210" s="215"/>
      <c r="CG210" s="215"/>
      <c r="CH210" s="215"/>
      <c r="CI210" s="215"/>
      <c r="CJ210" s="215"/>
      <c r="CK210" s="215"/>
      <c r="CL210" s="215"/>
      <c r="CM210" s="215"/>
      <c r="CN210" s="38"/>
      <c r="CO210" s="38"/>
      <c r="CP210" s="38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  <c r="DP210" s="13"/>
      <c r="DQ210" s="13"/>
      <c r="DR210" s="13"/>
      <c r="DS210" s="13"/>
      <c r="DT210" s="13"/>
      <c r="DU210" s="13"/>
      <c r="DV210" s="13"/>
      <c r="DW210" s="13"/>
      <c r="DX210" s="13"/>
      <c r="DY210" s="13"/>
      <c r="DZ210" s="13"/>
      <c r="EA210" s="13"/>
      <c r="EB210" s="13"/>
      <c r="EC210" s="13"/>
      <c r="ED210" s="13"/>
      <c r="EE210" s="13"/>
      <c r="EF210" s="13"/>
      <c r="EG210" s="13"/>
      <c r="EH210" s="13"/>
      <c r="EI210" s="13"/>
      <c r="EJ210" s="13"/>
      <c r="EK210" s="13"/>
      <c r="EL210" s="75"/>
    </row>
    <row r="211" spans="1:142" x14ac:dyDescent="0.25">
      <c r="A211" s="419" t="s">
        <v>872</v>
      </c>
      <c r="B211" s="419" t="s">
        <v>905</v>
      </c>
      <c r="C211" s="419" t="s">
        <v>153</v>
      </c>
      <c r="D211" s="394">
        <v>203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1.0629999999999999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 s="215"/>
      <c r="BF211" s="215"/>
      <c r="BG211" s="215"/>
      <c r="BH211" s="215"/>
      <c r="BI211" s="215"/>
      <c r="BJ211" s="215"/>
      <c r="BK211" s="215"/>
      <c r="BL211" s="215"/>
      <c r="BM211" s="215"/>
      <c r="BN211" s="215"/>
      <c r="BO211" s="215"/>
      <c r="BP211" s="215"/>
      <c r="BQ211" s="215"/>
      <c r="BR211" s="215"/>
      <c r="BS211" s="215"/>
      <c r="BT211" s="215"/>
      <c r="BU211" s="215"/>
      <c r="BV211" s="215"/>
      <c r="BW211" s="215"/>
      <c r="BX211" s="215"/>
      <c r="BY211" s="215"/>
      <c r="BZ211" s="215"/>
      <c r="CA211" s="215"/>
      <c r="CB211" s="215"/>
      <c r="CC211" s="215"/>
      <c r="CD211" s="215"/>
      <c r="CE211" s="215"/>
      <c r="CF211" s="215"/>
      <c r="CG211" s="215"/>
      <c r="CH211" s="215"/>
      <c r="CI211" s="215"/>
      <c r="CJ211" s="215"/>
      <c r="CK211" s="215"/>
      <c r="CL211" s="215"/>
      <c r="CM211" s="215"/>
      <c r="CN211" s="38"/>
      <c r="CO211" s="38"/>
      <c r="CP211" s="38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13"/>
      <c r="DP211" s="13"/>
      <c r="DQ211" s="13"/>
      <c r="DR211" s="13"/>
      <c r="DS211" s="13"/>
      <c r="DT211" s="13"/>
      <c r="DU211" s="13"/>
      <c r="DV211" s="13"/>
      <c r="DW211" s="13"/>
      <c r="DX211" s="13"/>
      <c r="DY211" s="13"/>
      <c r="DZ211" s="13"/>
      <c r="EA211" s="13"/>
      <c r="EB211" s="13"/>
      <c r="EC211" s="13"/>
      <c r="ED211" s="13"/>
      <c r="EE211" s="13"/>
      <c r="EF211" s="13"/>
      <c r="EG211" s="13"/>
      <c r="EH211" s="13"/>
      <c r="EI211" s="13"/>
      <c r="EJ211" s="13"/>
      <c r="EK211" s="13"/>
      <c r="EL211" s="75"/>
    </row>
    <row r="212" spans="1:142" x14ac:dyDescent="0.25">
      <c r="A212" s="419" t="s">
        <v>872</v>
      </c>
      <c r="B212" s="419" t="s">
        <v>520</v>
      </c>
      <c r="C212" s="419" t="s">
        <v>153</v>
      </c>
      <c r="D212" s="394">
        <v>204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5.0000000000000001E-3</v>
      </c>
      <c r="S212">
        <v>0</v>
      </c>
      <c r="T212">
        <v>3.0007999999999999</v>
      </c>
      <c r="U212">
        <v>0</v>
      </c>
      <c r="V212">
        <v>0</v>
      </c>
      <c r="W212">
        <v>0</v>
      </c>
      <c r="X212">
        <v>6.3319999999999999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</row>
    <row r="213" spans="1:142" x14ac:dyDescent="0.25">
      <c r="A213" s="419" t="s">
        <v>872</v>
      </c>
      <c r="B213" s="419" t="s">
        <v>521</v>
      </c>
      <c r="C213" s="419" t="s">
        <v>153</v>
      </c>
      <c r="D213" s="394">
        <v>205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19.379000000000001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7.4999999999999997E-2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</row>
    <row r="214" spans="1:142" x14ac:dyDescent="0.25">
      <c r="A214" s="419" t="s">
        <v>873</v>
      </c>
      <c r="B214" s="419" t="s">
        <v>894</v>
      </c>
      <c r="C214" s="419">
        <v>2224</v>
      </c>
      <c r="D214" s="394">
        <v>206</v>
      </c>
      <c r="E214">
        <v>0</v>
      </c>
      <c r="F214">
        <v>0</v>
      </c>
      <c r="G214">
        <v>0</v>
      </c>
      <c r="H214">
        <v>2.4E-2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3.0000000000000001E-3</v>
      </c>
      <c r="W214">
        <v>0</v>
      </c>
      <c r="X214">
        <v>0</v>
      </c>
      <c r="Y214">
        <v>0</v>
      </c>
      <c r="Z214">
        <v>8.0000000000000002E-3</v>
      </c>
      <c r="AA214">
        <v>0</v>
      </c>
      <c r="AB214">
        <v>0</v>
      </c>
      <c r="AC214">
        <v>0</v>
      </c>
      <c r="AD214">
        <v>0</v>
      </c>
      <c r="AE214">
        <v>2.8000000000000001E-2</v>
      </c>
      <c r="AF214">
        <v>0</v>
      </c>
      <c r="AG214">
        <v>0</v>
      </c>
      <c r="AH214">
        <v>0</v>
      </c>
      <c r="AI214">
        <v>0</v>
      </c>
      <c r="AJ214">
        <v>1.47E-2</v>
      </c>
      <c r="AK214">
        <v>0.59950000000000003</v>
      </c>
      <c r="AL214">
        <v>0</v>
      </c>
      <c r="AM214">
        <v>1.2E-2</v>
      </c>
      <c r="AN214">
        <v>0</v>
      </c>
      <c r="AO214">
        <v>0</v>
      </c>
      <c r="AP214">
        <v>1.3160000000000001</v>
      </c>
      <c r="AQ214">
        <v>0.11899999999999999</v>
      </c>
      <c r="AR214">
        <v>0</v>
      </c>
      <c r="AS214">
        <v>6.4000000000000001E-2</v>
      </c>
      <c r="AT214">
        <v>0.37640000000000001</v>
      </c>
      <c r="AU214">
        <v>0</v>
      </c>
      <c r="AV214">
        <v>0</v>
      </c>
      <c r="AW214">
        <v>0</v>
      </c>
      <c r="AX214">
        <v>1.5998000000000001</v>
      </c>
      <c r="AY214">
        <v>0</v>
      </c>
      <c r="AZ214">
        <v>0</v>
      </c>
      <c r="BA214">
        <v>2E-3</v>
      </c>
      <c r="BB214">
        <v>0</v>
      </c>
      <c r="BC214">
        <v>0.44030000000000002</v>
      </c>
      <c r="BD214">
        <v>0</v>
      </c>
    </row>
    <row r="215" spans="1:142" x14ac:dyDescent="0.25">
      <c r="A215" s="419" t="s">
        <v>873</v>
      </c>
      <c r="B215" s="419" t="s">
        <v>509</v>
      </c>
      <c r="C215" s="419">
        <v>2224</v>
      </c>
      <c r="D215" s="394">
        <v>207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0.83299999999999996</v>
      </c>
      <c r="AK215">
        <v>0.17499999999999999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9.8320000000000007</v>
      </c>
      <c r="AR215">
        <v>0</v>
      </c>
      <c r="AS215">
        <v>5.5500000000000001E-2</v>
      </c>
      <c r="AT215">
        <v>8.0000000000000002E-3</v>
      </c>
      <c r="AU215">
        <v>0</v>
      </c>
      <c r="AV215">
        <v>0</v>
      </c>
      <c r="AW215">
        <v>0</v>
      </c>
      <c r="AX215">
        <v>0.54800000000000004</v>
      </c>
      <c r="AY215">
        <v>0</v>
      </c>
      <c r="AZ215">
        <v>0</v>
      </c>
      <c r="BA215">
        <v>0</v>
      </c>
      <c r="BB215">
        <v>0</v>
      </c>
      <c r="BC215">
        <v>1E-3</v>
      </c>
      <c r="BD215">
        <v>0</v>
      </c>
    </row>
    <row r="216" spans="1:142" x14ac:dyDescent="0.25">
      <c r="A216" s="419" t="s">
        <v>873</v>
      </c>
      <c r="B216" s="419" t="s">
        <v>905</v>
      </c>
      <c r="C216" s="419">
        <v>2224</v>
      </c>
      <c r="D216" s="394">
        <v>208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2.8000000000000001E-2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0.74199999999999999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338.14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0.44900000000000001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</row>
    <row r="217" spans="1:142" x14ac:dyDescent="0.25">
      <c r="A217" s="419" t="s">
        <v>873</v>
      </c>
      <c r="B217" s="419" t="s">
        <v>906</v>
      </c>
      <c r="C217" s="419">
        <v>2224</v>
      </c>
      <c r="D217" s="394">
        <v>209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7.6999999999999999E-2</v>
      </c>
      <c r="AK217">
        <v>1.571</v>
      </c>
      <c r="AL217">
        <v>0</v>
      </c>
      <c r="AM217">
        <v>0.05</v>
      </c>
      <c r="AN217">
        <v>0</v>
      </c>
      <c r="AO217">
        <v>0</v>
      </c>
      <c r="AP217">
        <v>0.15</v>
      </c>
      <c r="AQ217">
        <v>0.505</v>
      </c>
      <c r="AR217">
        <v>0</v>
      </c>
      <c r="AS217">
        <v>1.3480000000000001</v>
      </c>
      <c r="AT217">
        <v>0.154</v>
      </c>
      <c r="AU217">
        <v>0</v>
      </c>
      <c r="AV217">
        <v>0</v>
      </c>
      <c r="AW217">
        <v>0</v>
      </c>
      <c r="AX217">
        <v>3.992</v>
      </c>
      <c r="AY217">
        <v>0</v>
      </c>
      <c r="AZ217">
        <v>0.01</v>
      </c>
      <c r="BA217">
        <v>0</v>
      </c>
      <c r="BB217">
        <v>0</v>
      </c>
      <c r="BC217">
        <v>8.3000000000000004E-2</v>
      </c>
      <c r="BD217">
        <v>0</v>
      </c>
    </row>
    <row r="218" spans="1:142" x14ac:dyDescent="0.25">
      <c r="A218" s="419" t="s">
        <v>873</v>
      </c>
      <c r="B218" s="419" t="s">
        <v>522</v>
      </c>
      <c r="C218" s="419">
        <v>2224</v>
      </c>
      <c r="D218" s="394">
        <v>210</v>
      </c>
      <c r="E218">
        <v>5.0999999999999997E-2</v>
      </c>
      <c r="F218">
        <v>0</v>
      </c>
      <c r="G218">
        <v>0</v>
      </c>
      <c r="H218">
        <v>0.1401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0.123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8.9999999999999993E-3</v>
      </c>
      <c r="X218">
        <v>4.0000000000000001E-3</v>
      </c>
      <c r="Y218">
        <v>0</v>
      </c>
      <c r="Z218">
        <v>1.0999999999999999E-2</v>
      </c>
      <c r="AA218">
        <v>8.9999999999999993E-3</v>
      </c>
      <c r="AB218">
        <v>0</v>
      </c>
      <c r="AC218">
        <v>0</v>
      </c>
      <c r="AD218">
        <v>0</v>
      </c>
      <c r="AE218">
        <v>9.9000000000000005E-2</v>
      </c>
      <c r="AF218">
        <v>0</v>
      </c>
      <c r="AG218">
        <v>0</v>
      </c>
      <c r="AH218">
        <v>0</v>
      </c>
      <c r="AI218">
        <v>0</v>
      </c>
      <c r="AJ218">
        <v>0.128</v>
      </c>
      <c r="AK218">
        <v>9.8185000000000002</v>
      </c>
      <c r="AL218">
        <v>0</v>
      </c>
      <c r="AM218">
        <v>2.302</v>
      </c>
      <c r="AN218">
        <v>0</v>
      </c>
      <c r="AO218">
        <v>0</v>
      </c>
      <c r="AP218">
        <v>0</v>
      </c>
      <c r="AQ218">
        <v>0.112</v>
      </c>
      <c r="AR218">
        <v>0</v>
      </c>
      <c r="AS218">
        <v>0.31</v>
      </c>
      <c r="AT218">
        <v>0.38750000000000001</v>
      </c>
      <c r="AU218">
        <v>0</v>
      </c>
      <c r="AV218">
        <v>0</v>
      </c>
      <c r="AW218">
        <v>0</v>
      </c>
      <c r="AX218">
        <v>17.617999999999999</v>
      </c>
      <c r="AY218">
        <v>0</v>
      </c>
      <c r="AZ218">
        <v>0</v>
      </c>
      <c r="BA218">
        <v>0</v>
      </c>
      <c r="BB218">
        <v>0</v>
      </c>
      <c r="BC218">
        <v>0.71160000000000001</v>
      </c>
      <c r="BD218">
        <v>1E-3</v>
      </c>
    </row>
    <row r="219" spans="1:142" x14ac:dyDescent="0.25">
      <c r="A219" s="419" t="s">
        <v>873</v>
      </c>
      <c r="B219" s="419" t="s">
        <v>509</v>
      </c>
      <c r="C219" s="419" t="s">
        <v>545</v>
      </c>
      <c r="D219" s="394">
        <v>211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2.4449999999999998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3.4000000000000002E-2</v>
      </c>
      <c r="AT219">
        <v>0</v>
      </c>
      <c r="AU219">
        <v>0</v>
      </c>
      <c r="AV219">
        <v>0</v>
      </c>
      <c r="AW219">
        <v>0</v>
      </c>
      <c r="AX219">
        <v>7.3999999999999996E-2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</row>
    <row r="220" spans="1:142" x14ac:dyDescent="0.25">
      <c r="A220" s="419" t="s">
        <v>873</v>
      </c>
      <c r="B220" s="419" t="s">
        <v>905</v>
      </c>
      <c r="C220" s="419" t="s">
        <v>545</v>
      </c>
      <c r="D220" s="394">
        <v>212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1.6E-2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28.99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</row>
    <row r="221" spans="1:142" x14ac:dyDescent="0.25">
      <c r="A221" s="419" t="s">
        <v>873</v>
      </c>
      <c r="B221" s="419" t="s">
        <v>906</v>
      </c>
      <c r="C221" s="419" t="s">
        <v>545</v>
      </c>
      <c r="D221" s="394">
        <v>213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2.3E-2</v>
      </c>
      <c r="AF221">
        <v>0</v>
      </c>
      <c r="AG221">
        <v>0</v>
      </c>
      <c r="AH221">
        <v>0</v>
      </c>
      <c r="AI221">
        <v>0</v>
      </c>
      <c r="AJ221">
        <v>0.28499999999999998</v>
      </c>
      <c r="AK221">
        <v>8.9999999999999993E-3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5.72</v>
      </c>
      <c r="AT221">
        <v>0</v>
      </c>
      <c r="AU221">
        <v>0</v>
      </c>
      <c r="AV221">
        <v>0</v>
      </c>
      <c r="AW221">
        <v>0</v>
      </c>
      <c r="AX221">
        <v>3.585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</row>
    <row r="222" spans="1:142" x14ac:dyDescent="0.25">
      <c r="A222" s="419" t="s">
        <v>873</v>
      </c>
      <c r="B222" s="419" t="s">
        <v>522</v>
      </c>
      <c r="C222" s="419" t="s">
        <v>545</v>
      </c>
      <c r="D222" s="394">
        <v>214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6.4000000000000001E-2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1.0009999999999999</v>
      </c>
      <c r="AT222">
        <v>0</v>
      </c>
      <c r="AU222">
        <v>0</v>
      </c>
      <c r="AV222">
        <v>0</v>
      </c>
      <c r="AW222">
        <v>0</v>
      </c>
      <c r="AX222">
        <v>5.4785000000000004</v>
      </c>
      <c r="AY222">
        <v>0</v>
      </c>
      <c r="AZ222">
        <v>0</v>
      </c>
      <c r="BA222">
        <v>0</v>
      </c>
      <c r="BB222">
        <v>0</v>
      </c>
      <c r="BC222">
        <v>5.0000000000000001E-3</v>
      </c>
      <c r="BD222">
        <v>0</v>
      </c>
    </row>
    <row r="223" spans="1:142" x14ac:dyDescent="0.25">
      <c r="A223" s="419" t="s">
        <v>873</v>
      </c>
      <c r="B223" s="419" t="s">
        <v>905</v>
      </c>
      <c r="C223" s="419">
        <v>3031</v>
      </c>
      <c r="D223" s="394">
        <v>215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128.446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</row>
    <row r="224" spans="1:142" x14ac:dyDescent="0.25">
      <c r="A224" s="419" t="s">
        <v>873</v>
      </c>
      <c r="B224" s="419" t="s">
        <v>894</v>
      </c>
      <c r="C224" s="419" t="s">
        <v>157</v>
      </c>
      <c r="D224" s="394">
        <v>216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1.2E-2</v>
      </c>
      <c r="AA224">
        <v>0</v>
      </c>
      <c r="AB224">
        <v>0</v>
      </c>
      <c r="AC224">
        <v>0</v>
      </c>
      <c r="AD224">
        <v>0.106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0.32200000000000001</v>
      </c>
      <c r="AK224">
        <v>1.4850000000000001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0.193</v>
      </c>
      <c r="AT224">
        <v>0.16700000000000001</v>
      </c>
      <c r="AU224">
        <v>0</v>
      </c>
      <c r="AV224">
        <v>0</v>
      </c>
      <c r="AW224">
        <v>0</v>
      </c>
      <c r="AX224">
        <v>4.4999999999999998E-2</v>
      </c>
      <c r="AY224">
        <v>0</v>
      </c>
      <c r="AZ224">
        <v>0</v>
      </c>
      <c r="BA224">
        <v>0</v>
      </c>
      <c r="BB224">
        <v>0</v>
      </c>
      <c r="BC224">
        <v>0.92300000000000004</v>
      </c>
      <c r="BD224">
        <v>0</v>
      </c>
    </row>
    <row r="225" spans="1:56" x14ac:dyDescent="0.25">
      <c r="A225" s="419" t="s">
        <v>873</v>
      </c>
      <c r="B225" s="419" t="s">
        <v>509</v>
      </c>
      <c r="C225" s="419" t="s">
        <v>157</v>
      </c>
      <c r="D225" s="394">
        <v>217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1.0089999999999999</v>
      </c>
      <c r="AK225">
        <v>2.8000000000000001E-2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2.395</v>
      </c>
      <c r="AR225">
        <v>0</v>
      </c>
      <c r="AS225">
        <v>0</v>
      </c>
      <c r="AT225">
        <v>6.6000000000000003E-2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</row>
    <row r="226" spans="1:56" x14ac:dyDescent="0.25">
      <c r="A226" s="419" t="s">
        <v>873</v>
      </c>
      <c r="B226" s="419" t="s">
        <v>481</v>
      </c>
      <c r="C226" s="419" t="s">
        <v>153</v>
      </c>
      <c r="D226" s="394">
        <v>218</v>
      </c>
      <c r="E226">
        <v>0</v>
      </c>
      <c r="F226">
        <v>0</v>
      </c>
      <c r="G226">
        <v>0</v>
      </c>
      <c r="H226">
        <v>1.35E-2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2.7885</v>
      </c>
      <c r="P226">
        <v>0</v>
      </c>
      <c r="Q226">
        <v>2.2499999999999999E-2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2.1000000000000001E-2</v>
      </c>
      <c r="X226">
        <v>2E-3</v>
      </c>
      <c r="Y226">
        <v>0</v>
      </c>
      <c r="Z226">
        <v>5.2999999999999999E-2</v>
      </c>
      <c r="AA226">
        <v>0</v>
      </c>
      <c r="AB226">
        <v>0</v>
      </c>
      <c r="AC226">
        <v>0</v>
      </c>
      <c r="AD226">
        <v>3.0270000000000001</v>
      </c>
      <c r="AE226">
        <v>0.15</v>
      </c>
      <c r="AF226">
        <v>0.01</v>
      </c>
      <c r="AG226">
        <v>0</v>
      </c>
      <c r="AH226">
        <v>0</v>
      </c>
      <c r="AI226">
        <v>0</v>
      </c>
      <c r="AJ226">
        <v>0</v>
      </c>
      <c r="AK226">
        <v>4.3999999999999997E-2</v>
      </c>
      <c r="AL226">
        <v>5.0000000000000001E-4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2.7320000000000002</v>
      </c>
      <c r="AY226">
        <v>0</v>
      </c>
      <c r="AZ226">
        <v>0</v>
      </c>
      <c r="BA226">
        <v>0</v>
      </c>
      <c r="BB226">
        <v>0</v>
      </c>
      <c r="BC226">
        <v>1.5E-3</v>
      </c>
      <c r="BD226">
        <v>0</v>
      </c>
    </row>
    <row r="227" spans="1:56" x14ac:dyDescent="0.25">
      <c r="A227" s="419" t="s">
        <v>873</v>
      </c>
      <c r="B227" s="419" t="s">
        <v>887</v>
      </c>
      <c r="C227" s="419" t="s">
        <v>153</v>
      </c>
      <c r="D227" s="394">
        <v>219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25.609500000000001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5.5E-2</v>
      </c>
      <c r="Y227">
        <v>0</v>
      </c>
      <c r="Z227">
        <v>1.3599999999999999E-2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1E-3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0.111</v>
      </c>
      <c r="AY227">
        <v>0</v>
      </c>
      <c r="AZ227">
        <v>2.35E-2</v>
      </c>
      <c r="BA227">
        <v>2.1999999999999999E-2</v>
      </c>
      <c r="BB227">
        <v>0</v>
      </c>
      <c r="BC227">
        <v>0</v>
      </c>
      <c r="BD227">
        <v>0</v>
      </c>
    </row>
    <row r="228" spans="1:56" x14ac:dyDescent="0.25">
      <c r="A228" s="419" t="s">
        <v>873</v>
      </c>
      <c r="B228" s="419" t="s">
        <v>889</v>
      </c>
      <c r="C228" s="419" t="s">
        <v>153</v>
      </c>
      <c r="D228" s="394">
        <v>220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1.2E-2</v>
      </c>
      <c r="AE228">
        <v>20.245000000000001</v>
      </c>
      <c r="AF228">
        <v>0</v>
      </c>
      <c r="AG228">
        <v>0</v>
      </c>
      <c r="AH228">
        <v>0</v>
      </c>
      <c r="AI228">
        <v>7.0000000000000001E-3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0.25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</row>
    <row r="229" spans="1:56" x14ac:dyDescent="0.25">
      <c r="A229" s="419" t="s">
        <v>873</v>
      </c>
      <c r="B229" s="419" t="s">
        <v>896</v>
      </c>
      <c r="C229" s="419" t="s">
        <v>153</v>
      </c>
      <c r="D229" s="394">
        <v>221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0.33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5.5</v>
      </c>
      <c r="AQ229">
        <v>0</v>
      </c>
      <c r="AR229">
        <v>135.25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</row>
    <row r="230" spans="1:56" x14ac:dyDescent="0.25">
      <c r="A230" s="419" t="s">
        <v>873</v>
      </c>
      <c r="B230" s="419" t="s">
        <v>504</v>
      </c>
      <c r="C230" s="419" t="s">
        <v>153</v>
      </c>
      <c r="D230" s="394">
        <v>222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0.05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33.341000000000001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</row>
    <row r="231" spans="1:56" x14ac:dyDescent="0.25">
      <c r="A231" s="419" t="s">
        <v>873</v>
      </c>
      <c r="B231" s="419" t="s">
        <v>520</v>
      </c>
      <c r="C231" s="419" t="s">
        <v>153</v>
      </c>
      <c r="D231" s="394">
        <v>223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1.7961</v>
      </c>
      <c r="U231">
        <v>0</v>
      </c>
      <c r="V231">
        <v>0</v>
      </c>
      <c r="W231">
        <v>0</v>
      </c>
      <c r="X231">
        <v>1.1779999999999999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</row>
    <row r="232" spans="1:56" x14ac:dyDescent="0.25">
      <c r="A232" s="419" t="s">
        <v>873</v>
      </c>
      <c r="B232" s="419" t="s">
        <v>521</v>
      </c>
      <c r="C232" s="419" t="s">
        <v>153</v>
      </c>
      <c r="D232" s="394">
        <v>224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1.2999999999999999E-2</v>
      </c>
      <c r="U232">
        <v>0</v>
      </c>
      <c r="V232">
        <v>0</v>
      </c>
      <c r="W232">
        <v>0</v>
      </c>
      <c r="X232">
        <v>7.5119999999999996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8.0000000000000002E-3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</row>
    <row r="233" spans="1:56" x14ac:dyDescent="0.25">
      <c r="A233" s="419" t="s">
        <v>873</v>
      </c>
      <c r="B233" s="419" t="s">
        <v>522</v>
      </c>
      <c r="C233" s="419" t="s">
        <v>153</v>
      </c>
      <c r="D233" s="394">
        <v>225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0.18149999999999999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8.9999999999999993E-3</v>
      </c>
      <c r="Z233">
        <v>4.1000000000000002E-2</v>
      </c>
      <c r="AA233">
        <v>0</v>
      </c>
      <c r="AB233">
        <v>0</v>
      </c>
      <c r="AC233">
        <v>0</v>
      </c>
      <c r="AD233">
        <v>3.5455000000000001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0.3085</v>
      </c>
      <c r="AL233">
        <v>3.0000000000000001E-3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1.8334999999999999</v>
      </c>
      <c r="AY233">
        <v>0</v>
      </c>
      <c r="AZ233">
        <v>0</v>
      </c>
      <c r="BA233">
        <v>6.0000000000000001E-3</v>
      </c>
      <c r="BB233">
        <v>0</v>
      </c>
      <c r="BC233">
        <v>0</v>
      </c>
      <c r="BD233">
        <v>0</v>
      </c>
    </row>
    <row r="234" spans="1:56" x14ac:dyDescent="0.25">
      <c r="A234" s="419" t="s">
        <v>874</v>
      </c>
      <c r="B234" s="419" t="s">
        <v>894</v>
      </c>
      <c r="C234" s="419">
        <v>2224</v>
      </c>
      <c r="D234" s="394">
        <v>226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1.2404999999999999</v>
      </c>
      <c r="AK234">
        <v>0.73799999999999999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5.5869999999999997</v>
      </c>
      <c r="AT234">
        <v>2.5999999999999999E-2</v>
      </c>
      <c r="AU234">
        <v>0</v>
      </c>
      <c r="AV234">
        <v>0</v>
      </c>
      <c r="AW234">
        <v>0</v>
      </c>
      <c r="AX234">
        <v>1.593</v>
      </c>
      <c r="AY234">
        <v>0</v>
      </c>
      <c r="AZ234">
        <v>0</v>
      </c>
      <c r="BA234">
        <v>0</v>
      </c>
      <c r="BB234">
        <v>0</v>
      </c>
      <c r="BC234">
        <v>2.5000000000000001E-3</v>
      </c>
      <c r="BD234">
        <v>5.0000000000000001E-3</v>
      </c>
    </row>
    <row r="235" spans="1:56" x14ac:dyDescent="0.25">
      <c r="A235" s="419" t="s">
        <v>874</v>
      </c>
      <c r="B235" s="419" t="s">
        <v>897</v>
      </c>
      <c r="C235" s="419">
        <v>2224</v>
      </c>
      <c r="D235" s="394">
        <v>227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2.2000000000000001E-3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2.1600000000000001E-2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6.8000000000000005E-2</v>
      </c>
      <c r="AT235">
        <v>0</v>
      </c>
      <c r="AU235">
        <v>0</v>
      </c>
      <c r="AV235">
        <v>0</v>
      </c>
      <c r="AW235">
        <v>0</v>
      </c>
      <c r="AX235">
        <v>4.7240000000000002</v>
      </c>
      <c r="AY235">
        <v>0</v>
      </c>
      <c r="AZ235">
        <v>1.0449999999999999</v>
      </c>
      <c r="BA235">
        <v>0</v>
      </c>
      <c r="BB235">
        <v>0</v>
      </c>
      <c r="BC235">
        <v>0</v>
      </c>
      <c r="BD235">
        <v>0</v>
      </c>
    </row>
    <row r="236" spans="1:56" x14ac:dyDescent="0.25">
      <c r="A236" s="419" t="s">
        <v>874</v>
      </c>
      <c r="B236" s="419" t="s">
        <v>509</v>
      </c>
      <c r="C236" s="419">
        <v>2224</v>
      </c>
      <c r="D236" s="394">
        <v>228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2E-3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0.22800000000000001</v>
      </c>
      <c r="AK236">
        <v>0.1075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3.3530000000000002</v>
      </c>
      <c r="AR236">
        <v>0</v>
      </c>
      <c r="AS236">
        <v>0.01</v>
      </c>
      <c r="AT236">
        <v>3.5000000000000003E-2</v>
      </c>
      <c r="AU236">
        <v>0</v>
      </c>
      <c r="AV236">
        <v>0</v>
      </c>
      <c r="AW236">
        <v>0</v>
      </c>
      <c r="AX236">
        <v>1.544</v>
      </c>
      <c r="AY236">
        <v>0</v>
      </c>
      <c r="AZ236">
        <v>0</v>
      </c>
      <c r="BA236">
        <v>0</v>
      </c>
      <c r="BB236">
        <v>0</v>
      </c>
      <c r="BC236">
        <v>2E-3</v>
      </c>
      <c r="BD236">
        <v>0</v>
      </c>
    </row>
    <row r="237" spans="1:56" x14ac:dyDescent="0.25">
      <c r="A237" s="419" t="s">
        <v>874</v>
      </c>
      <c r="B237" s="419" t="s">
        <v>510</v>
      </c>
      <c r="C237" s="419">
        <v>2224</v>
      </c>
      <c r="D237" s="394">
        <v>229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23.957000000000001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</row>
    <row r="238" spans="1:56" x14ac:dyDescent="0.25">
      <c r="A238" s="419" t="s">
        <v>874</v>
      </c>
      <c r="B238" s="419" t="s">
        <v>906</v>
      </c>
      <c r="C238" s="419">
        <v>2224</v>
      </c>
      <c r="D238" s="394">
        <v>230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3.3679999999999999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4.0110000000000001</v>
      </c>
      <c r="AT238">
        <v>0</v>
      </c>
      <c r="AU238">
        <v>0</v>
      </c>
      <c r="AV238">
        <v>0</v>
      </c>
      <c r="AW238">
        <v>0</v>
      </c>
      <c r="AX238">
        <v>0.30199999999999999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</row>
    <row r="239" spans="1:56" x14ac:dyDescent="0.25">
      <c r="A239" s="419" t="s">
        <v>874</v>
      </c>
      <c r="B239" s="419" t="s">
        <v>907</v>
      </c>
      <c r="C239" s="419">
        <v>2224</v>
      </c>
      <c r="D239" s="394">
        <v>231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19.913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</row>
    <row r="240" spans="1:56" x14ac:dyDescent="0.25">
      <c r="A240" s="419" t="s">
        <v>874</v>
      </c>
      <c r="B240" s="419" t="s">
        <v>522</v>
      </c>
      <c r="C240" s="419">
        <v>2224</v>
      </c>
      <c r="D240" s="394">
        <v>232</v>
      </c>
      <c r="E240">
        <v>1.4999999999999999E-2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0.88249999999999995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9.0999999999999998E-2</v>
      </c>
      <c r="X240">
        <v>0</v>
      </c>
      <c r="Y240">
        <v>0</v>
      </c>
      <c r="Z240">
        <v>2.1000000000000001E-2</v>
      </c>
      <c r="AA240">
        <v>0</v>
      </c>
      <c r="AB240">
        <v>0</v>
      </c>
      <c r="AC240">
        <v>0</v>
      </c>
      <c r="AD240">
        <v>0</v>
      </c>
      <c r="AE240">
        <v>0.154</v>
      </c>
      <c r="AF240">
        <v>0</v>
      </c>
      <c r="AG240">
        <v>0</v>
      </c>
      <c r="AH240">
        <v>0</v>
      </c>
      <c r="AI240">
        <v>0</v>
      </c>
      <c r="AJ240">
        <v>1.3736999999999999</v>
      </c>
      <c r="AK240">
        <v>4.0301999999999998</v>
      </c>
      <c r="AL240">
        <v>0</v>
      </c>
      <c r="AM240">
        <v>1.23E-2</v>
      </c>
      <c r="AN240">
        <v>0</v>
      </c>
      <c r="AO240">
        <v>0</v>
      </c>
      <c r="AP240">
        <v>1.2E-2</v>
      </c>
      <c r="AQ240">
        <v>10.476000000000001</v>
      </c>
      <c r="AR240">
        <v>0</v>
      </c>
      <c r="AS240">
        <v>2.0329999999999999</v>
      </c>
      <c r="AT240">
        <v>5.3199999999999997E-2</v>
      </c>
      <c r="AU240">
        <v>0</v>
      </c>
      <c r="AV240">
        <v>0</v>
      </c>
      <c r="AW240">
        <v>0</v>
      </c>
      <c r="AX240">
        <v>440.90609999999998</v>
      </c>
      <c r="AY240">
        <v>0</v>
      </c>
      <c r="AZ240">
        <v>7.1999999999999995E-2</v>
      </c>
      <c r="BA240">
        <v>0.376</v>
      </c>
      <c r="BB240">
        <v>0</v>
      </c>
      <c r="BC240">
        <v>4.8899999999999999E-2</v>
      </c>
      <c r="BD240">
        <v>0.02</v>
      </c>
    </row>
    <row r="241" spans="1:56" x14ac:dyDescent="0.25">
      <c r="A241" s="419" t="s">
        <v>874</v>
      </c>
      <c r="B241" s="419" t="s">
        <v>907</v>
      </c>
      <c r="C241" s="419" t="s">
        <v>545</v>
      </c>
      <c r="D241" s="394">
        <v>233</v>
      </c>
      <c r="E241">
        <v>0</v>
      </c>
      <c r="F241">
        <v>8.0000000000000002E-3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11.725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</row>
    <row r="242" spans="1:56" x14ac:dyDescent="0.25">
      <c r="A242" s="419" t="s">
        <v>874</v>
      </c>
      <c r="B242" s="419" t="s">
        <v>522</v>
      </c>
      <c r="C242" s="419" t="s">
        <v>545</v>
      </c>
      <c r="D242" s="394">
        <v>234</v>
      </c>
      <c r="E242">
        <v>1.15E-2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0.09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0.26579999999999998</v>
      </c>
      <c r="AK242">
        <v>0.1525</v>
      </c>
      <c r="AL242">
        <v>0</v>
      </c>
      <c r="AM242">
        <v>0</v>
      </c>
      <c r="AN242">
        <v>2.5000000000000001E-3</v>
      </c>
      <c r="AO242">
        <v>0</v>
      </c>
      <c r="AP242">
        <v>0</v>
      </c>
      <c r="AQ242">
        <v>0</v>
      </c>
      <c r="AR242">
        <v>0</v>
      </c>
      <c r="AS242">
        <v>7.5999999999999998E-2</v>
      </c>
      <c r="AT242">
        <v>0</v>
      </c>
      <c r="AU242">
        <v>0</v>
      </c>
      <c r="AV242">
        <v>0</v>
      </c>
      <c r="AW242">
        <v>0</v>
      </c>
      <c r="AX242">
        <v>71.091099999999997</v>
      </c>
      <c r="AY242">
        <v>0</v>
      </c>
      <c r="AZ242">
        <v>0</v>
      </c>
      <c r="BA242">
        <v>0.13300000000000001</v>
      </c>
      <c r="BB242">
        <v>0</v>
      </c>
      <c r="BC242">
        <v>0</v>
      </c>
      <c r="BD242">
        <v>0</v>
      </c>
    </row>
    <row r="243" spans="1:56" x14ac:dyDescent="0.25">
      <c r="A243" s="419" t="s">
        <v>876</v>
      </c>
      <c r="B243" s="419" t="s">
        <v>879</v>
      </c>
      <c r="C243" s="419">
        <v>3031</v>
      </c>
      <c r="D243" s="394">
        <v>235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70.27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</row>
    <row r="244" spans="1:56" x14ac:dyDescent="0.25">
      <c r="A244" s="419" t="s">
        <v>876</v>
      </c>
      <c r="B244" s="419" t="s">
        <v>899</v>
      </c>
      <c r="C244" s="419">
        <v>3031</v>
      </c>
      <c r="D244" s="394">
        <v>236</v>
      </c>
      <c r="E244">
        <v>0.04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0.22</v>
      </c>
      <c r="AO244">
        <v>137.06100000000001</v>
      </c>
      <c r="AP244">
        <v>30.225000000000001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</row>
    <row r="245" spans="1:56" x14ac:dyDescent="0.25">
      <c r="A245" s="419" t="s">
        <v>876</v>
      </c>
      <c r="B245" s="419" t="s">
        <v>902</v>
      </c>
      <c r="C245" s="419">
        <v>3031</v>
      </c>
      <c r="D245" s="394">
        <v>237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13.805999999999999</v>
      </c>
      <c r="AP245">
        <v>0.16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</row>
    <row r="246" spans="1:56" x14ac:dyDescent="0.25">
      <c r="A246" s="419" t="s">
        <v>876</v>
      </c>
      <c r="B246" s="419" t="s">
        <v>905</v>
      </c>
      <c r="C246" s="419">
        <v>3031</v>
      </c>
      <c r="D246" s="394">
        <v>238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118.86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</row>
    <row r="247" spans="1:56" x14ac:dyDescent="0.25">
      <c r="A247" s="419" t="s">
        <v>875</v>
      </c>
      <c r="B247" s="419" t="s">
        <v>522</v>
      </c>
      <c r="C247" s="419">
        <v>2224</v>
      </c>
      <c r="D247" s="394">
        <v>239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0.23100000000000001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1.4800000000000001E-2</v>
      </c>
      <c r="AF247">
        <v>0</v>
      </c>
      <c r="AG247">
        <v>0</v>
      </c>
      <c r="AH247">
        <v>0</v>
      </c>
      <c r="AI247">
        <v>0</v>
      </c>
      <c r="AJ247">
        <v>0.35249999999999998</v>
      </c>
      <c r="AK247">
        <v>0.43640000000000001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0.42409999999999998</v>
      </c>
      <c r="AT247">
        <v>0</v>
      </c>
      <c r="AU247">
        <v>0</v>
      </c>
      <c r="AV247">
        <v>0</v>
      </c>
      <c r="AW247">
        <v>0</v>
      </c>
      <c r="AX247">
        <v>51.4587</v>
      </c>
      <c r="AY247">
        <v>0</v>
      </c>
      <c r="AZ247">
        <v>0</v>
      </c>
      <c r="BA247">
        <v>0.38950000000000001</v>
      </c>
      <c r="BB247">
        <v>0</v>
      </c>
      <c r="BC247">
        <v>0</v>
      </c>
      <c r="BD247">
        <v>0</v>
      </c>
    </row>
    <row r="248" spans="1:56" x14ac:dyDescent="0.25">
      <c r="A248" s="419" t="s">
        <v>875</v>
      </c>
      <c r="B248" s="419" t="s">
        <v>894</v>
      </c>
      <c r="C248" s="419" t="s">
        <v>545</v>
      </c>
      <c r="D248" s="394">
        <v>240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0.37419999999999998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2.6334</v>
      </c>
      <c r="AT248">
        <v>0</v>
      </c>
      <c r="AU248">
        <v>0</v>
      </c>
      <c r="AV248">
        <v>0</v>
      </c>
      <c r="AW248">
        <v>0</v>
      </c>
      <c r="AX248">
        <v>6.25E-2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</row>
    <row r="249" spans="1:56" x14ac:dyDescent="0.25">
      <c r="A249" s="419" t="s">
        <v>875</v>
      </c>
      <c r="B249" s="419" t="s">
        <v>903</v>
      </c>
      <c r="C249" s="419" t="s">
        <v>545</v>
      </c>
      <c r="D249" s="394">
        <v>241</v>
      </c>
      <c r="E249">
        <v>1.091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3.0000000000000001E-3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0.26279999999999998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</row>
    <row r="250" spans="1:56" x14ac:dyDescent="0.25">
      <c r="A250" s="419" t="s">
        <v>875</v>
      </c>
      <c r="B250" s="419" t="s">
        <v>906</v>
      </c>
      <c r="C250" s="419" t="s">
        <v>545</v>
      </c>
      <c r="D250" s="394">
        <v>242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9.5200000000000007E-2</v>
      </c>
      <c r="AK250">
        <v>6.3E-2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3.2652999999999999</v>
      </c>
      <c r="AT250">
        <v>0</v>
      </c>
      <c r="AU250">
        <v>0</v>
      </c>
      <c r="AV250">
        <v>0</v>
      </c>
      <c r="AW250">
        <v>0</v>
      </c>
      <c r="AX250">
        <v>2.2100000000000002E-2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2.3E-3</v>
      </c>
    </row>
    <row r="251" spans="1:56" x14ac:dyDescent="0.25">
      <c r="A251" s="419" t="s">
        <v>875</v>
      </c>
      <c r="B251" s="419" t="s">
        <v>522</v>
      </c>
      <c r="C251" s="419" t="s">
        <v>545</v>
      </c>
      <c r="D251" s="394">
        <v>243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2.3999999999999998E-3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2.8000000000000001E-2</v>
      </c>
      <c r="AK251">
        <v>1.26E-2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14.524900000000001</v>
      </c>
      <c r="AY251">
        <v>0</v>
      </c>
      <c r="AZ251">
        <v>0</v>
      </c>
      <c r="BA251">
        <v>2.3999999999999998E-3</v>
      </c>
      <c r="BB251">
        <v>0</v>
      </c>
      <c r="BC251">
        <v>0</v>
      </c>
      <c r="BD251">
        <v>0</v>
      </c>
    </row>
    <row r="252" spans="1:56" s="57" customFormat="1" x14ac:dyDescent="0.25">
      <c r="A252" s="217"/>
      <c r="B252" s="217"/>
      <c r="C252" s="219"/>
      <c r="D252" s="18"/>
      <c r="E252" s="283"/>
      <c r="F252" s="283"/>
      <c r="G252" s="283"/>
      <c r="H252" s="283"/>
      <c r="I252" s="283"/>
      <c r="J252" s="283"/>
      <c r="K252" s="283"/>
      <c r="L252" s="283"/>
      <c r="M252" s="283"/>
      <c r="N252" s="283"/>
      <c r="O252" s="283"/>
      <c r="P252" s="283"/>
      <c r="Q252" s="283"/>
      <c r="R252" s="283"/>
      <c r="S252" s="283"/>
      <c r="T252" s="283"/>
      <c r="U252" s="283"/>
      <c r="V252" s="283"/>
      <c r="W252" s="283"/>
      <c r="X252" s="283"/>
      <c r="Y252" s="283"/>
      <c r="Z252" s="283"/>
      <c r="AA252" s="283"/>
      <c r="AB252" s="283"/>
      <c r="AC252" s="283"/>
      <c r="AD252" s="283"/>
      <c r="AE252" s="283"/>
      <c r="AF252" s="283"/>
      <c r="AG252" s="283"/>
      <c r="AH252" s="283"/>
      <c r="AI252" s="283"/>
      <c r="AJ252" s="283"/>
      <c r="AK252" s="283"/>
      <c r="AL252" s="283"/>
      <c r="AM252" s="283"/>
      <c r="AN252" s="283"/>
      <c r="AO252" s="283"/>
      <c r="AP252" s="283"/>
      <c r="AQ252" s="283"/>
      <c r="AR252" s="283"/>
      <c r="AS252" s="283"/>
      <c r="AT252" s="283"/>
      <c r="AU252" s="283"/>
      <c r="AV252" s="283"/>
      <c r="AW252" s="89"/>
    </row>
    <row r="253" spans="1:56" s="57" customFormat="1" x14ac:dyDescent="0.25">
      <c r="A253" s="217"/>
      <c r="B253" s="217"/>
      <c r="C253" s="219"/>
      <c r="D253" s="18"/>
      <c r="E253" s="283"/>
      <c r="F253" s="283"/>
      <c r="G253" s="283"/>
      <c r="H253" s="283"/>
      <c r="I253" s="283"/>
      <c r="J253" s="283"/>
      <c r="K253" s="283"/>
      <c r="L253" s="283"/>
      <c r="M253" s="283"/>
      <c r="N253" s="283"/>
      <c r="O253" s="283"/>
      <c r="P253" s="283"/>
      <c r="Q253" s="283"/>
      <c r="R253" s="283"/>
      <c r="S253" s="283"/>
      <c r="T253" s="283"/>
      <c r="U253" s="283"/>
      <c r="V253" s="283"/>
      <c r="W253" s="283"/>
      <c r="X253" s="283"/>
      <c r="Y253" s="283"/>
      <c r="Z253" s="283"/>
      <c r="AA253" s="283"/>
      <c r="AB253" s="283"/>
      <c r="AC253" s="283"/>
      <c r="AD253" s="283"/>
      <c r="AE253" s="283"/>
      <c r="AF253" s="283"/>
      <c r="AG253" s="283"/>
      <c r="AH253" s="283"/>
      <c r="AI253" s="283"/>
      <c r="AJ253" s="283"/>
      <c r="AK253" s="283"/>
      <c r="AL253" s="283"/>
      <c r="AM253" s="283"/>
      <c r="AN253" s="283"/>
      <c r="AO253" s="283"/>
      <c r="AP253" s="283"/>
      <c r="AQ253" s="283"/>
      <c r="AR253" s="283"/>
      <c r="AS253" s="283"/>
      <c r="AT253" s="283"/>
      <c r="AU253" s="283"/>
      <c r="AV253" s="283"/>
      <c r="AW253" s="89"/>
    </row>
    <row r="254" spans="1:56" s="57" customFormat="1" x14ac:dyDescent="0.25">
      <c r="A254" s="217"/>
      <c r="B254" s="217"/>
      <c r="C254" s="219"/>
      <c r="D254" s="18"/>
      <c r="E254" s="283"/>
      <c r="F254" s="283"/>
      <c r="G254" s="283"/>
      <c r="H254" s="283"/>
      <c r="I254" s="283"/>
      <c r="J254" s="283"/>
      <c r="K254" s="283"/>
      <c r="L254" s="283"/>
      <c r="M254" s="283"/>
      <c r="N254" s="283"/>
      <c r="O254" s="283"/>
      <c r="P254" s="283"/>
      <c r="Q254" s="283"/>
      <c r="R254" s="283"/>
      <c r="S254" s="283"/>
      <c r="T254" s="283"/>
      <c r="U254" s="283"/>
      <c r="V254" s="283"/>
      <c r="W254" s="283"/>
      <c r="X254" s="283"/>
      <c r="Y254" s="283"/>
      <c r="Z254" s="283"/>
      <c r="AA254" s="283"/>
      <c r="AB254" s="283"/>
      <c r="AC254" s="283"/>
      <c r="AD254" s="283"/>
      <c r="AE254" s="283"/>
      <c r="AF254" s="283"/>
      <c r="AG254" s="283"/>
      <c r="AH254" s="283"/>
      <c r="AI254" s="283"/>
      <c r="AJ254" s="283"/>
      <c r="AK254" s="283"/>
      <c r="AL254" s="283"/>
      <c r="AM254" s="283"/>
      <c r="AN254" s="283"/>
      <c r="AO254" s="283"/>
      <c r="AP254" s="283"/>
      <c r="AQ254" s="283"/>
      <c r="AR254" s="283"/>
      <c r="AS254" s="283"/>
      <c r="AT254" s="283"/>
      <c r="AU254" s="283"/>
      <c r="AV254" s="283"/>
      <c r="AW254" s="89"/>
    </row>
    <row r="255" spans="1:56" s="57" customFormat="1" x14ac:dyDescent="0.25">
      <c r="A255" s="217"/>
      <c r="B255" s="217"/>
      <c r="C255" s="219"/>
      <c r="D255" s="18"/>
      <c r="E255" s="283"/>
      <c r="F255" s="283"/>
      <c r="G255" s="283"/>
      <c r="H255" s="283"/>
      <c r="I255" s="283"/>
      <c r="J255" s="283"/>
      <c r="K255" s="283"/>
      <c r="L255" s="283"/>
      <c r="M255" s="283"/>
      <c r="N255" s="283"/>
      <c r="O255" s="283"/>
      <c r="P255" s="283"/>
      <c r="Q255" s="283"/>
      <c r="R255" s="283"/>
      <c r="S255" s="283"/>
      <c r="T255" s="283"/>
      <c r="U255" s="283"/>
      <c r="V255" s="283"/>
      <c r="W255" s="283"/>
      <c r="X255" s="283"/>
      <c r="Y255" s="283"/>
      <c r="Z255" s="283"/>
      <c r="AA255" s="283"/>
      <c r="AB255" s="283"/>
      <c r="AC255" s="283"/>
      <c r="AD255" s="283"/>
      <c r="AE255" s="283"/>
      <c r="AF255" s="283"/>
      <c r="AG255" s="283"/>
      <c r="AH255" s="283"/>
      <c r="AI255" s="283"/>
      <c r="AJ255" s="283"/>
      <c r="AK255" s="283"/>
      <c r="AL255" s="283"/>
      <c r="AM255" s="283"/>
      <c r="AN255" s="283"/>
      <c r="AO255" s="283"/>
      <c r="AP255" s="283"/>
      <c r="AQ255" s="283"/>
      <c r="AR255" s="283"/>
      <c r="AS255" s="283"/>
      <c r="AT255" s="283"/>
      <c r="AU255" s="283"/>
      <c r="AV255" s="283"/>
      <c r="AW255" s="89"/>
    </row>
    <row r="256" spans="1:56" s="57" customFormat="1" x14ac:dyDescent="0.25">
      <c r="A256" s="217"/>
      <c r="B256" s="217"/>
      <c r="C256" s="219"/>
      <c r="D256" s="18"/>
      <c r="E256" s="283"/>
      <c r="F256" s="283"/>
      <c r="G256" s="283"/>
      <c r="H256" s="283"/>
      <c r="I256" s="283"/>
      <c r="J256" s="283"/>
      <c r="K256" s="283"/>
      <c r="L256" s="283"/>
      <c r="M256" s="283"/>
      <c r="N256" s="283"/>
      <c r="O256" s="283"/>
      <c r="P256" s="283"/>
      <c r="Q256" s="283"/>
      <c r="R256" s="283"/>
      <c r="S256" s="283"/>
      <c r="T256" s="283"/>
      <c r="U256" s="283"/>
      <c r="V256" s="283"/>
      <c r="W256" s="283"/>
      <c r="X256" s="283"/>
      <c r="Y256" s="283"/>
      <c r="Z256" s="283"/>
      <c r="AA256" s="283"/>
      <c r="AB256" s="283"/>
      <c r="AC256" s="283"/>
      <c r="AD256" s="283"/>
      <c r="AE256" s="283"/>
      <c r="AF256" s="283"/>
      <c r="AG256" s="283"/>
      <c r="AH256" s="283"/>
      <c r="AI256" s="283"/>
      <c r="AJ256" s="283"/>
      <c r="AK256" s="283"/>
      <c r="AL256" s="283"/>
      <c r="AM256" s="283"/>
      <c r="AN256" s="283"/>
      <c r="AO256" s="283"/>
      <c r="AP256" s="283"/>
      <c r="AQ256" s="283"/>
      <c r="AR256" s="283"/>
      <c r="AS256" s="283"/>
      <c r="AT256" s="283"/>
      <c r="AU256" s="283"/>
      <c r="AV256" s="283"/>
      <c r="AW256" s="89"/>
    </row>
    <row r="257" spans="1:49" s="57" customFormat="1" x14ac:dyDescent="0.25">
      <c r="A257" s="217"/>
      <c r="B257" s="217"/>
      <c r="C257" s="219"/>
      <c r="D257" s="18"/>
      <c r="E257" s="283"/>
      <c r="F257" s="283"/>
      <c r="G257" s="283"/>
      <c r="H257" s="283"/>
      <c r="I257" s="283"/>
      <c r="J257" s="283"/>
      <c r="K257" s="283"/>
      <c r="L257" s="283"/>
      <c r="M257" s="283"/>
      <c r="N257" s="283"/>
      <c r="O257" s="283"/>
      <c r="P257" s="283"/>
      <c r="Q257" s="283"/>
      <c r="R257" s="283"/>
      <c r="S257" s="283"/>
      <c r="T257" s="283"/>
      <c r="U257" s="283"/>
      <c r="V257" s="283"/>
      <c r="W257" s="283"/>
      <c r="X257" s="283"/>
      <c r="Y257" s="283"/>
      <c r="Z257" s="283"/>
      <c r="AA257" s="283"/>
      <c r="AB257" s="283"/>
      <c r="AC257" s="283"/>
      <c r="AD257" s="283"/>
      <c r="AE257" s="283"/>
      <c r="AF257" s="283"/>
      <c r="AG257" s="283"/>
      <c r="AH257" s="283"/>
      <c r="AI257" s="283"/>
      <c r="AJ257" s="283"/>
      <c r="AK257" s="283"/>
      <c r="AL257" s="283"/>
      <c r="AM257" s="283"/>
      <c r="AN257" s="283"/>
      <c r="AO257" s="283"/>
      <c r="AP257" s="283"/>
      <c r="AQ257" s="283"/>
      <c r="AR257" s="283"/>
      <c r="AS257" s="283"/>
      <c r="AT257" s="283"/>
      <c r="AU257" s="283"/>
      <c r="AV257" s="283"/>
      <c r="AW257" s="89"/>
    </row>
    <row r="258" spans="1:49" s="57" customFormat="1" x14ac:dyDescent="0.25">
      <c r="A258" s="217"/>
      <c r="B258" s="217"/>
      <c r="C258" s="219"/>
      <c r="D258" s="18"/>
      <c r="E258" s="283"/>
      <c r="F258" s="283"/>
      <c r="G258" s="283"/>
      <c r="H258" s="283"/>
      <c r="I258" s="283"/>
      <c r="J258" s="283"/>
      <c r="K258" s="283"/>
      <c r="L258" s="283"/>
      <c r="M258" s="283"/>
      <c r="N258" s="283"/>
      <c r="O258" s="283"/>
      <c r="P258" s="283"/>
      <c r="Q258" s="283"/>
      <c r="R258" s="283"/>
      <c r="S258" s="283"/>
      <c r="T258" s="283"/>
      <c r="U258" s="283"/>
      <c r="V258" s="283"/>
      <c r="W258" s="283"/>
      <c r="X258" s="283"/>
      <c r="Y258" s="283"/>
      <c r="Z258" s="283"/>
      <c r="AA258" s="283"/>
      <c r="AB258" s="283"/>
      <c r="AC258" s="283"/>
      <c r="AD258" s="283"/>
      <c r="AE258" s="283"/>
      <c r="AF258" s="283"/>
      <c r="AG258" s="283"/>
      <c r="AH258" s="283"/>
      <c r="AI258" s="283"/>
      <c r="AJ258" s="283"/>
      <c r="AK258" s="283"/>
      <c r="AL258" s="283"/>
      <c r="AM258" s="283"/>
      <c r="AN258" s="283"/>
      <c r="AO258" s="283"/>
      <c r="AP258" s="283"/>
      <c r="AQ258" s="283"/>
      <c r="AR258" s="283"/>
      <c r="AS258" s="283"/>
      <c r="AT258" s="283"/>
      <c r="AU258" s="283"/>
      <c r="AV258" s="283"/>
      <c r="AW258" s="89"/>
    </row>
    <row r="259" spans="1:49" s="57" customFormat="1" x14ac:dyDescent="0.25">
      <c r="A259" s="217"/>
      <c r="B259" s="217"/>
      <c r="C259" s="219"/>
      <c r="D259" s="18"/>
      <c r="E259" s="283"/>
      <c r="F259" s="283"/>
      <c r="G259" s="283"/>
      <c r="H259" s="283"/>
      <c r="I259" s="283"/>
      <c r="J259" s="283"/>
      <c r="K259" s="283"/>
      <c r="L259" s="283"/>
      <c r="M259" s="283"/>
      <c r="N259" s="283"/>
      <c r="O259" s="283"/>
      <c r="P259" s="283"/>
      <c r="Q259" s="283"/>
      <c r="R259" s="283"/>
      <c r="S259" s="283"/>
      <c r="T259" s="283"/>
      <c r="U259" s="283"/>
      <c r="V259" s="283"/>
      <c r="W259" s="283"/>
      <c r="X259" s="283"/>
      <c r="Y259" s="283"/>
      <c r="Z259" s="283"/>
      <c r="AA259" s="283"/>
      <c r="AB259" s="283"/>
      <c r="AC259" s="283"/>
      <c r="AD259" s="283"/>
      <c r="AE259" s="283"/>
      <c r="AF259" s="283"/>
      <c r="AG259" s="283"/>
      <c r="AH259" s="283"/>
      <c r="AI259" s="283"/>
      <c r="AJ259" s="283"/>
      <c r="AK259" s="283"/>
      <c r="AL259" s="283"/>
      <c r="AM259" s="283"/>
      <c r="AN259" s="283"/>
      <c r="AO259" s="283"/>
      <c r="AP259" s="283"/>
      <c r="AQ259" s="283"/>
      <c r="AR259" s="283"/>
      <c r="AS259" s="283"/>
      <c r="AT259" s="283"/>
      <c r="AU259" s="283"/>
      <c r="AV259" s="283"/>
      <c r="AW259" s="89"/>
    </row>
    <row r="260" spans="1:49" s="57" customFormat="1" x14ac:dyDescent="0.25">
      <c r="A260" s="217"/>
      <c r="B260" s="217"/>
      <c r="C260" s="219"/>
      <c r="D260" s="18"/>
      <c r="E260" s="283"/>
      <c r="F260" s="283"/>
      <c r="G260" s="283"/>
      <c r="H260" s="283"/>
      <c r="I260" s="283"/>
      <c r="J260" s="283"/>
      <c r="K260" s="283"/>
      <c r="L260" s="283"/>
      <c r="M260" s="283"/>
      <c r="N260" s="283"/>
      <c r="O260" s="283"/>
      <c r="P260" s="283"/>
      <c r="Q260" s="283"/>
      <c r="R260" s="283"/>
      <c r="S260" s="283"/>
      <c r="T260" s="283"/>
      <c r="U260" s="283"/>
      <c r="V260" s="283"/>
      <c r="W260" s="283"/>
      <c r="X260" s="283"/>
      <c r="Y260" s="283"/>
      <c r="Z260" s="283"/>
      <c r="AA260" s="283"/>
      <c r="AB260" s="283"/>
      <c r="AC260" s="283"/>
      <c r="AD260" s="283"/>
      <c r="AE260" s="283"/>
      <c r="AF260" s="283"/>
      <c r="AG260" s="283"/>
      <c r="AH260" s="283"/>
      <c r="AI260" s="283"/>
      <c r="AJ260" s="283"/>
      <c r="AK260" s="283"/>
      <c r="AL260" s="283"/>
      <c r="AM260" s="283"/>
      <c r="AN260" s="283"/>
      <c r="AO260" s="283"/>
      <c r="AP260" s="283"/>
      <c r="AQ260" s="283"/>
      <c r="AR260" s="283"/>
      <c r="AS260" s="283"/>
      <c r="AT260" s="283"/>
      <c r="AU260" s="283"/>
      <c r="AV260" s="283"/>
      <c r="AW260" s="89"/>
    </row>
    <row r="261" spans="1:49" s="57" customFormat="1" x14ac:dyDescent="0.25">
      <c r="A261" s="217"/>
      <c r="B261" s="217"/>
      <c r="C261" s="219"/>
      <c r="D261" s="18"/>
      <c r="E261" s="283"/>
      <c r="F261" s="283"/>
      <c r="G261" s="283"/>
      <c r="H261" s="283"/>
      <c r="I261" s="283"/>
      <c r="J261" s="283"/>
      <c r="K261" s="283"/>
      <c r="L261" s="283"/>
      <c r="M261" s="283"/>
      <c r="N261" s="283"/>
      <c r="O261" s="283"/>
      <c r="P261" s="283"/>
      <c r="Q261" s="283"/>
      <c r="R261" s="283"/>
      <c r="S261" s="283"/>
      <c r="T261" s="283"/>
      <c r="U261" s="283"/>
      <c r="V261" s="283"/>
      <c r="W261" s="283"/>
      <c r="X261" s="283"/>
      <c r="Y261" s="283"/>
      <c r="Z261" s="283"/>
      <c r="AA261" s="283"/>
      <c r="AB261" s="283"/>
      <c r="AC261" s="283"/>
      <c r="AD261" s="283"/>
      <c r="AE261" s="283"/>
      <c r="AF261" s="283"/>
      <c r="AG261" s="283"/>
      <c r="AH261" s="283"/>
      <c r="AI261" s="283"/>
      <c r="AJ261" s="283"/>
      <c r="AK261" s="283"/>
      <c r="AL261" s="283"/>
      <c r="AM261" s="283"/>
      <c r="AN261" s="283"/>
      <c r="AO261" s="283"/>
      <c r="AP261" s="283"/>
      <c r="AQ261" s="283"/>
      <c r="AR261" s="283"/>
      <c r="AS261" s="283"/>
      <c r="AT261" s="283"/>
      <c r="AU261" s="283"/>
      <c r="AV261" s="283"/>
      <c r="AW261" s="89"/>
    </row>
    <row r="262" spans="1:49" s="57" customFormat="1" x14ac:dyDescent="0.25">
      <c r="A262" s="217"/>
      <c r="B262" s="217"/>
      <c r="C262" s="219"/>
      <c r="D262" s="18"/>
      <c r="E262" s="283"/>
      <c r="F262" s="283"/>
      <c r="G262" s="283"/>
      <c r="H262" s="283"/>
      <c r="I262" s="283"/>
      <c r="J262" s="283"/>
      <c r="K262" s="283"/>
      <c r="L262" s="283"/>
      <c r="M262" s="283"/>
      <c r="N262" s="283"/>
      <c r="O262" s="283"/>
      <c r="P262" s="283"/>
      <c r="Q262" s="283"/>
      <c r="R262" s="283"/>
      <c r="S262" s="283"/>
      <c r="T262" s="283"/>
      <c r="U262" s="283"/>
      <c r="V262" s="283"/>
      <c r="W262" s="283"/>
      <c r="X262" s="283"/>
      <c r="Y262" s="283"/>
      <c r="Z262" s="283"/>
      <c r="AA262" s="283"/>
      <c r="AB262" s="283"/>
      <c r="AC262" s="283"/>
      <c r="AD262" s="283"/>
      <c r="AE262" s="283"/>
      <c r="AF262" s="283"/>
      <c r="AG262" s="283"/>
      <c r="AH262" s="283"/>
      <c r="AI262" s="283"/>
      <c r="AJ262" s="283"/>
      <c r="AK262" s="283"/>
      <c r="AL262" s="283"/>
      <c r="AM262" s="283"/>
      <c r="AN262" s="283"/>
      <c r="AO262" s="283"/>
      <c r="AP262" s="283"/>
      <c r="AQ262" s="283"/>
      <c r="AR262" s="283"/>
      <c r="AS262" s="283"/>
      <c r="AT262" s="283"/>
      <c r="AU262" s="283"/>
      <c r="AV262" s="283"/>
      <c r="AW262" s="89"/>
    </row>
    <row r="263" spans="1:49" s="57" customFormat="1" x14ac:dyDescent="0.25">
      <c r="A263" s="217"/>
      <c r="B263" s="217"/>
      <c r="C263" s="219"/>
      <c r="D263" s="18"/>
      <c r="E263" s="283"/>
      <c r="F263" s="283"/>
      <c r="G263" s="283"/>
      <c r="H263" s="283"/>
      <c r="I263" s="283"/>
      <c r="J263" s="283"/>
      <c r="K263" s="283"/>
      <c r="L263" s="283"/>
      <c r="M263" s="283"/>
      <c r="N263" s="283"/>
      <c r="O263" s="283"/>
      <c r="P263" s="283"/>
      <c r="Q263" s="283"/>
      <c r="R263" s="283"/>
      <c r="S263" s="283"/>
      <c r="T263" s="283"/>
      <c r="U263" s="283"/>
      <c r="V263" s="283"/>
      <c r="W263" s="283"/>
      <c r="X263" s="283"/>
      <c r="Y263" s="283"/>
      <c r="Z263" s="283"/>
      <c r="AA263" s="283"/>
      <c r="AB263" s="283"/>
      <c r="AC263" s="283"/>
      <c r="AD263" s="283"/>
      <c r="AE263" s="283"/>
      <c r="AF263" s="283"/>
      <c r="AG263" s="283"/>
      <c r="AH263" s="283"/>
      <c r="AI263" s="283"/>
      <c r="AJ263" s="283"/>
      <c r="AK263" s="283"/>
      <c r="AL263" s="283"/>
      <c r="AM263" s="283"/>
      <c r="AN263" s="283"/>
      <c r="AO263" s="283"/>
      <c r="AP263" s="283"/>
      <c r="AQ263" s="283"/>
      <c r="AR263" s="283"/>
      <c r="AS263" s="283"/>
      <c r="AT263" s="283"/>
      <c r="AU263" s="283"/>
      <c r="AV263" s="283"/>
      <c r="AW263" s="89"/>
    </row>
    <row r="264" spans="1:49" s="57" customFormat="1" x14ac:dyDescent="0.25">
      <c r="A264" s="217"/>
      <c r="B264" s="217"/>
      <c r="C264" s="219"/>
      <c r="D264" s="18"/>
      <c r="E264" s="283"/>
      <c r="F264" s="283"/>
      <c r="G264" s="283"/>
      <c r="H264" s="283"/>
      <c r="I264" s="283"/>
      <c r="J264" s="283"/>
      <c r="K264" s="283"/>
      <c r="L264" s="283"/>
      <c r="M264" s="283"/>
      <c r="N264" s="283"/>
      <c r="O264" s="283"/>
      <c r="P264" s="283"/>
      <c r="Q264" s="283"/>
      <c r="R264" s="283"/>
      <c r="S264" s="283"/>
      <c r="T264" s="283"/>
      <c r="U264" s="283"/>
      <c r="V264" s="283"/>
      <c r="W264" s="283"/>
      <c r="X264" s="283"/>
      <c r="Y264" s="283"/>
      <c r="Z264" s="283"/>
      <c r="AA264" s="283"/>
      <c r="AB264" s="283"/>
      <c r="AC264" s="283"/>
      <c r="AD264" s="283"/>
      <c r="AE264" s="283"/>
      <c r="AF264" s="283"/>
      <c r="AG264" s="283"/>
      <c r="AH264" s="283"/>
      <c r="AI264" s="283"/>
      <c r="AJ264" s="283"/>
      <c r="AK264" s="283"/>
      <c r="AL264" s="283"/>
      <c r="AM264" s="283"/>
      <c r="AN264" s="283"/>
      <c r="AO264" s="283"/>
      <c r="AP264" s="283"/>
      <c r="AQ264" s="283"/>
      <c r="AR264" s="283"/>
      <c r="AS264" s="283"/>
      <c r="AT264" s="283"/>
      <c r="AU264" s="283"/>
      <c r="AV264" s="283"/>
      <c r="AW264" s="89"/>
    </row>
    <row r="265" spans="1:49" s="57" customFormat="1" x14ac:dyDescent="0.25">
      <c r="A265" s="217"/>
      <c r="B265" s="217"/>
      <c r="C265" s="219"/>
      <c r="D265" s="18"/>
      <c r="E265" s="283"/>
      <c r="F265" s="283"/>
      <c r="G265" s="283"/>
      <c r="H265" s="283"/>
      <c r="I265" s="283"/>
      <c r="J265" s="283"/>
      <c r="K265" s="283"/>
      <c r="L265" s="283"/>
      <c r="M265" s="283"/>
      <c r="N265" s="283"/>
      <c r="O265" s="283"/>
      <c r="P265" s="283"/>
      <c r="Q265" s="283"/>
      <c r="R265" s="283"/>
      <c r="S265" s="283"/>
      <c r="T265" s="283"/>
      <c r="U265" s="283"/>
      <c r="V265" s="283"/>
      <c r="W265" s="283"/>
      <c r="X265" s="283"/>
      <c r="Y265" s="283"/>
      <c r="Z265" s="283"/>
      <c r="AA265" s="283"/>
      <c r="AB265" s="283"/>
      <c r="AC265" s="283"/>
      <c r="AD265" s="283"/>
      <c r="AE265" s="283"/>
      <c r="AF265" s="283"/>
      <c r="AG265" s="283"/>
      <c r="AH265" s="283"/>
      <c r="AI265" s="283"/>
      <c r="AJ265" s="283"/>
      <c r="AK265" s="283"/>
      <c r="AL265" s="283"/>
      <c r="AM265" s="283"/>
      <c r="AN265" s="283"/>
      <c r="AO265" s="283"/>
      <c r="AP265" s="283"/>
      <c r="AQ265" s="283"/>
      <c r="AR265" s="283"/>
      <c r="AS265" s="283"/>
      <c r="AT265" s="283"/>
      <c r="AU265" s="283"/>
      <c r="AV265" s="283"/>
      <c r="AW265" s="89"/>
    </row>
    <row r="266" spans="1:49" s="57" customFormat="1" x14ac:dyDescent="0.25">
      <c r="A266" s="217"/>
      <c r="B266" s="217"/>
      <c r="C266" s="219"/>
      <c r="D266" s="18"/>
      <c r="E266" s="283"/>
      <c r="F266" s="283"/>
      <c r="G266" s="283"/>
      <c r="H266" s="283"/>
      <c r="I266" s="283"/>
      <c r="J266" s="283"/>
      <c r="K266" s="283"/>
      <c r="L266" s="283"/>
      <c r="M266" s="283"/>
      <c r="N266" s="283"/>
      <c r="O266" s="283"/>
      <c r="P266" s="283"/>
      <c r="Q266" s="283"/>
      <c r="R266" s="283"/>
      <c r="S266" s="283"/>
      <c r="T266" s="283"/>
      <c r="U266" s="283"/>
      <c r="V266" s="283"/>
      <c r="W266" s="283"/>
      <c r="X266" s="283"/>
      <c r="Y266" s="283"/>
      <c r="Z266" s="283"/>
      <c r="AA266" s="283"/>
      <c r="AB266" s="283"/>
      <c r="AC266" s="283"/>
      <c r="AD266" s="283"/>
      <c r="AE266" s="283"/>
      <c r="AF266" s="283"/>
      <c r="AG266" s="283"/>
      <c r="AH266" s="283"/>
      <c r="AI266" s="283"/>
      <c r="AJ266" s="283"/>
      <c r="AK266" s="283"/>
      <c r="AL266" s="283"/>
      <c r="AM266" s="283"/>
      <c r="AN266" s="283"/>
      <c r="AO266" s="283"/>
      <c r="AP266" s="283"/>
      <c r="AQ266" s="283"/>
      <c r="AR266" s="283"/>
      <c r="AS266" s="283"/>
      <c r="AT266" s="283"/>
      <c r="AU266" s="283"/>
      <c r="AV266" s="283"/>
      <c r="AW266" s="89"/>
    </row>
    <row r="267" spans="1:49" s="57" customFormat="1" x14ac:dyDescent="0.25">
      <c r="A267" s="217"/>
      <c r="B267" s="217"/>
      <c r="C267" s="219"/>
      <c r="D267" s="18"/>
      <c r="E267" s="283"/>
      <c r="F267" s="283"/>
      <c r="G267" s="283"/>
      <c r="H267" s="283"/>
      <c r="I267" s="283"/>
      <c r="J267" s="283"/>
      <c r="K267" s="283"/>
      <c r="L267" s="283"/>
      <c r="M267" s="283"/>
      <c r="N267" s="283"/>
      <c r="O267" s="283"/>
      <c r="P267" s="283"/>
      <c r="Q267" s="283"/>
      <c r="R267" s="283"/>
      <c r="S267" s="283"/>
      <c r="T267" s="283"/>
      <c r="U267" s="283"/>
      <c r="V267" s="283"/>
      <c r="W267" s="283"/>
      <c r="X267" s="283"/>
      <c r="Y267" s="283"/>
      <c r="Z267" s="283"/>
      <c r="AA267" s="283"/>
      <c r="AB267" s="283"/>
      <c r="AC267" s="283"/>
      <c r="AD267" s="283"/>
      <c r="AE267" s="283"/>
      <c r="AF267" s="283"/>
      <c r="AG267" s="283"/>
      <c r="AH267" s="283"/>
      <c r="AI267" s="283"/>
      <c r="AJ267" s="283"/>
      <c r="AK267" s="283"/>
      <c r="AL267" s="283"/>
      <c r="AM267" s="283"/>
      <c r="AN267" s="283"/>
      <c r="AO267" s="283"/>
      <c r="AP267" s="283"/>
      <c r="AQ267" s="283"/>
      <c r="AR267" s="283"/>
      <c r="AS267" s="283"/>
      <c r="AT267" s="283"/>
      <c r="AU267" s="283"/>
      <c r="AV267" s="283"/>
      <c r="AW267" s="89"/>
    </row>
    <row r="268" spans="1:49" s="57" customFormat="1" x14ac:dyDescent="0.25">
      <c r="A268" s="217"/>
      <c r="B268" s="217"/>
      <c r="C268" s="219"/>
      <c r="D268" s="18"/>
      <c r="E268" s="283"/>
      <c r="F268" s="283"/>
      <c r="G268" s="283"/>
      <c r="H268" s="283"/>
      <c r="I268" s="283"/>
      <c r="J268" s="283"/>
      <c r="K268" s="283"/>
      <c r="L268" s="283"/>
      <c r="M268" s="283"/>
      <c r="N268" s="283"/>
      <c r="O268" s="283"/>
      <c r="P268" s="283"/>
      <c r="Q268" s="283"/>
      <c r="R268" s="283"/>
      <c r="S268" s="283"/>
      <c r="T268" s="283"/>
      <c r="U268" s="283"/>
      <c r="V268" s="283"/>
      <c r="W268" s="283"/>
      <c r="X268" s="283"/>
      <c r="Y268" s="283"/>
      <c r="Z268" s="283"/>
      <c r="AA268" s="283"/>
      <c r="AB268" s="283"/>
      <c r="AC268" s="283"/>
      <c r="AD268" s="283"/>
      <c r="AE268" s="283"/>
      <c r="AF268" s="283"/>
      <c r="AG268" s="283"/>
      <c r="AH268" s="283"/>
      <c r="AI268" s="283"/>
      <c r="AJ268" s="283"/>
      <c r="AK268" s="283"/>
      <c r="AL268" s="283"/>
      <c r="AM268" s="283"/>
      <c r="AN268" s="283"/>
      <c r="AO268" s="283"/>
      <c r="AP268" s="283"/>
      <c r="AQ268" s="283"/>
      <c r="AR268" s="283"/>
      <c r="AS268" s="283"/>
      <c r="AT268" s="283"/>
      <c r="AU268" s="283"/>
      <c r="AV268" s="283"/>
      <c r="AW268" s="89"/>
    </row>
    <row r="269" spans="1:49" s="57" customFormat="1" x14ac:dyDescent="0.25">
      <c r="A269" s="217"/>
      <c r="B269" s="217"/>
      <c r="C269" s="219"/>
      <c r="D269" s="18"/>
      <c r="E269" s="283"/>
      <c r="F269" s="283"/>
      <c r="G269" s="283"/>
      <c r="H269" s="283"/>
      <c r="I269" s="283"/>
      <c r="J269" s="283"/>
      <c r="K269" s="283"/>
      <c r="L269" s="283"/>
      <c r="M269" s="283"/>
      <c r="N269" s="283"/>
      <c r="O269" s="283"/>
      <c r="P269" s="283"/>
      <c r="Q269" s="283"/>
      <c r="R269" s="283"/>
      <c r="S269" s="283"/>
      <c r="T269" s="283"/>
      <c r="U269" s="283"/>
      <c r="V269" s="283"/>
      <c r="W269" s="283"/>
      <c r="X269" s="283"/>
      <c r="Y269" s="283"/>
      <c r="Z269" s="283"/>
      <c r="AA269" s="283"/>
      <c r="AB269" s="283"/>
      <c r="AC269" s="283"/>
      <c r="AD269" s="283"/>
      <c r="AE269" s="283"/>
      <c r="AF269" s="283"/>
      <c r="AG269" s="283"/>
      <c r="AH269" s="283"/>
      <c r="AI269" s="283"/>
      <c r="AJ269" s="283"/>
      <c r="AK269" s="283"/>
      <c r="AL269" s="283"/>
      <c r="AM269" s="283"/>
      <c r="AN269" s="283"/>
      <c r="AO269" s="283"/>
      <c r="AP269" s="283"/>
      <c r="AQ269" s="283"/>
      <c r="AR269" s="283"/>
      <c r="AS269" s="283"/>
      <c r="AT269" s="283"/>
      <c r="AU269" s="283"/>
      <c r="AV269" s="283"/>
      <c r="AW269" s="89"/>
    </row>
    <row r="270" spans="1:49" s="57" customFormat="1" x14ac:dyDescent="0.25">
      <c r="A270" s="217"/>
      <c r="B270" s="217"/>
      <c r="C270" s="219"/>
      <c r="D270" s="18"/>
      <c r="E270" s="283"/>
      <c r="F270" s="283"/>
      <c r="G270" s="283"/>
      <c r="H270" s="283"/>
      <c r="I270" s="283"/>
      <c r="J270" s="283"/>
      <c r="K270" s="283"/>
      <c r="L270" s="283"/>
      <c r="M270" s="283"/>
      <c r="N270" s="283"/>
      <c r="O270" s="283"/>
      <c r="P270" s="283"/>
      <c r="Q270" s="283"/>
      <c r="R270" s="283"/>
      <c r="S270" s="283"/>
      <c r="T270" s="283"/>
      <c r="U270" s="283"/>
      <c r="V270" s="283"/>
      <c r="W270" s="283"/>
      <c r="X270" s="283"/>
      <c r="Y270" s="283"/>
      <c r="Z270" s="283"/>
      <c r="AA270" s="283"/>
      <c r="AB270" s="283"/>
      <c r="AC270" s="283"/>
      <c r="AD270" s="283"/>
      <c r="AE270" s="283"/>
      <c r="AF270" s="283"/>
      <c r="AG270" s="283"/>
      <c r="AH270" s="283"/>
      <c r="AI270" s="283"/>
      <c r="AJ270" s="283"/>
      <c r="AK270" s="283"/>
      <c r="AL270" s="283"/>
      <c r="AM270" s="283"/>
      <c r="AN270" s="283"/>
      <c r="AO270" s="283"/>
      <c r="AP270" s="283"/>
      <c r="AQ270" s="283"/>
      <c r="AR270" s="283"/>
      <c r="AS270" s="283"/>
      <c r="AT270" s="283"/>
      <c r="AU270" s="283"/>
      <c r="AV270" s="283"/>
      <c r="AW270" s="89"/>
    </row>
    <row r="271" spans="1:49" s="57" customFormat="1" x14ac:dyDescent="0.25">
      <c r="A271" s="217"/>
      <c r="B271" s="217"/>
      <c r="C271" s="219"/>
      <c r="D271" s="18"/>
      <c r="E271" s="283"/>
      <c r="F271" s="283"/>
      <c r="G271" s="283"/>
      <c r="H271" s="283"/>
      <c r="I271" s="283"/>
      <c r="J271" s="283"/>
      <c r="K271" s="283"/>
      <c r="L271" s="283"/>
      <c r="M271" s="283"/>
      <c r="N271" s="283"/>
      <c r="O271" s="283"/>
      <c r="P271" s="283"/>
      <c r="Q271" s="283"/>
      <c r="R271" s="283"/>
      <c r="S271" s="283"/>
      <c r="T271" s="283"/>
      <c r="U271" s="283"/>
      <c r="V271" s="283"/>
      <c r="W271" s="283"/>
      <c r="X271" s="283"/>
      <c r="Y271" s="283"/>
      <c r="Z271" s="283"/>
      <c r="AA271" s="283"/>
      <c r="AB271" s="283"/>
      <c r="AC271" s="283"/>
      <c r="AD271" s="283"/>
      <c r="AE271" s="283"/>
      <c r="AF271" s="283"/>
      <c r="AG271" s="283"/>
      <c r="AH271" s="283"/>
      <c r="AI271" s="283"/>
      <c r="AJ271" s="283"/>
      <c r="AK271" s="283"/>
      <c r="AL271" s="283"/>
      <c r="AM271" s="283"/>
      <c r="AN271" s="283"/>
      <c r="AO271" s="283"/>
      <c r="AP271" s="283"/>
      <c r="AQ271" s="283"/>
      <c r="AR271" s="283"/>
      <c r="AS271" s="283"/>
      <c r="AT271" s="283"/>
      <c r="AU271" s="283"/>
      <c r="AV271" s="283"/>
      <c r="AW271" s="89"/>
    </row>
    <row r="272" spans="1:49" s="57" customFormat="1" x14ac:dyDescent="0.25">
      <c r="A272" s="217"/>
      <c r="B272" s="217"/>
      <c r="C272" s="219"/>
      <c r="D272" s="18"/>
      <c r="E272" s="283"/>
      <c r="F272" s="283"/>
      <c r="G272" s="283"/>
      <c r="H272" s="283"/>
      <c r="I272" s="283"/>
      <c r="J272" s="283"/>
      <c r="K272" s="283"/>
      <c r="L272" s="283"/>
      <c r="M272" s="283"/>
      <c r="N272" s="283"/>
      <c r="O272" s="283"/>
      <c r="P272" s="283"/>
      <c r="Q272" s="283"/>
      <c r="R272" s="283"/>
      <c r="S272" s="283"/>
      <c r="T272" s="283"/>
      <c r="U272" s="283"/>
      <c r="V272" s="283"/>
      <c r="W272" s="283"/>
      <c r="X272" s="283"/>
      <c r="Y272" s="283"/>
      <c r="Z272" s="283"/>
      <c r="AA272" s="283"/>
      <c r="AB272" s="283"/>
      <c r="AC272" s="283"/>
      <c r="AD272" s="283"/>
      <c r="AE272" s="283"/>
      <c r="AF272" s="283"/>
      <c r="AG272" s="283"/>
      <c r="AH272" s="283"/>
      <c r="AI272" s="283"/>
      <c r="AJ272" s="283"/>
      <c r="AK272" s="283"/>
      <c r="AL272" s="283"/>
      <c r="AM272" s="283"/>
      <c r="AN272" s="283"/>
      <c r="AO272" s="283"/>
      <c r="AP272" s="283"/>
      <c r="AQ272" s="283"/>
      <c r="AR272" s="283"/>
      <c r="AS272" s="283"/>
      <c r="AT272" s="283"/>
      <c r="AU272" s="283"/>
      <c r="AV272" s="283"/>
      <c r="AW272" s="89"/>
    </row>
    <row r="273" spans="1:49" s="57" customFormat="1" x14ac:dyDescent="0.25">
      <c r="A273" s="217"/>
      <c r="B273" s="217"/>
      <c r="C273" s="219"/>
      <c r="D273" s="18"/>
      <c r="E273" s="283"/>
      <c r="F273" s="283"/>
      <c r="G273" s="283"/>
      <c r="H273" s="283"/>
      <c r="I273" s="283"/>
      <c r="J273" s="283"/>
      <c r="K273" s="283"/>
      <c r="L273" s="283"/>
      <c r="M273" s="283"/>
      <c r="N273" s="283"/>
      <c r="O273" s="283"/>
      <c r="P273" s="283"/>
      <c r="Q273" s="283"/>
      <c r="R273" s="283"/>
      <c r="S273" s="283"/>
      <c r="T273" s="283"/>
      <c r="U273" s="283"/>
      <c r="V273" s="283"/>
      <c r="W273" s="283"/>
      <c r="X273" s="283"/>
      <c r="Y273" s="283"/>
      <c r="Z273" s="283"/>
      <c r="AA273" s="283"/>
      <c r="AB273" s="283"/>
      <c r="AC273" s="283"/>
      <c r="AD273" s="283"/>
      <c r="AE273" s="283"/>
      <c r="AF273" s="283"/>
      <c r="AG273" s="283"/>
      <c r="AH273" s="283"/>
      <c r="AI273" s="283"/>
      <c r="AJ273" s="283"/>
      <c r="AK273" s="283"/>
      <c r="AL273" s="283"/>
      <c r="AM273" s="283"/>
      <c r="AN273" s="283"/>
      <c r="AO273" s="283"/>
      <c r="AP273" s="283"/>
      <c r="AQ273" s="283"/>
      <c r="AR273" s="283"/>
      <c r="AS273" s="283"/>
      <c r="AT273" s="283"/>
      <c r="AU273" s="283"/>
      <c r="AV273" s="283"/>
      <c r="AW273" s="89"/>
    </row>
    <row r="274" spans="1:49" s="57" customFormat="1" x14ac:dyDescent="0.25">
      <c r="A274" s="217"/>
      <c r="B274" s="217"/>
      <c r="C274" s="219"/>
      <c r="D274" s="18"/>
      <c r="E274" s="283"/>
      <c r="F274" s="283"/>
      <c r="G274" s="283"/>
      <c r="H274" s="283"/>
      <c r="I274" s="283"/>
      <c r="J274" s="283"/>
      <c r="K274" s="283"/>
      <c r="L274" s="283"/>
      <c r="M274" s="283"/>
      <c r="N274" s="283"/>
      <c r="O274" s="283"/>
      <c r="P274" s="283"/>
      <c r="Q274" s="283"/>
      <c r="R274" s="283"/>
      <c r="S274" s="283"/>
      <c r="T274" s="283"/>
      <c r="U274" s="283"/>
      <c r="V274" s="283"/>
      <c r="W274" s="283"/>
      <c r="X274" s="283"/>
      <c r="Y274" s="283"/>
      <c r="Z274" s="283"/>
      <c r="AA274" s="283"/>
      <c r="AB274" s="283"/>
      <c r="AC274" s="283"/>
      <c r="AD274" s="283"/>
      <c r="AE274" s="283"/>
      <c r="AF274" s="283"/>
      <c r="AG274" s="283"/>
      <c r="AH274" s="283"/>
      <c r="AI274" s="283"/>
      <c r="AJ274" s="283"/>
      <c r="AK274" s="283"/>
      <c r="AL274" s="283"/>
      <c r="AM274" s="283"/>
      <c r="AN274" s="283"/>
      <c r="AO274" s="283"/>
      <c r="AP274" s="283"/>
      <c r="AQ274" s="283"/>
      <c r="AR274" s="283"/>
      <c r="AS274" s="283"/>
      <c r="AT274" s="283"/>
      <c r="AU274" s="283"/>
      <c r="AV274" s="283"/>
      <c r="AW274" s="89"/>
    </row>
    <row r="275" spans="1:49" s="57" customFormat="1" x14ac:dyDescent="0.25">
      <c r="A275" s="217"/>
      <c r="B275" s="217"/>
      <c r="C275" s="219"/>
      <c r="D275" s="18"/>
      <c r="E275" s="283"/>
      <c r="F275" s="283"/>
      <c r="G275" s="283"/>
      <c r="H275" s="283"/>
      <c r="I275" s="283"/>
      <c r="J275" s="283"/>
      <c r="K275" s="283"/>
      <c r="L275" s="283"/>
      <c r="M275" s="283"/>
      <c r="N275" s="283"/>
      <c r="O275" s="283"/>
      <c r="P275" s="283"/>
      <c r="Q275" s="283"/>
      <c r="R275" s="283"/>
      <c r="S275" s="283"/>
      <c r="T275" s="283"/>
      <c r="U275" s="283"/>
      <c r="V275" s="283"/>
      <c r="W275" s="283"/>
      <c r="X275" s="283"/>
      <c r="Y275" s="283"/>
      <c r="Z275" s="283"/>
      <c r="AA275" s="283"/>
      <c r="AB275" s="283"/>
      <c r="AC275" s="283"/>
      <c r="AD275" s="283"/>
      <c r="AE275" s="283"/>
      <c r="AF275" s="283"/>
      <c r="AG275" s="283"/>
      <c r="AH275" s="283"/>
      <c r="AI275" s="283"/>
      <c r="AJ275" s="283"/>
      <c r="AK275" s="283"/>
      <c r="AL275" s="283"/>
      <c r="AM275" s="283"/>
      <c r="AN275" s="283"/>
      <c r="AO275" s="283"/>
      <c r="AP275" s="283"/>
      <c r="AQ275" s="283"/>
      <c r="AR275" s="283"/>
      <c r="AS275" s="283"/>
      <c r="AT275" s="283"/>
      <c r="AU275" s="283"/>
      <c r="AV275" s="283"/>
      <c r="AW275" s="89"/>
    </row>
    <row r="276" spans="1:49" s="57" customFormat="1" x14ac:dyDescent="0.25">
      <c r="A276" s="217"/>
      <c r="B276" s="217"/>
      <c r="C276" s="219"/>
      <c r="D276" s="18"/>
      <c r="E276" s="283"/>
      <c r="F276" s="283"/>
      <c r="G276" s="283"/>
      <c r="H276" s="283"/>
      <c r="I276" s="283"/>
      <c r="J276" s="283"/>
      <c r="K276" s="283"/>
      <c r="L276" s="283"/>
      <c r="M276" s="283"/>
      <c r="N276" s="283"/>
      <c r="O276" s="283"/>
      <c r="P276" s="283"/>
      <c r="Q276" s="283"/>
      <c r="R276" s="283"/>
      <c r="S276" s="283"/>
      <c r="T276" s="283"/>
      <c r="U276" s="283"/>
      <c r="V276" s="283"/>
      <c r="W276" s="283"/>
      <c r="X276" s="283"/>
      <c r="Y276" s="283"/>
      <c r="Z276" s="283"/>
      <c r="AA276" s="283"/>
      <c r="AB276" s="283"/>
      <c r="AC276" s="283"/>
      <c r="AD276" s="283"/>
      <c r="AE276" s="283"/>
      <c r="AF276" s="283"/>
      <c r="AG276" s="283"/>
      <c r="AH276" s="283"/>
      <c r="AI276" s="283"/>
      <c r="AJ276" s="283"/>
      <c r="AK276" s="283"/>
      <c r="AL276" s="283"/>
      <c r="AM276" s="283"/>
      <c r="AN276" s="283"/>
      <c r="AO276" s="283"/>
      <c r="AP276" s="283"/>
      <c r="AQ276" s="283"/>
      <c r="AR276" s="283"/>
      <c r="AS276" s="283"/>
      <c r="AT276" s="283"/>
      <c r="AU276" s="283"/>
      <c r="AV276" s="283"/>
      <c r="AW276" s="89"/>
    </row>
    <row r="277" spans="1:49" s="57" customFormat="1" x14ac:dyDescent="0.25">
      <c r="A277" s="217"/>
      <c r="B277" s="217"/>
      <c r="C277" s="219"/>
      <c r="D277" s="18"/>
      <c r="E277" s="283"/>
      <c r="F277" s="283"/>
      <c r="G277" s="283"/>
      <c r="H277" s="283"/>
      <c r="I277" s="283"/>
      <c r="J277" s="283"/>
      <c r="K277" s="283"/>
      <c r="L277" s="283"/>
      <c r="M277" s="283"/>
      <c r="N277" s="283"/>
      <c r="O277" s="283"/>
      <c r="P277" s="283"/>
      <c r="Q277" s="283"/>
      <c r="R277" s="283"/>
      <c r="S277" s="283"/>
      <c r="T277" s="283"/>
      <c r="U277" s="283"/>
      <c r="V277" s="283"/>
      <c r="W277" s="283"/>
      <c r="X277" s="283"/>
      <c r="Y277" s="283"/>
      <c r="Z277" s="283"/>
      <c r="AA277" s="283"/>
      <c r="AB277" s="283"/>
      <c r="AC277" s="283"/>
      <c r="AD277" s="283"/>
      <c r="AE277" s="283"/>
      <c r="AF277" s="283"/>
      <c r="AG277" s="283"/>
      <c r="AH277" s="283"/>
      <c r="AI277" s="283"/>
      <c r="AJ277" s="283"/>
      <c r="AK277" s="283"/>
      <c r="AL277" s="283"/>
      <c r="AM277" s="283"/>
      <c r="AN277" s="283"/>
      <c r="AO277" s="283"/>
      <c r="AP277" s="283"/>
      <c r="AQ277" s="283"/>
      <c r="AR277" s="283"/>
      <c r="AS277" s="283"/>
      <c r="AT277" s="283"/>
      <c r="AU277" s="283"/>
      <c r="AV277" s="283"/>
      <c r="AW277" s="89"/>
    </row>
    <row r="278" spans="1:49" s="57" customFormat="1" x14ac:dyDescent="0.25">
      <c r="A278" s="217"/>
      <c r="B278" s="217"/>
      <c r="C278" s="219"/>
      <c r="D278" s="18"/>
      <c r="E278" s="283"/>
      <c r="F278" s="283"/>
      <c r="G278" s="283"/>
      <c r="H278" s="283"/>
      <c r="I278" s="283"/>
      <c r="J278" s="283"/>
      <c r="K278" s="283"/>
      <c r="L278" s="283"/>
      <c r="M278" s="283"/>
      <c r="N278" s="283"/>
      <c r="O278" s="283"/>
      <c r="P278" s="283"/>
      <c r="Q278" s="283"/>
      <c r="R278" s="283"/>
      <c r="S278" s="283"/>
      <c r="T278" s="283"/>
      <c r="U278" s="283"/>
      <c r="V278" s="283"/>
      <c r="W278" s="283"/>
      <c r="X278" s="283"/>
      <c r="Y278" s="283"/>
      <c r="Z278" s="283"/>
      <c r="AA278" s="283"/>
      <c r="AB278" s="283"/>
      <c r="AC278" s="283"/>
      <c r="AD278" s="283"/>
      <c r="AE278" s="283"/>
      <c r="AF278" s="283"/>
      <c r="AG278" s="283"/>
      <c r="AH278" s="283"/>
      <c r="AI278" s="283"/>
      <c r="AJ278" s="283"/>
      <c r="AK278" s="283"/>
      <c r="AL278" s="283"/>
      <c r="AM278" s="283"/>
      <c r="AN278" s="283"/>
      <c r="AO278" s="283"/>
      <c r="AP278" s="283"/>
      <c r="AQ278" s="283"/>
      <c r="AR278" s="283"/>
      <c r="AS278" s="283"/>
      <c r="AT278" s="283"/>
      <c r="AU278" s="283"/>
      <c r="AV278" s="283"/>
      <c r="AW278" s="89"/>
    </row>
    <row r="279" spans="1:49" s="57" customFormat="1" x14ac:dyDescent="0.25">
      <c r="A279" s="217"/>
      <c r="B279" s="217"/>
      <c r="C279" s="219"/>
      <c r="D279" s="18"/>
      <c r="E279" s="283"/>
      <c r="F279" s="283"/>
      <c r="G279" s="283"/>
      <c r="H279" s="283"/>
      <c r="I279" s="283"/>
      <c r="J279" s="283"/>
      <c r="K279" s="283"/>
      <c r="L279" s="283"/>
      <c r="M279" s="283"/>
      <c r="N279" s="283"/>
      <c r="O279" s="283"/>
      <c r="P279" s="283"/>
      <c r="Q279" s="283"/>
      <c r="R279" s="283"/>
      <c r="S279" s="283"/>
      <c r="T279" s="283"/>
      <c r="U279" s="283"/>
      <c r="V279" s="283"/>
      <c r="W279" s="283"/>
      <c r="X279" s="283"/>
      <c r="Y279" s="283"/>
      <c r="Z279" s="283"/>
      <c r="AA279" s="283"/>
      <c r="AB279" s="283"/>
      <c r="AC279" s="283"/>
      <c r="AD279" s="283"/>
      <c r="AE279" s="283"/>
      <c r="AF279" s="283"/>
      <c r="AG279" s="283"/>
      <c r="AH279" s="283"/>
      <c r="AI279" s="283"/>
      <c r="AJ279" s="283"/>
      <c r="AK279" s="283"/>
      <c r="AL279" s="283"/>
      <c r="AM279" s="283"/>
      <c r="AN279" s="283"/>
      <c r="AO279" s="283"/>
      <c r="AP279" s="283"/>
      <c r="AQ279" s="283"/>
      <c r="AR279" s="283"/>
      <c r="AS279" s="283"/>
      <c r="AT279" s="283"/>
      <c r="AU279" s="283"/>
      <c r="AV279" s="283"/>
      <c r="AW279" s="89"/>
    </row>
    <row r="280" spans="1:49" s="57" customFormat="1" x14ac:dyDescent="0.25">
      <c r="A280" s="217"/>
      <c r="B280" s="217"/>
      <c r="C280" s="219"/>
      <c r="D280" s="18"/>
      <c r="E280" s="283"/>
      <c r="F280" s="283"/>
      <c r="G280" s="283"/>
      <c r="H280" s="283"/>
      <c r="I280" s="283"/>
      <c r="J280" s="283"/>
      <c r="K280" s="283"/>
      <c r="L280" s="283"/>
      <c r="M280" s="283"/>
      <c r="N280" s="283"/>
      <c r="O280" s="283"/>
      <c r="P280" s="283"/>
      <c r="Q280" s="283"/>
      <c r="R280" s="283"/>
      <c r="S280" s="283"/>
      <c r="T280" s="283"/>
      <c r="U280" s="283"/>
      <c r="V280" s="283"/>
      <c r="W280" s="283"/>
      <c r="X280" s="283"/>
      <c r="Y280" s="283"/>
      <c r="Z280" s="283"/>
      <c r="AA280" s="283"/>
      <c r="AB280" s="283"/>
      <c r="AC280" s="283"/>
      <c r="AD280" s="283"/>
      <c r="AE280" s="283"/>
      <c r="AF280" s="283"/>
      <c r="AG280" s="283"/>
      <c r="AH280" s="283"/>
      <c r="AI280" s="283"/>
      <c r="AJ280" s="283"/>
      <c r="AK280" s="283"/>
      <c r="AL280" s="283"/>
      <c r="AM280" s="283"/>
      <c r="AN280" s="283"/>
      <c r="AO280" s="283"/>
      <c r="AP280" s="283"/>
      <c r="AQ280" s="283"/>
      <c r="AR280" s="283"/>
      <c r="AS280" s="283"/>
      <c r="AT280" s="283"/>
      <c r="AU280" s="283"/>
      <c r="AV280" s="283"/>
      <c r="AW280" s="89"/>
    </row>
    <row r="281" spans="1:49" s="57" customFormat="1" x14ac:dyDescent="0.25">
      <c r="A281" s="217"/>
      <c r="B281" s="217"/>
      <c r="C281" s="219"/>
      <c r="D281" s="18"/>
      <c r="E281" s="283"/>
      <c r="F281" s="283"/>
      <c r="G281" s="283"/>
      <c r="H281" s="283"/>
      <c r="I281" s="283"/>
      <c r="J281" s="283"/>
      <c r="K281" s="283"/>
      <c r="L281" s="283"/>
      <c r="M281" s="283"/>
      <c r="N281" s="283"/>
      <c r="O281" s="283"/>
      <c r="P281" s="283"/>
      <c r="Q281" s="283"/>
      <c r="R281" s="283"/>
      <c r="S281" s="283"/>
      <c r="T281" s="283"/>
      <c r="U281" s="283"/>
      <c r="V281" s="283"/>
      <c r="W281" s="283"/>
      <c r="X281" s="283"/>
      <c r="Y281" s="283"/>
      <c r="Z281" s="283"/>
      <c r="AA281" s="283"/>
      <c r="AB281" s="283"/>
      <c r="AC281" s="283"/>
      <c r="AD281" s="283"/>
      <c r="AE281" s="283"/>
      <c r="AF281" s="283"/>
      <c r="AG281" s="283"/>
      <c r="AH281" s="283"/>
      <c r="AI281" s="283"/>
      <c r="AJ281" s="283"/>
      <c r="AK281" s="283"/>
      <c r="AL281" s="283"/>
      <c r="AM281" s="283"/>
      <c r="AN281" s="283"/>
      <c r="AO281" s="283"/>
      <c r="AP281" s="283"/>
      <c r="AQ281" s="283"/>
      <c r="AR281" s="283"/>
      <c r="AS281" s="283"/>
      <c r="AT281" s="283"/>
      <c r="AU281" s="283"/>
      <c r="AV281" s="283"/>
      <c r="AW281" s="89"/>
    </row>
    <row r="282" spans="1:49" s="57" customFormat="1" x14ac:dyDescent="0.25">
      <c r="A282" s="217"/>
      <c r="B282" s="217"/>
      <c r="C282" s="219"/>
      <c r="D282" s="18"/>
      <c r="E282" s="283"/>
      <c r="F282" s="283"/>
      <c r="G282" s="283"/>
      <c r="H282" s="283"/>
      <c r="I282" s="283"/>
      <c r="J282" s="283"/>
      <c r="K282" s="283"/>
      <c r="L282" s="283"/>
      <c r="M282" s="283"/>
      <c r="N282" s="283"/>
      <c r="O282" s="283"/>
      <c r="P282" s="283"/>
      <c r="Q282" s="283"/>
      <c r="R282" s="283"/>
      <c r="S282" s="283"/>
      <c r="T282" s="283"/>
      <c r="U282" s="283"/>
      <c r="V282" s="283"/>
      <c r="W282" s="283"/>
      <c r="X282" s="283"/>
      <c r="Y282" s="283"/>
      <c r="Z282" s="283"/>
      <c r="AA282" s="283"/>
      <c r="AB282" s="283"/>
      <c r="AC282" s="283"/>
      <c r="AD282" s="283"/>
      <c r="AE282" s="283"/>
      <c r="AF282" s="283"/>
      <c r="AG282" s="283"/>
      <c r="AH282" s="283"/>
      <c r="AI282" s="283"/>
      <c r="AJ282" s="283"/>
      <c r="AK282" s="283"/>
      <c r="AL282" s="283"/>
      <c r="AM282" s="283"/>
      <c r="AN282" s="283"/>
      <c r="AO282" s="283"/>
      <c r="AP282" s="283"/>
      <c r="AQ282" s="283"/>
      <c r="AR282" s="283"/>
      <c r="AS282" s="283"/>
      <c r="AT282" s="283"/>
      <c r="AU282" s="283"/>
      <c r="AV282" s="283"/>
      <c r="AW282" s="89"/>
    </row>
    <row r="283" spans="1:49" s="57" customFormat="1" x14ac:dyDescent="0.25">
      <c r="A283" s="217"/>
      <c r="B283" s="217"/>
      <c r="C283" s="219"/>
      <c r="D283" s="18"/>
      <c r="E283" s="283"/>
      <c r="F283" s="283"/>
      <c r="G283" s="283"/>
      <c r="H283" s="283"/>
      <c r="I283" s="283"/>
      <c r="J283" s="283"/>
      <c r="K283" s="283"/>
      <c r="L283" s="283"/>
      <c r="M283" s="283"/>
      <c r="N283" s="283"/>
      <c r="O283" s="283"/>
      <c r="P283" s="283"/>
      <c r="Q283" s="283"/>
      <c r="R283" s="283"/>
      <c r="S283" s="283"/>
      <c r="T283" s="283"/>
      <c r="U283" s="283"/>
      <c r="V283" s="283"/>
      <c r="W283" s="283"/>
      <c r="X283" s="283"/>
      <c r="Y283" s="283"/>
      <c r="Z283" s="283"/>
      <c r="AA283" s="283"/>
      <c r="AB283" s="283"/>
      <c r="AC283" s="283"/>
      <c r="AD283" s="283"/>
      <c r="AE283" s="283"/>
      <c r="AF283" s="283"/>
      <c r="AG283" s="283"/>
      <c r="AH283" s="283"/>
      <c r="AI283" s="283"/>
      <c r="AJ283" s="283"/>
      <c r="AK283" s="283"/>
      <c r="AL283" s="283"/>
      <c r="AM283" s="283"/>
      <c r="AN283" s="283"/>
      <c r="AO283" s="283"/>
      <c r="AP283" s="283"/>
      <c r="AQ283" s="283"/>
      <c r="AR283" s="283"/>
      <c r="AS283" s="283"/>
      <c r="AT283" s="283"/>
      <c r="AU283" s="283"/>
      <c r="AV283" s="283"/>
      <c r="AW283" s="89"/>
    </row>
    <row r="284" spans="1:49" s="57" customFormat="1" x14ac:dyDescent="0.25">
      <c r="A284" s="217"/>
      <c r="B284" s="217"/>
      <c r="C284" s="219"/>
      <c r="D284" s="18"/>
      <c r="E284" s="283"/>
      <c r="F284" s="283"/>
      <c r="G284" s="283"/>
      <c r="H284" s="283"/>
      <c r="I284" s="283"/>
      <c r="J284" s="283"/>
      <c r="K284" s="283"/>
      <c r="L284" s="283"/>
      <c r="M284" s="283"/>
      <c r="N284" s="283"/>
      <c r="O284" s="283"/>
      <c r="P284" s="283"/>
      <c r="Q284" s="283"/>
      <c r="R284" s="283"/>
      <c r="S284" s="283"/>
      <c r="T284" s="283"/>
      <c r="U284" s="283"/>
      <c r="V284" s="283"/>
      <c r="W284" s="283"/>
      <c r="X284" s="283"/>
      <c r="Y284" s="283"/>
      <c r="Z284" s="283"/>
      <c r="AA284" s="283"/>
      <c r="AB284" s="283"/>
      <c r="AC284" s="283"/>
      <c r="AD284" s="283"/>
      <c r="AE284" s="283"/>
      <c r="AF284" s="283"/>
      <c r="AG284" s="283"/>
      <c r="AH284" s="283"/>
      <c r="AI284" s="283"/>
      <c r="AJ284" s="283"/>
      <c r="AK284" s="283"/>
      <c r="AL284" s="283"/>
      <c r="AM284" s="283"/>
      <c r="AN284" s="283"/>
      <c r="AO284" s="283"/>
      <c r="AP284" s="283"/>
      <c r="AQ284" s="283"/>
      <c r="AR284" s="283"/>
      <c r="AS284" s="283"/>
      <c r="AT284" s="283"/>
      <c r="AU284" s="283"/>
      <c r="AV284" s="283"/>
      <c r="AW284" s="89"/>
    </row>
    <row r="285" spans="1:49" s="57" customFormat="1" x14ac:dyDescent="0.25">
      <c r="A285" s="217"/>
      <c r="B285" s="217"/>
      <c r="C285" s="219"/>
      <c r="D285" s="18"/>
      <c r="E285" s="283"/>
      <c r="F285" s="283"/>
      <c r="G285" s="283"/>
      <c r="H285" s="283"/>
      <c r="I285" s="283"/>
      <c r="J285" s="283"/>
      <c r="K285" s="283"/>
      <c r="L285" s="283"/>
      <c r="M285" s="283"/>
      <c r="N285" s="283"/>
      <c r="O285" s="283"/>
      <c r="P285" s="283"/>
      <c r="Q285" s="283"/>
      <c r="R285" s="283"/>
      <c r="S285" s="283"/>
      <c r="T285" s="283"/>
      <c r="U285" s="283"/>
      <c r="V285" s="283"/>
      <c r="W285" s="283"/>
      <c r="X285" s="283"/>
      <c r="Y285" s="283"/>
      <c r="Z285" s="283"/>
      <c r="AA285" s="283"/>
      <c r="AB285" s="283"/>
      <c r="AC285" s="283"/>
      <c r="AD285" s="283"/>
      <c r="AE285" s="283"/>
      <c r="AF285" s="283"/>
      <c r="AG285" s="283"/>
      <c r="AH285" s="283"/>
      <c r="AI285" s="283"/>
      <c r="AJ285" s="283"/>
      <c r="AK285" s="283"/>
      <c r="AL285" s="283"/>
      <c r="AM285" s="283"/>
      <c r="AN285" s="283"/>
      <c r="AO285" s="283"/>
      <c r="AP285" s="283"/>
      <c r="AQ285" s="283"/>
      <c r="AR285" s="283"/>
      <c r="AS285" s="283"/>
      <c r="AT285" s="283"/>
      <c r="AU285" s="283"/>
      <c r="AV285" s="283"/>
      <c r="AW285" s="89"/>
    </row>
    <row r="286" spans="1:49" s="57" customFormat="1" x14ac:dyDescent="0.25">
      <c r="A286" s="217"/>
      <c r="B286" s="217"/>
      <c r="C286" s="219"/>
      <c r="D286" s="18"/>
      <c r="E286" s="283"/>
      <c r="F286" s="283"/>
      <c r="G286" s="283"/>
      <c r="H286" s="283"/>
      <c r="I286" s="283"/>
      <c r="J286" s="283"/>
      <c r="K286" s="283"/>
      <c r="L286" s="283"/>
      <c r="M286" s="283"/>
      <c r="N286" s="283"/>
      <c r="O286" s="283"/>
      <c r="P286" s="283"/>
      <c r="Q286" s="283"/>
      <c r="R286" s="283"/>
      <c r="S286" s="283"/>
      <c r="T286" s="283"/>
      <c r="U286" s="283"/>
      <c r="V286" s="283"/>
      <c r="W286" s="283"/>
      <c r="X286" s="283"/>
      <c r="Y286" s="283"/>
      <c r="Z286" s="283"/>
      <c r="AA286" s="283"/>
      <c r="AB286" s="283"/>
      <c r="AC286" s="283"/>
      <c r="AD286" s="283"/>
      <c r="AE286" s="283"/>
      <c r="AF286" s="283"/>
      <c r="AG286" s="283"/>
      <c r="AH286" s="283"/>
      <c r="AI286" s="283"/>
      <c r="AJ286" s="283"/>
      <c r="AK286" s="283"/>
      <c r="AL286" s="283"/>
      <c r="AM286" s="283"/>
      <c r="AN286" s="283"/>
      <c r="AO286" s="283"/>
      <c r="AP286" s="283"/>
      <c r="AQ286" s="283"/>
      <c r="AR286" s="283"/>
      <c r="AS286" s="283"/>
      <c r="AT286" s="283"/>
      <c r="AU286" s="283"/>
      <c r="AV286" s="283"/>
      <c r="AW286" s="89"/>
    </row>
    <row r="287" spans="1:49" s="57" customFormat="1" x14ac:dyDescent="0.25">
      <c r="A287" s="217"/>
      <c r="B287" s="217"/>
      <c r="C287" s="219"/>
      <c r="D287" s="18"/>
      <c r="E287" s="283"/>
      <c r="F287" s="283"/>
      <c r="G287" s="283"/>
      <c r="H287" s="283"/>
      <c r="I287" s="283"/>
      <c r="J287" s="283"/>
      <c r="K287" s="283"/>
      <c r="L287" s="283"/>
      <c r="M287" s="283"/>
      <c r="N287" s="283"/>
      <c r="O287" s="283"/>
      <c r="P287" s="283"/>
      <c r="Q287" s="283"/>
      <c r="R287" s="283"/>
      <c r="S287" s="283"/>
      <c r="T287" s="283"/>
      <c r="U287" s="283"/>
      <c r="V287" s="283"/>
      <c r="W287" s="283"/>
      <c r="X287" s="283"/>
      <c r="Y287" s="283"/>
      <c r="Z287" s="283"/>
      <c r="AA287" s="283"/>
      <c r="AB287" s="283"/>
      <c r="AC287" s="283"/>
      <c r="AD287" s="283"/>
      <c r="AE287" s="283"/>
      <c r="AF287" s="283"/>
      <c r="AG287" s="283"/>
      <c r="AH287" s="283"/>
      <c r="AI287" s="283"/>
      <c r="AJ287" s="283"/>
      <c r="AK287" s="283"/>
      <c r="AL287" s="283"/>
      <c r="AM287" s="283"/>
      <c r="AN287" s="283"/>
      <c r="AO287" s="283"/>
      <c r="AP287" s="283"/>
      <c r="AQ287" s="283"/>
      <c r="AR287" s="283"/>
      <c r="AS287" s="283"/>
      <c r="AT287" s="283"/>
      <c r="AU287" s="283"/>
      <c r="AV287" s="283"/>
      <c r="AW287" s="89"/>
    </row>
    <row r="288" spans="1:49" s="57" customFormat="1" x14ac:dyDescent="0.25">
      <c r="A288" s="217"/>
      <c r="B288" s="217"/>
      <c r="C288" s="219"/>
      <c r="D288" s="18"/>
      <c r="E288" s="283"/>
      <c r="F288" s="283"/>
      <c r="G288" s="283"/>
      <c r="H288" s="283"/>
      <c r="I288" s="283"/>
      <c r="J288" s="283"/>
      <c r="K288" s="283"/>
      <c r="L288" s="283"/>
      <c r="M288" s="283"/>
      <c r="N288" s="283"/>
      <c r="O288" s="283"/>
      <c r="P288" s="283"/>
      <c r="Q288" s="283"/>
      <c r="R288" s="283"/>
      <c r="S288" s="283"/>
      <c r="T288" s="283"/>
      <c r="U288" s="283"/>
      <c r="V288" s="283"/>
      <c r="W288" s="283"/>
      <c r="X288" s="283"/>
      <c r="Y288" s="283"/>
      <c r="Z288" s="283"/>
      <c r="AA288" s="283"/>
      <c r="AB288" s="283"/>
      <c r="AC288" s="283"/>
      <c r="AD288" s="283"/>
      <c r="AE288" s="283"/>
      <c r="AF288" s="283"/>
      <c r="AG288" s="283"/>
      <c r="AH288" s="283"/>
      <c r="AI288" s="283"/>
      <c r="AJ288" s="283"/>
      <c r="AK288" s="283"/>
      <c r="AL288" s="283"/>
      <c r="AM288" s="283"/>
      <c r="AN288" s="283"/>
      <c r="AO288" s="283"/>
      <c r="AP288" s="283"/>
      <c r="AQ288" s="283"/>
      <c r="AR288" s="283"/>
      <c r="AS288" s="283"/>
      <c r="AT288" s="283"/>
      <c r="AU288" s="283"/>
      <c r="AV288" s="283"/>
      <c r="AW288" s="89"/>
    </row>
    <row r="289" spans="1:49" s="57" customFormat="1" x14ac:dyDescent="0.25">
      <c r="A289" s="217"/>
      <c r="B289" s="217"/>
      <c r="C289" s="219"/>
      <c r="D289" s="18"/>
      <c r="E289" s="283"/>
      <c r="F289" s="283"/>
      <c r="G289" s="283"/>
      <c r="H289" s="283"/>
      <c r="I289" s="283"/>
      <c r="J289" s="283"/>
      <c r="K289" s="283"/>
      <c r="L289" s="283"/>
      <c r="M289" s="283"/>
      <c r="N289" s="283"/>
      <c r="O289" s="283"/>
      <c r="P289" s="283"/>
      <c r="Q289" s="283"/>
      <c r="R289" s="283"/>
      <c r="S289" s="283"/>
      <c r="T289" s="283"/>
      <c r="U289" s="283"/>
      <c r="V289" s="283"/>
      <c r="W289" s="283"/>
      <c r="X289" s="283"/>
      <c r="Y289" s="283"/>
      <c r="Z289" s="283"/>
      <c r="AA289" s="283"/>
      <c r="AB289" s="283"/>
      <c r="AC289" s="283"/>
      <c r="AD289" s="283"/>
      <c r="AE289" s="283"/>
      <c r="AF289" s="283"/>
      <c r="AG289" s="283"/>
      <c r="AH289" s="283"/>
      <c r="AI289" s="283"/>
      <c r="AJ289" s="283"/>
      <c r="AK289" s="283"/>
      <c r="AL289" s="283"/>
      <c r="AM289" s="283"/>
      <c r="AN289" s="283"/>
      <c r="AO289" s="283"/>
      <c r="AP289" s="283"/>
      <c r="AQ289" s="283"/>
      <c r="AR289" s="283"/>
      <c r="AS289" s="283"/>
      <c r="AT289" s="283"/>
      <c r="AU289" s="283"/>
      <c r="AV289" s="283"/>
      <c r="AW289" s="89"/>
    </row>
    <row r="290" spans="1:49" s="57" customFormat="1" x14ac:dyDescent="0.25">
      <c r="A290" s="217"/>
      <c r="B290" s="217"/>
      <c r="C290" s="219"/>
      <c r="D290" s="18"/>
      <c r="E290" s="283"/>
      <c r="F290" s="283"/>
      <c r="G290" s="283"/>
      <c r="H290" s="283"/>
      <c r="I290" s="283"/>
      <c r="J290" s="283"/>
      <c r="K290" s="283"/>
      <c r="L290" s="283"/>
      <c r="M290" s="283"/>
      <c r="N290" s="283"/>
      <c r="O290" s="283"/>
      <c r="P290" s="283"/>
      <c r="Q290" s="283"/>
      <c r="R290" s="283"/>
      <c r="S290" s="283"/>
      <c r="T290" s="283"/>
      <c r="U290" s="283"/>
      <c r="V290" s="283"/>
      <c r="W290" s="283"/>
      <c r="X290" s="283"/>
      <c r="Y290" s="283"/>
      <c r="Z290" s="283"/>
      <c r="AA290" s="283"/>
      <c r="AB290" s="283"/>
      <c r="AC290" s="283"/>
      <c r="AD290" s="283"/>
      <c r="AE290" s="283"/>
      <c r="AF290" s="283"/>
      <c r="AG290" s="283"/>
      <c r="AH290" s="283"/>
      <c r="AI290" s="283"/>
      <c r="AJ290" s="283"/>
      <c r="AK290" s="283"/>
      <c r="AL290" s="283"/>
      <c r="AM290" s="283"/>
      <c r="AN290" s="283"/>
      <c r="AO290" s="283"/>
      <c r="AP290" s="283"/>
      <c r="AQ290" s="283"/>
      <c r="AR290" s="283"/>
      <c r="AS290" s="283"/>
      <c r="AT290" s="283"/>
      <c r="AU290" s="283"/>
      <c r="AV290" s="283"/>
      <c r="AW290" s="89"/>
    </row>
    <row r="291" spans="1:49" s="57" customFormat="1" x14ac:dyDescent="0.25">
      <c r="A291" s="217"/>
      <c r="B291" s="217"/>
      <c r="C291" s="219"/>
      <c r="D291" s="18"/>
      <c r="E291" s="283"/>
      <c r="F291" s="283"/>
      <c r="G291" s="283"/>
      <c r="H291" s="283"/>
      <c r="I291" s="283"/>
      <c r="J291" s="283"/>
      <c r="K291" s="283"/>
      <c r="L291" s="283"/>
      <c r="M291" s="283"/>
      <c r="N291" s="283"/>
      <c r="O291" s="283"/>
      <c r="P291" s="283"/>
      <c r="Q291" s="283"/>
      <c r="R291" s="283"/>
      <c r="S291" s="283"/>
      <c r="T291" s="283"/>
      <c r="U291" s="283"/>
      <c r="V291" s="283"/>
      <c r="W291" s="283"/>
      <c r="X291" s="283"/>
      <c r="Y291" s="283"/>
      <c r="Z291" s="283"/>
      <c r="AA291" s="283"/>
      <c r="AB291" s="283"/>
      <c r="AC291" s="283"/>
      <c r="AD291" s="283"/>
      <c r="AE291" s="283"/>
      <c r="AF291" s="283"/>
      <c r="AG291" s="283"/>
      <c r="AH291" s="283"/>
      <c r="AI291" s="283"/>
      <c r="AJ291" s="283"/>
      <c r="AK291" s="283"/>
      <c r="AL291" s="283"/>
      <c r="AM291" s="283"/>
      <c r="AN291" s="283"/>
      <c r="AO291" s="283"/>
      <c r="AP291" s="283"/>
      <c r="AQ291" s="283"/>
      <c r="AR291" s="283"/>
      <c r="AS291" s="283"/>
      <c r="AT291" s="283"/>
      <c r="AU291" s="283"/>
      <c r="AV291" s="283"/>
      <c r="AW291" s="89"/>
    </row>
    <row r="292" spans="1:49" x14ac:dyDescent="0.25">
      <c r="A292" s="217"/>
      <c r="B292" s="217"/>
      <c r="C292" s="207"/>
      <c r="D292" s="18"/>
    </row>
  </sheetData>
  <autoFilter ref="A8:AV251"/>
  <phoneticPr fontId="7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topLeftCell="A88" workbookViewId="0">
      <selection activeCell="I10" sqref="I10"/>
    </sheetView>
  </sheetViews>
  <sheetFormatPr defaultRowHeight="13.2" x14ac:dyDescent="0.25"/>
  <sheetData>
    <row r="1" spans="1:3" ht="13.8" x14ac:dyDescent="0.25">
      <c r="A1" s="319" t="s">
        <v>840</v>
      </c>
    </row>
    <row r="3" spans="1:3" x14ac:dyDescent="0.25">
      <c r="C3" s="320">
        <v>2012</v>
      </c>
    </row>
    <row r="4" spans="1:3" x14ac:dyDescent="0.25">
      <c r="B4" s="1" t="s">
        <v>836</v>
      </c>
      <c r="C4" s="1" t="s">
        <v>837</v>
      </c>
    </row>
    <row r="5" spans="1:3" x14ac:dyDescent="0.25">
      <c r="B5">
        <v>1</v>
      </c>
      <c r="C5">
        <v>2.09699E-2</v>
      </c>
    </row>
    <row r="6" spans="1:3" x14ac:dyDescent="0.25">
      <c r="B6">
        <v>2</v>
      </c>
      <c r="C6">
        <v>0.13229569999999999</v>
      </c>
    </row>
    <row r="7" spans="1:3" x14ac:dyDescent="0.25">
      <c r="B7">
        <v>3</v>
      </c>
      <c r="C7">
        <v>0.17427390000000001</v>
      </c>
    </row>
    <row r="8" spans="1:3" x14ac:dyDescent="0.25">
      <c r="B8">
        <v>4</v>
      </c>
      <c r="C8">
        <v>0</v>
      </c>
    </row>
    <row r="9" spans="1:3" x14ac:dyDescent="0.25">
      <c r="B9">
        <v>5</v>
      </c>
      <c r="C9">
        <v>0.24734039999999999</v>
      </c>
    </row>
    <row r="10" spans="1:3" x14ac:dyDescent="0.25">
      <c r="B10">
        <v>6</v>
      </c>
      <c r="C10">
        <v>0</v>
      </c>
    </row>
    <row r="11" spans="1:3" x14ac:dyDescent="0.25">
      <c r="B11">
        <v>7</v>
      </c>
      <c r="C11">
        <v>0.61057380000000006</v>
      </c>
    </row>
    <row r="12" spans="1:3" x14ac:dyDescent="0.25">
      <c r="B12">
        <v>8</v>
      </c>
      <c r="C12">
        <v>0.15231790000000001</v>
      </c>
    </row>
    <row r="13" spans="1:3" x14ac:dyDescent="0.25">
      <c r="B13">
        <v>9</v>
      </c>
      <c r="C13">
        <v>0.49333329999999997</v>
      </c>
    </row>
    <row r="14" spans="1:3" x14ac:dyDescent="0.25">
      <c r="B14">
        <v>10</v>
      </c>
      <c r="C14">
        <v>8.8495599999999994E-2</v>
      </c>
    </row>
    <row r="15" spans="1:3" x14ac:dyDescent="0.25">
      <c r="B15">
        <v>11</v>
      </c>
      <c r="C15">
        <v>0</v>
      </c>
    </row>
    <row r="16" spans="1:3" x14ac:dyDescent="0.25">
      <c r="B16">
        <v>12</v>
      </c>
      <c r="C16">
        <v>0.48525829999999998</v>
      </c>
    </row>
    <row r="17" spans="2:3" x14ac:dyDescent="0.25">
      <c r="B17">
        <v>13</v>
      </c>
      <c r="C17">
        <v>0.65812479999999995</v>
      </c>
    </row>
    <row r="18" spans="2:3" x14ac:dyDescent="0.25">
      <c r="B18">
        <v>14</v>
      </c>
      <c r="C18">
        <v>0.2121275</v>
      </c>
    </row>
    <row r="19" spans="2:3" x14ac:dyDescent="0.25">
      <c r="B19">
        <v>15</v>
      </c>
      <c r="C19">
        <v>0.31280079999999999</v>
      </c>
    </row>
    <row r="20" spans="2:3" x14ac:dyDescent="0.25">
      <c r="B20">
        <v>16</v>
      </c>
      <c r="C20">
        <v>0.48575289999999999</v>
      </c>
    </row>
    <row r="21" spans="2:3" x14ac:dyDescent="0.25">
      <c r="B21">
        <v>17</v>
      </c>
      <c r="C21">
        <v>0.57134759999999996</v>
      </c>
    </row>
    <row r="22" spans="2:3" x14ac:dyDescent="0.25">
      <c r="B22">
        <v>18</v>
      </c>
      <c r="C22">
        <v>0.42514020000000002</v>
      </c>
    </row>
    <row r="23" spans="2:3" x14ac:dyDescent="0.25">
      <c r="B23">
        <v>19</v>
      </c>
      <c r="C23">
        <v>0.28846149999999998</v>
      </c>
    </row>
    <row r="24" spans="2:3" x14ac:dyDescent="0.25">
      <c r="B24">
        <v>20</v>
      </c>
      <c r="C24">
        <v>0.29320570000000001</v>
      </c>
    </row>
    <row r="25" spans="2:3" x14ac:dyDescent="0.25">
      <c r="B25">
        <v>21</v>
      </c>
      <c r="C25">
        <v>4.9794499999999998E-2</v>
      </c>
    </row>
    <row r="26" spans="2:3" x14ac:dyDescent="0.25">
      <c r="B26">
        <v>22</v>
      </c>
      <c r="C26">
        <v>0.52357569999999998</v>
      </c>
    </row>
    <row r="27" spans="2:3" x14ac:dyDescent="0.25">
      <c r="B27">
        <v>23</v>
      </c>
      <c r="C27">
        <v>7.3085800000000006E-2</v>
      </c>
    </row>
    <row r="28" spans="2:3" x14ac:dyDescent="0.25">
      <c r="B28">
        <v>24</v>
      </c>
      <c r="C28">
        <v>0.43167359999999999</v>
      </c>
    </row>
    <row r="29" spans="2:3" x14ac:dyDescent="0.25">
      <c r="B29">
        <v>25</v>
      </c>
      <c r="C29">
        <v>0.42933890000000002</v>
      </c>
    </row>
    <row r="30" spans="2:3" x14ac:dyDescent="0.25">
      <c r="B30">
        <v>26</v>
      </c>
      <c r="C30">
        <v>0.23133239999999999</v>
      </c>
    </row>
    <row r="31" spans="2:3" x14ac:dyDescent="0.25">
      <c r="B31">
        <v>27</v>
      </c>
      <c r="C31">
        <v>0</v>
      </c>
    </row>
    <row r="32" spans="2:3" x14ac:dyDescent="0.25">
      <c r="B32">
        <v>28</v>
      </c>
      <c r="C32">
        <v>0</v>
      </c>
    </row>
    <row r="33" spans="2:3" x14ac:dyDescent="0.25">
      <c r="B33">
        <v>29</v>
      </c>
      <c r="C33">
        <v>0.12141540000000001</v>
      </c>
    </row>
    <row r="34" spans="2:3" x14ac:dyDescent="0.25">
      <c r="B34">
        <v>30</v>
      </c>
      <c r="C34">
        <v>0</v>
      </c>
    </row>
    <row r="35" spans="2:3" x14ac:dyDescent="0.25">
      <c r="B35">
        <v>31</v>
      </c>
      <c r="C35">
        <v>0</v>
      </c>
    </row>
    <row r="36" spans="2:3" x14ac:dyDescent="0.25">
      <c r="B36">
        <v>32</v>
      </c>
      <c r="C36">
        <v>0.28481010000000001</v>
      </c>
    </row>
    <row r="37" spans="2:3" x14ac:dyDescent="0.25">
      <c r="B37">
        <v>33</v>
      </c>
      <c r="C37">
        <v>0.101753</v>
      </c>
    </row>
    <row r="38" spans="2:3" x14ac:dyDescent="0.25">
      <c r="B38">
        <v>34</v>
      </c>
      <c r="C38">
        <v>0.25343510000000002</v>
      </c>
    </row>
    <row r="39" spans="2:3" x14ac:dyDescent="0.25">
      <c r="B39">
        <v>35</v>
      </c>
      <c r="C39">
        <v>0.16677359999999999</v>
      </c>
    </row>
    <row r="40" spans="2:3" x14ac:dyDescent="0.25">
      <c r="B40">
        <v>36</v>
      </c>
      <c r="C40">
        <v>9.4847799999999996E-2</v>
      </c>
    </row>
    <row r="41" spans="2:3" x14ac:dyDescent="0.25">
      <c r="B41">
        <v>37</v>
      </c>
      <c r="C41">
        <v>2.3072800000000001E-2</v>
      </c>
    </row>
    <row r="42" spans="2:3" x14ac:dyDescent="0.25">
      <c r="B42">
        <v>38</v>
      </c>
      <c r="C42">
        <v>0</v>
      </c>
    </row>
    <row r="43" spans="2:3" x14ac:dyDescent="0.25">
      <c r="B43">
        <v>39</v>
      </c>
      <c r="C43">
        <v>2.3391800000000001E-2</v>
      </c>
    </row>
    <row r="44" spans="2:3" x14ac:dyDescent="0.25">
      <c r="B44">
        <v>40</v>
      </c>
      <c r="C44">
        <v>0</v>
      </c>
    </row>
    <row r="45" spans="2:3" x14ac:dyDescent="0.25">
      <c r="B45">
        <v>41</v>
      </c>
      <c r="C45">
        <v>3.2246499999999997E-2</v>
      </c>
    </row>
    <row r="46" spans="2:3" x14ac:dyDescent="0.25">
      <c r="B46">
        <v>42</v>
      </c>
      <c r="C46">
        <v>7.4580999999999995E-2</v>
      </c>
    </row>
    <row r="47" spans="2:3" x14ac:dyDescent="0.25">
      <c r="B47">
        <v>43</v>
      </c>
      <c r="C47">
        <v>0</v>
      </c>
    </row>
    <row r="48" spans="2:3" x14ac:dyDescent="0.25">
      <c r="B48">
        <v>44</v>
      </c>
      <c r="C48">
        <v>0.1522694</v>
      </c>
    </row>
    <row r="49" spans="2:3" x14ac:dyDescent="0.25">
      <c r="B49">
        <v>45</v>
      </c>
      <c r="C49">
        <v>0.6</v>
      </c>
    </row>
    <row r="50" spans="2:3" x14ac:dyDescent="0.25">
      <c r="B50">
        <v>46</v>
      </c>
      <c r="C50">
        <v>0</v>
      </c>
    </row>
    <row r="51" spans="2:3" x14ac:dyDescent="0.25">
      <c r="B51">
        <v>47</v>
      </c>
      <c r="C51">
        <v>1.9699500000000002E-2</v>
      </c>
    </row>
    <row r="52" spans="2:3" x14ac:dyDescent="0.25">
      <c r="B52">
        <v>48</v>
      </c>
      <c r="C52">
        <v>0.56470589999999998</v>
      </c>
    </row>
    <row r="53" spans="2:3" x14ac:dyDescent="0.25">
      <c r="B53">
        <v>49</v>
      </c>
      <c r="C53">
        <v>0</v>
      </c>
    </row>
    <row r="54" spans="2:3" x14ac:dyDescent="0.25">
      <c r="B54">
        <v>50</v>
      </c>
      <c r="C54">
        <v>0.11493349999999999</v>
      </c>
    </row>
    <row r="55" spans="2:3" x14ac:dyDescent="0.25">
      <c r="B55">
        <v>51</v>
      </c>
      <c r="C55">
        <v>1.3217700000000001E-2</v>
      </c>
    </row>
    <row r="56" spans="2:3" x14ac:dyDescent="0.25">
      <c r="B56">
        <v>52</v>
      </c>
      <c r="C56">
        <v>2.1377199999999999E-2</v>
      </c>
    </row>
    <row r="57" spans="2:3" x14ac:dyDescent="0.25">
      <c r="B57">
        <v>53</v>
      </c>
      <c r="C57">
        <v>0</v>
      </c>
    </row>
    <row r="58" spans="2:3" x14ac:dyDescent="0.25">
      <c r="B58">
        <v>54</v>
      </c>
      <c r="C58">
        <v>0.25547120000000001</v>
      </c>
    </row>
    <row r="59" spans="2:3" x14ac:dyDescent="0.25">
      <c r="B59">
        <v>55</v>
      </c>
      <c r="C59">
        <v>0.32365149999999998</v>
      </c>
    </row>
    <row r="60" spans="2:3" x14ac:dyDescent="0.25">
      <c r="B60">
        <v>56</v>
      </c>
      <c r="C60">
        <v>0</v>
      </c>
    </row>
    <row r="61" spans="2:3" x14ac:dyDescent="0.25">
      <c r="B61">
        <v>57</v>
      </c>
      <c r="C61">
        <v>8.5714299999999993E-2</v>
      </c>
    </row>
    <row r="62" spans="2:3" x14ac:dyDescent="0.25">
      <c r="B62">
        <v>58</v>
      </c>
      <c r="C62">
        <v>0</v>
      </c>
    </row>
    <row r="63" spans="2:3" x14ac:dyDescent="0.25">
      <c r="B63">
        <v>59</v>
      </c>
      <c r="C63">
        <v>0.41237109999999999</v>
      </c>
    </row>
    <row r="64" spans="2:3" x14ac:dyDescent="0.25">
      <c r="B64">
        <v>60</v>
      </c>
      <c r="C64">
        <v>1.51515E-2</v>
      </c>
    </row>
    <row r="65" spans="2:3" x14ac:dyDescent="0.25">
      <c r="B65">
        <v>61</v>
      </c>
      <c r="C65">
        <v>0.1085271</v>
      </c>
    </row>
    <row r="66" spans="2:3" x14ac:dyDescent="0.25">
      <c r="B66">
        <v>62</v>
      </c>
      <c r="C66">
        <v>0.2214941</v>
      </c>
    </row>
    <row r="67" spans="2:3" x14ac:dyDescent="0.25">
      <c r="B67">
        <v>63</v>
      </c>
      <c r="C67">
        <v>1.42857E-2</v>
      </c>
    </row>
    <row r="68" spans="2:3" x14ac:dyDescent="0.25">
      <c r="B68">
        <v>64</v>
      </c>
      <c r="C68">
        <v>0.46502060000000001</v>
      </c>
    </row>
    <row r="69" spans="2:3" x14ac:dyDescent="0.25">
      <c r="B69">
        <v>65</v>
      </c>
      <c r="C69">
        <v>0</v>
      </c>
    </row>
    <row r="70" spans="2:3" x14ac:dyDescent="0.25">
      <c r="B70">
        <v>66</v>
      </c>
      <c r="C70">
        <v>0.76677320000000004</v>
      </c>
    </row>
    <row r="71" spans="2:3" x14ac:dyDescent="0.25">
      <c r="B71">
        <v>67</v>
      </c>
      <c r="C71">
        <v>0.21849540000000001</v>
      </c>
    </row>
    <row r="72" spans="2:3" x14ac:dyDescent="0.25">
      <c r="B72">
        <v>68</v>
      </c>
      <c r="C72">
        <v>0.3044327</v>
      </c>
    </row>
    <row r="73" spans="2:3" x14ac:dyDescent="0.25">
      <c r="B73">
        <v>69</v>
      </c>
      <c r="C73">
        <v>0</v>
      </c>
    </row>
    <row r="74" spans="2:3" x14ac:dyDescent="0.25">
      <c r="B74">
        <v>70</v>
      </c>
      <c r="C74">
        <v>0</v>
      </c>
    </row>
    <row r="75" spans="2:3" x14ac:dyDescent="0.25">
      <c r="B75">
        <v>71</v>
      </c>
      <c r="C75">
        <v>0</v>
      </c>
    </row>
    <row r="76" spans="2:3" x14ac:dyDescent="0.25">
      <c r="B76">
        <v>72</v>
      </c>
      <c r="C76">
        <v>0</v>
      </c>
    </row>
    <row r="77" spans="2:3" x14ac:dyDescent="0.25">
      <c r="B77">
        <v>73</v>
      </c>
      <c r="C77">
        <v>0</v>
      </c>
    </row>
    <row r="78" spans="2:3" x14ac:dyDescent="0.25">
      <c r="B78">
        <v>74</v>
      </c>
      <c r="C78">
        <v>0.1641618</v>
      </c>
    </row>
    <row r="79" spans="2:3" x14ac:dyDescent="0.25">
      <c r="B79">
        <v>75</v>
      </c>
      <c r="C79">
        <v>0.34682550000000001</v>
      </c>
    </row>
    <row r="80" spans="2:3" x14ac:dyDescent="0.25">
      <c r="B80">
        <v>76</v>
      </c>
      <c r="C80">
        <v>0.24081959999999999</v>
      </c>
    </row>
    <row r="81" spans="2:3" x14ac:dyDescent="0.25">
      <c r="B81">
        <v>77</v>
      </c>
      <c r="C81">
        <v>0.52905760000000002</v>
      </c>
    </row>
    <row r="82" spans="2:3" x14ac:dyDescent="0.25">
      <c r="B82">
        <v>78</v>
      </c>
      <c r="C82">
        <v>0.44552989999999998</v>
      </c>
    </row>
    <row r="83" spans="2:3" x14ac:dyDescent="0.25">
      <c r="B83">
        <v>79</v>
      </c>
      <c r="C83">
        <v>0.75779379999999996</v>
      </c>
    </row>
    <row r="84" spans="2:3" x14ac:dyDescent="0.25">
      <c r="B84">
        <v>80</v>
      </c>
      <c r="C84">
        <v>0.31924380000000002</v>
      </c>
    </row>
    <row r="85" spans="2:3" x14ac:dyDescent="0.25">
      <c r="B85">
        <v>81</v>
      </c>
      <c r="C85">
        <v>0</v>
      </c>
    </row>
    <row r="86" spans="2:3" x14ac:dyDescent="0.25">
      <c r="B86">
        <v>82</v>
      </c>
      <c r="C86">
        <v>0</v>
      </c>
    </row>
    <row r="87" spans="2:3" x14ac:dyDescent="0.25">
      <c r="B87">
        <v>83</v>
      </c>
      <c r="C87">
        <v>0</v>
      </c>
    </row>
    <row r="88" spans="2:3" x14ac:dyDescent="0.25">
      <c r="B88">
        <v>84</v>
      </c>
      <c r="C88">
        <v>0</v>
      </c>
    </row>
    <row r="89" spans="2:3" x14ac:dyDescent="0.25">
      <c r="B89">
        <v>85</v>
      </c>
      <c r="C89">
        <v>0</v>
      </c>
    </row>
    <row r="90" spans="2:3" x14ac:dyDescent="0.25">
      <c r="B90">
        <v>86</v>
      </c>
      <c r="C90">
        <v>0</v>
      </c>
    </row>
    <row r="91" spans="2:3" x14ac:dyDescent="0.25">
      <c r="B91">
        <v>87</v>
      </c>
      <c r="C91">
        <v>1.22433E-2</v>
      </c>
    </row>
    <row r="92" spans="2:3" x14ac:dyDescent="0.25">
      <c r="B92">
        <v>88</v>
      </c>
      <c r="C92">
        <v>0</v>
      </c>
    </row>
    <row r="93" spans="2:3" x14ac:dyDescent="0.25">
      <c r="B93">
        <v>89</v>
      </c>
      <c r="C93">
        <v>0</v>
      </c>
    </row>
    <row r="94" spans="2:3" x14ac:dyDescent="0.25">
      <c r="B94">
        <v>90</v>
      </c>
      <c r="C94">
        <v>9.3089900000000003E-2</v>
      </c>
    </row>
    <row r="95" spans="2:3" x14ac:dyDescent="0.25">
      <c r="B95">
        <v>91</v>
      </c>
      <c r="C95">
        <v>0</v>
      </c>
    </row>
    <row r="96" spans="2:3" x14ac:dyDescent="0.25">
      <c r="B96">
        <v>92</v>
      </c>
      <c r="C96">
        <v>0</v>
      </c>
    </row>
    <row r="97" spans="2:3" x14ac:dyDescent="0.25">
      <c r="B97">
        <v>93</v>
      </c>
      <c r="C97">
        <v>0</v>
      </c>
    </row>
    <row r="98" spans="2:3" x14ac:dyDescent="0.25">
      <c r="B98">
        <v>94</v>
      </c>
      <c r="C98">
        <v>0</v>
      </c>
    </row>
    <row r="99" spans="2:3" x14ac:dyDescent="0.25">
      <c r="B99">
        <v>95</v>
      </c>
      <c r="C99">
        <v>0.125</v>
      </c>
    </row>
    <row r="100" spans="2:3" x14ac:dyDescent="0.25">
      <c r="B100">
        <v>96</v>
      </c>
      <c r="C100">
        <v>1.5372800000000001E-2</v>
      </c>
    </row>
    <row r="101" spans="2:3" x14ac:dyDescent="0.25">
      <c r="B101">
        <v>97</v>
      </c>
      <c r="C101">
        <v>0</v>
      </c>
    </row>
    <row r="102" spans="2:3" x14ac:dyDescent="0.25">
      <c r="B102">
        <v>98</v>
      </c>
      <c r="C102">
        <v>0.28044279999999999</v>
      </c>
    </row>
    <row r="103" spans="2:3" x14ac:dyDescent="0.25">
      <c r="B103">
        <v>99</v>
      </c>
      <c r="C103">
        <v>0.20541970000000001</v>
      </c>
    </row>
    <row r="104" spans="2:3" x14ac:dyDescent="0.25">
      <c r="B104">
        <v>100</v>
      </c>
      <c r="C104">
        <v>3.5087699999999999E-2</v>
      </c>
    </row>
    <row r="105" spans="2:3" x14ac:dyDescent="0.25">
      <c r="B105">
        <v>101</v>
      </c>
      <c r="C105">
        <v>0.37146059999999997</v>
      </c>
    </row>
    <row r="106" spans="2:3" x14ac:dyDescent="0.25">
      <c r="B106">
        <v>102</v>
      </c>
      <c r="C106">
        <v>0.53333339999999996</v>
      </c>
    </row>
    <row r="107" spans="2:3" x14ac:dyDescent="0.25">
      <c r="B107">
        <v>103</v>
      </c>
      <c r="C107">
        <v>0.45200420000000002</v>
      </c>
    </row>
    <row r="108" spans="2:3" x14ac:dyDescent="0.25">
      <c r="B108">
        <v>104</v>
      </c>
      <c r="C108">
        <v>0.13123599999999999</v>
      </c>
    </row>
    <row r="109" spans="2:3" x14ac:dyDescent="0.25">
      <c r="B109">
        <v>105</v>
      </c>
      <c r="C109">
        <v>0</v>
      </c>
    </row>
    <row r="110" spans="2:3" x14ac:dyDescent="0.25">
      <c r="B110">
        <v>106</v>
      </c>
      <c r="C110">
        <v>0.24004429999999999</v>
      </c>
    </row>
    <row r="111" spans="2:3" x14ac:dyDescent="0.25">
      <c r="B111">
        <v>107</v>
      </c>
      <c r="C111">
        <v>5.4054100000000001E-2</v>
      </c>
    </row>
    <row r="112" spans="2:3" x14ac:dyDescent="0.25">
      <c r="B112">
        <v>108</v>
      </c>
      <c r="C112">
        <v>0</v>
      </c>
    </row>
    <row r="113" spans="2:3" x14ac:dyDescent="0.25">
      <c r="B113">
        <v>109</v>
      </c>
      <c r="C113">
        <v>0.4942529</v>
      </c>
    </row>
    <row r="114" spans="2:3" x14ac:dyDescent="0.25">
      <c r="B114">
        <v>110</v>
      </c>
      <c r="C114">
        <v>0.3623188</v>
      </c>
    </row>
    <row r="115" spans="2:3" x14ac:dyDescent="0.25">
      <c r="B115">
        <v>111</v>
      </c>
      <c r="C115">
        <v>0.3090909</v>
      </c>
    </row>
    <row r="116" spans="2:3" x14ac:dyDescent="0.25">
      <c r="B116">
        <v>112</v>
      </c>
      <c r="C116">
        <v>0</v>
      </c>
    </row>
    <row r="117" spans="2:3" x14ac:dyDescent="0.25">
      <c r="B117">
        <v>113</v>
      </c>
      <c r="C117">
        <v>0</v>
      </c>
    </row>
    <row r="118" spans="2:3" x14ac:dyDescent="0.25">
      <c r="B118">
        <v>114</v>
      </c>
      <c r="C118">
        <v>0.17142859999999999</v>
      </c>
    </row>
    <row r="119" spans="2:3" x14ac:dyDescent="0.25">
      <c r="B119">
        <v>115</v>
      </c>
      <c r="C119">
        <v>0</v>
      </c>
    </row>
    <row r="120" spans="2:3" x14ac:dyDescent="0.25">
      <c r="B120">
        <v>116</v>
      </c>
      <c r="C120">
        <v>0</v>
      </c>
    </row>
    <row r="121" spans="2:3" x14ac:dyDescent="0.25">
      <c r="B121">
        <v>117</v>
      </c>
      <c r="C121">
        <v>0</v>
      </c>
    </row>
    <row r="122" spans="2:3" x14ac:dyDescent="0.25">
      <c r="B122">
        <v>118</v>
      </c>
      <c r="C122">
        <v>0.34825869999999998</v>
      </c>
    </row>
    <row r="123" spans="2:3" x14ac:dyDescent="0.25">
      <c r="B123">
        <v>119</v>
      </c>
      <c r="C123">
        <v>0.41025640000000002</v>
      </c>
    </row>
    <row r="124" spans="2:3" x14ac:dyDescent="0.25">
      <c r="B124">
        <v>120</v>
      </c>
      <c r="C124">
        <v>0.3157895</v>
      </c>
    </row>
    <row r="125" spans="2:3" x14ac:dyDescent="0.25">
      <c r="B125">
        <v>121</v>
      </c>
      <c r="C125">
        <v>0.57142859999999995</v>
      </c>
    </row>
    <row r="126" spans="2:3" x14ac:dyDescent="0.25">
      <c r="B126">
        <v>122</v>
      </c>
      <c r="C126">
        <v>0</v>
      </c>
    </row>
    <row r="127" spans="2:3" x14ac:dyDescent="0.25">
      <c r="B127">
        <v>123</v>
      </c>
      <c r="C127">
        <v>0</v>
      </c>
    </row>
    <row r="128" spans="2:3" x14ac:dyDescent="0.25">
      <c r="B128">
        <v>124</v>
      </c>
      <c r="C128">
        <v>0</v>
      </c>
    </row>
    <row r="129" spans="2:3" x14ac:dyDescent="0.25">
      <c r="B129">
        <v>125</v>
      </c>
      <c r="C129">
        <v>0</v>
      </c>
    </row>
    <row r="130" spans="2:3" x14ac:dyDescent="0.25">
      <c r="B130">
        <v>126</v>
      </c>
      <c r="C130">
        <v>0</v>
      </c>
    </row>
    <row r="131" spans="2:3" x14ac:dyDescent="0.25">
      <c r="B131">
        <v>127</v>
      </c>
      <c r="C131">
        <v>0</v>
      </c>
    </row>
    <row r="132" spans="2:3" x14ac:dyDescent="0.25">
      <c r="B132">
        <v>128</v>
      </c>
      <c r="C132">
        <v>0</v>
      </c>
    </row>
    <row r="133" spans="2:3" x14ac:dyDescent="0.25">
      <c r="B133">
        <v>129</v>
      </c>
      <c r="C133">
        <v>0</v>
      </c>
    </row>
    <row r="134" spans="2:3" x14ac:dyDescent="0.25">
      <c r="B134">
        <v>130</v>
      </c>
      <c r="C134">
        <v>0</v>
      </c>
    </row>
    <row r="135" spans="2:3" x14ac:dyDescent="0.25">
      <c r="B135">
        <v>131</v>
      </c>
      <c r="C135">
        <v>0</v>
      </c>
    </row>
    <row r="136" spans="2:3" x14ac:dyDescent="0.25">
      <c r="B136">
        <v>132</v>
      </c>
      <c r="C136">
        <v>0</v>
      </c>
    </row>
    <row r="137" spans="2:3" x14ac:dyDescent="0.25">
      <c r="B137">
        <v>133</v>
      </c>
      <c r="C137">
        <v>0</v>
      </c>
    </row>
    <row r="138" spans="2:3" x14ac:dyDescent="0.25">
      <c r="B138">
        <v>134</v>
      </c>
      <c r="C138">
        <v>0</v>
      </c>
    </row>
    <row r="139" spans="2:3" x14ac:dyDescent="0.25">
      <c r="B139">
        <v>135</v>
      </c>
      <c r="C139">
        <v>0.70782610000000001</v>
      </c>
    </row>
    <row r="140" spans="2:3" x14ac:dyDescent="0.25">
      <c r="B140">
        <v>136</v>
      </c>
      <c r="C140">
        <v>0</v>
      </c>
    </row>
    <row r="141" spans="2:3" x14ac:dyDescent="0.25">
      <c r="B141">
        <v>137</v>
      </c>
      <c r="C141">
        <v>0</v>
      </c>
    </row>
    <row r="142" spans="2:3" x14ac:dyDescent="0.25">
      <c r="B142">
        <v>138</v>
      </c>
      <c r="C142">
        <v>0.2916667</v>
      </c>
    </row>
    <row r="143" spans="2:3" x14ac:dyDescent="0.25">
      <c r="B143">
        <v>139</v>
      </c>
      <c r="C143">
        <v>0</v>
      </c>
    </row>
    <row r="144" spans="2:3" x14ac:dyDescent="0.25">
      <c r="B144">
        <v>140</v>
      </c>
      <c r="C144">
        <v>0</v>
      </c>
    </row>
    <row r="145" spans="2:3" x14ac:dyDescent="0.25">
      <c r="B145">
        <v>141</v>
      </c>
      <c r="C145">
        <v>0</v>
      </c>
    </row>
    <row r="146" spans="2:3" x14ac:dyDescent="0.25">
      <c r="B146">
        <v>142</v>
      </c>
      <c r="C146">
        <v>0</v>
      </c>
    </row>
    <row r="147" spans="2:3" x14ac:dyDescent="0.25">
      <c r="B147">
        <v>143</v>
      </c>
      <c r="C147">
        <v>0</v>
      </c>
    </row>
    <row r="148" spans="2:3" x14ac:dyDescent="0.25">
      <c r="B148">
        <v>144</v>
      </c>
      <c r="C148">
        <v>0</v>
      </c>
    </row>
    <row r="149" spans="2:3" x14ac:dyDescent="0.25">
      <c r="B149">
        <v>145</v>
      </c>
      <c r="C149">
        <v>0</v>
      </c>
    </row>
    <row r="150" spans="2:3" x14ac:dyDescent="0.25">
      <c r="B150">
        <v>146</v>
      </c>
      <c r="C150">
        <v>0</v>
      </c>
    </row>
    <row r="151" spans="2:3" x14ac:dyDescent="0.25">
      <c r="B151">
        <v>147</v>
      </c>
      <c r="C151">
        <v>0</v>
      </c>
    </row>
    <row r="152" spans="2:3" x14ac:dyDescent="0.25">
      <c r="B152">
        <v>148</v>
      </c>
      <c r="C152">
        <v>0</v>
      </c>
    </row>
    <row r="153" spans="2:3" x14ac:dyDescent="0.25">
      <c r="B153">
        <v>149</v>
      </c>
      <c r="C153">
        <v>0</v>
      </c>
    </row>
    <row r="154" spans="2:3" x14ac:dyDescent="0.25">
      <c r="B154">
        <v>150</v>
      </c>
      <c r="C154">
        <v>0</v>
      </c>
    </row>
    <row r="155" spans="2:3" x14ac:dyDescent="0.25">
      <c r="B155">
        <v>151</v>
      </c>
      <c r="C155">
        <v>0.57954539999999999</v>
      </c>
    </row>
    <row r="156" spans="2:3" x14ac:dyDescent="0.25">
      <c r="B156">
        <v>152</v>
      </c>
      <c r="C156">
        <v>0</v>
      </c>
    </row>
    <row r="157" spans="2:3" x14ac:dyDescent="0.25">
      <c r="B157">
        <v>153</v>
      </c>
      <c r="C157">
        <v>0</v>
      </c>
    </row>
    <row r="158" spans="2:3" x14ac:dyDescent="0.25">
      <c r="B158">
        <v>154</v>
      </c>
      <c r="C158">
        <v>0</v>
      </c>
    </row>
    <row r="159" spans="2:3" x14ac:dyDescent="0.25">
      <c r="B159">
        <v>155</v>
      </c>
      <c r="C159">
        <v>0</v>
      </c>
    </row>
    <row r="160" spans="2:3" x14ac:dyDescent="0.25">
      <c r="B160">
        <v>156</v>
      </c>
      <c r="C160">
        <v>0</v>
      </c>
    </row>
    <row r="161" spans="2:3" x14ac:dyDescent="0.25">
      <c r="B161">
        <v>157</v>
      </c>
      <c r="C161">
        <v>0</v>
      </c>
    </row>
    <row r="162" spans="2:3" x14ac:dyDescent="0.25">
      <c r="B162">
        <v>158</v>
      </c>
      <c r="C162">
        <v>0</v>
      </c>
    </row>
    <row r="163" spans="2:3" x14ac:dyDescent="0.25">
      <c r="B163">
        <v>159</v>
      </c>
      <c r="C163">
        <v>0</v>
      </c>
    </row>
    <row r="164" spans="2:3" x14ac:dyDescent="0.25">
      <c r="B164">
        <v>160</v>
      </c>
      <c r="C164">
        <v>0</v>
      </c>
    </row>
    <row r="165" spans="2:3" x14ac:dyDescent="0.25">
      <c r="B165">
        <v>161</v>
      </c>
      <c r="C165">
        <v>0</v>
      </c>
    </row>
    <row r="166" spans="2:3" x14ac:dyDescent="0.25">
      <c r="B166">
        <v>162</v>
      </c>
      <c r="C166">
        <v>0</v>
      </c>
    </row>
    <row r="167" spans="2:3" x14ac:dyDescent="0.25">
      <c r="B167">
        <v>163</v>
      </c>
      <c r="C167">
        <v>0</v>
      </c>
    </row>
    <row r="168" spans="2:3" x14ac:dyDescent="0.25">
      <c r="B168">
        <v>164</v>
      </c>
      <c r="C168">
        <v>4.7619000000000002E-2</v>
      </c>
    </row>
    <row r="169" spans="2:3" x14ac:dyDescent="0.25">
      <c r="B169">
        <v>165</v>
      </c>
      <c r="C169">
        <v>0</v>
      </c>
    </row>
    <row r="170" spans="2:3" x14ac:dyDescent="0.25">
      <c r="B170">
        <v>166</v>
      </c>
      <c r="C170">
        <v>0</v>
      </c>
    </row>
    <row r="171" spans="2:3" x14ac:dyDescent="0.25">
      <c r="B171">
        <v>167</v>
      </c>
      <c r="C171">
        <v>0</v>
      </c>
    </row>
    <row r="172" spans="2:3" x14ac:dyDescent="0.25">
      <c r="B172">
        <v>168</v>
      </c>
      <c r="C172">
        <v>0</v>
      </c>
    </row>
    <row r="173" spans="2:3" x14ac:dyDescent="0.25">
      <c r="B173">
        <v>169</v>
      </c>
      <c r="C173">
        <v>0</v>
      </c>
    </row>
    <row r="174" spans="2:3" x14ac:dyDescent="0.25">
      <c r="B174">
        <v>170</v>
      </c>
      <c r="C174">
        <v>0</v>
      </c>
    </row>
    <row r="175" spans="2:3" x14ac:dyDescent="0.25">
      <c r="B175">
        <v>171</v>
      </c>
      <c r="C175">
        <v>0</v>
      </c>
    </row>
    <row r="176" spans="2:3" x14ac:dyDescent="0.25">
      <c r="B176">
        <v>172</v>
      </c>
      <c r="C176">
        <v>0</v>
      </c>
    </row>
    <row r="177" spans="2:3" x14ac:dyDescent="0.25">
      <c r="B177">
        <v>173</v>
      </c>
      <c r="C177">
        <v>0</v>
      </c>
    </row>
    <row r="178" spans="2:3" x14ac:dyDescent="0.25">
      <c r="B178">
        <v>174</v>
      </c>
      <c r="C178">
        <v>0</v>
      </c>
    </row>
    <row r="179" spans="2:3" x14ac:dyDescent="0.25">
      <c r="B179">
        <v>175</v>
      </c>
      <c r="C179">
        <v>0</v>
      </c>
    </row>
    <row r="180" spans="2:3" x14ac:dyDescent="0.25">
      <c r="B180">
        <v>176</v>
      </c>
      <c r="C180">
        <v>0</v>
      </c>
    </row>
    <row r="181" spans="2:3" x14ac:dyDescent="0.25">
      <c r="B181">
        <v>177</v>
      </c>
      <c r="C181">
        <v>0</v>
      </c>
    </row>
    <row r="182" spans="2:3" x14ac:dyDescent="0.25">
      <c r="B182">
        <v>178</v>
      </c>
      <c r="C182">
        <v>0</v>
      </c>
    </row>
    <row r="183" spans="2:3" x14ac:dyDescent="0.25">
      <c r="B183">
        <v>179</v>
      </c>
      <c r="C183">
        <v>0</v>
      </c>
    </row>
    <row r="184" spans="2:3" x14ac:dyDescent="0.25">
      <c r="B184">
        <v>180</v>
      </c>
      <c r="C184">
        <v>0</v>
      </c>
    </row>
    <row r="185" spans="2:3" x14ac:dyDescent="0.25">
      <c r="B185">
        <v>181</v>
      </c>
      <c r="C185">
        <v>0</v>
      </c>
    </row>
    <row r="186" spans="2:3" x14ac:dyDescent="0.25">
      <c r="B186">
        <v>182</v>
      </c>
      <c r="C186">
        <v>0</v>
      </c>
    </row>
    <row r="187" spans="2:3" x14ac:dyDescent="0.25">
      <c r="B187">
        <v>183</v>
      </c>
      <c r="C187">
        <v>0</v>
      </c>
    </row>
    <row r="188" spans="2:3" x14ac:dyDescent="0.25">
      <c r="B188">
        <v>184</v>
      </c>
      <c r="C188">
        <v>0</v>
      </c>
    </row>
    <row r="189" spans="2:3" x14ac:dyDescent="0.25">
      <c r="B189">
        <v>185</v>
      </c>
      <c r="C189">
        <v>0</v>
      </c>
    </row>
    <row r="190" spans="2:3" x14ac:dyDescent="0.25">
      <c r="B190">
        <v>186</v>
      </c>
      <c r="C190">
        <v>0</v>
      </c>
    </row>
    <row r="191" spans="2:3" x14ac:dyDescent="0.25">
      <c r="B191">
        <v>187</v>
      </c>
      <c r="C191">
        <v>0</v>
      </c>
    </row>
    <row r="192" spans="2:3" x14ac:dyDescent="0.25">
      <c r="B192">
        <v>188</v>
      </c>
      <c r="C192">
        <v>0</v>
      </c>
    </row>
    <row r="193" spans="2:3" x14ac:dyDescent="0.25">
      <c r="B193">
        <v>189</v>
      </c>
      <c r="C193">
        <v>0</v>
      </c>
    </row>
    <row r="194" spans="2:3" x14ac:dyDescent="0.25">
      <c r="B194">
        <v>190</v>
      </c>
      <c r="C194">
        <v>0</v>
      </c>
    </row>
    <row r="195" spans="2:3" x14ac:dyDescent="0.25">
      <c r="B195">
        <v>191</v>
      </c>
      <c r="C195">
        <v>0</v>
      </c>
    </row>
    <row r="196" spans="2:3" x14ac:dyDescent="0.25">
      <c r="B196">
        <v>192</v>
      </c>
      <c r="C196">
        <v>0</v>
      </c>
    </row>
    <row r="197" spans="2:3" x14ac:dyDescent="0.25">
      <c r="B197">
        <v>193</v>
      </c>
      <c r="C197">
        <v>0</v>
      </c>
    </row>
    <row r="198" spans="2:3" x14ac:dyDescent="0.25">
      <c r="B198">
        <v>194</v>
      </c>
      <c r="C198">
        <v>0</v>
      </c>
    </row>
    <row r="199" spans="2:3" x14ac:dyDescent="0.25">
      <c r="B199">
        <v>195</v>
      </c>
      <c r="C199">
        <v>0</v>
      </c>
    </row>
    <row r="200" spans="2:3" x14ac:dyDescent="0.25">
      <c r="B200">
        <v>196</v>
      </c>
      <c r="C200">
        <v>0</v>
      </c>
    </row>
    <row r="201" spans="2:3" x14ac:dyDescent="0.25">
      <c r="B201">
        <v>197</v>
      </c>
      <c r="C201">
        <v>0</v>
      </c>
    </row>
    <row r="202" spans="2:3" x14ac:dyDescent="0.25">
      <c r="B202">
        <v>198</v>
      </c>
      <c r="C202">
        <v>0</v>
      </c>
    </row>
    <row r="203" spans="2:3" x14ac:dyDescent="0.25">
      <c r="B203">
        <v>199</v>
      </c>
      <c r="C203">
        <v>0</v>
      </c>
    </row>
    <row r="204" spans="2:3" x14ac:dyDescent="0.25">
      <c r="B204">
        <v>200</v>
      </c>
      <c r="C204">
        <v>0</v>
      </c>
    </row>
    <row r="205" spans="2:3" x14ac:dyDescent="0.25">
      <c r="B205">
        <v>201</v>
      </c>
      <c r="C205">
        <v>0</v>
      </c>
    </row>
    <row r="206" spans="2:3" x14ac:dyDescent="0.25">
      <c r="B206">
        <v>202</v>
      </c>
      <c r="C206">
        <v>0</v>
      </c>
    </row>
    <row r="207" spans="2:3" x14ac:dyDescent="0.25">
      <c r="B207">
        <v>203</v>
      </c>
      <c r="C207">
        <v>0</v>
      </c>
    </row>
    <row r="208" spans="2:3" x14ac:dyDescent="0.25">
      <c r="B208">
        <v>204</v>
      </c>
      <c r="C208">
        <v>0</v>
      </c>
    </row>
    <row r="209" spans="2:3" x14ac:dyDescent="0.25">
      <c r="B209">
        <v>205</v>
      </c>
      <c r="C209">
        <v>0</v>
      </c>
    </row>
    <row r="210" spans="2:3" x14ac:dyDescent="0.25">
      <c r="B210">
        <v>206</v>
      </c>
      <c r="C210">
        <v>0</v>
      </c>
    </row>
    <row r="211" spans="2:3" x14ac:dyDescent="0.25">
      <c r="B211">
        <v>207</v>
      </c>
      <c r="C211">
        <v>0</v>
      </c>
    </row>
    <row r="212" spans="2:3" x14ac:dyDescent="0.25">
      <c r="B212">
        <v>208</v>
      </c>
      <c r="C212">
        <v>0</v>
      </c>
    </row>
    <row r="213" spans="2:3" x14ac:dyDescent="0.25">
      <c r="B213">
        <v>209</v>
      </c>
      <c r="C213">
        <v>0</v>
      </c>
    </row>
    <row r="214" spans="2:3" x14ac:dyDescent="0.25">
      <c r="B214">
        <v>210</v>
      </c>
      <c r="C214">
        <v>0</v>
      </c>
    </row>
    <row r="215" spans="2:3" x14ac:dyDescent="0.25">
      <c r="B215">
        <v>211</v>
      </c>
      <c r="C215">
        <v>0</v>
      </c>
    </row>
    <row r="216" spans="2:3" x14ac:dyDescent="0.25">
      <c r="B216">
        <v>212</v>
      </c>
      <c r="C216">
        <v>0</v>
      </c>
    </row>
    <row r="217" spans="2:3" x14ac:dyDescent="0.25">
      <c r="B217">
        <v>213</v>
      </c>
      <c r="C217">
        <v>0</v>
      </c>
    </row>
    <row r="218" spans="2:3" x14ac:dyDescent="0.25">
      <c r="B218">
        <v>214</v>
      </c>
      <c r="C218">
        <v>0</v>
      </c>
    </row>
    <row r="219" spans="2:3" x14ac:dyDescent="0.25">
      <c r="B219">
        <v>215</v>
      </c>
      <c r="C219">
        <v>0</v>
      </c>
    </row>
    <row r="220" spans="2:3" x14ac:dyDescent="0.25">
      <c r="B220">
        <v>216</v>
      </c>
      <c r="C220">
        <v>0</v>
      </c>
    </row>
    <row r="221" spans="2:3" x14ac:dyDescent="0.25">
      <c r="B221">
        <v>217</v>
      </c>
      <c r="C221">
        <v>0</v>
      </c>
    </row>
    <row r="222" spans="2:3" x14ac:dyDescent="0.25">
      <c r="B222">
        <v>218</v>
      </c>
      <c r="C222">
        <v>0</v>
      </c>
    </row>
    <row r="223" spans="2:3" x14ac:dyDescent="0.25">
      <c r="B223">
        <v>219</v>
      </c>
      <c r="C223">
        <v>0</v>
      </c>
    </row>
    <row r="224" spans="2:3" x14ac:dyDescent="0.25">
      <c r="B224">
        <v>220</v>
      </c>
      <c r="C224">
        <v>0</v>
      </c>
    </row>
    <row r="225" spans="2:3" x14ac:dyDescent="0.25">
      <c r="B225">
        <v>221</v>
      </c>
      <c r="C225">
        <v>0</v>
      </c>
    </row>
    <row r="226" spans="2:3" x14ac:dyDescent="0.25">
      <c r="B226">
        <v>222</v>
      </c>
      <c r="C226">
        <v>0</v>
      </c>
    </row>
    <row r="227" spans="2:3" x14ac:dyDescent="0.25">
      <c r="B227">
        <v>223</v>
      </c>
      <c r="C227">
        <v>0</v>
      </c>
    </row>
    <row r="228" spans="2:3" x14ac:dyDescent="0.25">
      <c r="B228">
        <v>224</v>
      </c>
      <c r="C228">
        <v>0</v>
      </c>
    </row>
    <row r="229" spans="2:3" x14ac:dyDescent="0.25">
      <c r="B229">
        <v>225</v>
      </c>
      <c r="C229">
        <v>0</v>
      </c>
    </row>
    <row r="230" spans="2:3" x14ac:dyDescent="0.25">
      <c r="B230">
        <v>226</v>
      </c>
      <c r="C230">
        <v>0</v>
      </c>
    </row>
    <row r="231" spans="2:3" x14ac:dyDescent="0.25">
      <c r="B231">
        <v>227</v>
      </c>
      <c r="C231">
        <v>0</v>
      </c>
    </row>
    <row r="232" spans="2:3" x14ac:dyDescent="0.25">
      <c r="B232">
        <v>228</v>
      </c>
      <c r="C232">
        <v>0</v>
      </c>
    </row>
    <row r="233" spans="2:3" x14ac:dyDescent="0.25">
      <c r="B233">
        <v>229</v>
      </c>
      <c r="C233">
        <v>0</v>
      </c>
    </row>
    <row r="234" spans="2:3" x14ac:dyDescent="0.25">
      <c r="B234">
        <v>230</v>
      </c>
      <c r="C234">
        <v>0</v>
      </c>
    </row>
    <row r="235" spans="2:3" x14ac:dyDescent="0.25">
      <c r="B235">
        <v>231</v>
      </c>
      <c r="C235">
        <v>0</v>
      </c>
    </row>
    <row r="236" spans="2:3" x14ac:dyDescent="0.25">
      <c r="B236">
        <v>232</v>
      </c>
      <c r="C236">
        <v>0</v>
      </c>
    </row>
    <row r="237" spans="2:3" x14ac:dyDescent="0.25">
      <c r="B237">
        <v>233</v>
      </c>
      <c r="C237">
        <v>0</v>
      </c>
    </row>
    <row r="238" spans="2:3" x14ac:dyDescent="0.25">
      <c r="B238">
        <v>234</v>
      </c>
      <c r="C238">
        <v>0</v>
      </c>
    </row>
    <row r="239" spans="2:3" x14ac:dyDescent="0.25">
      <c r="B239">
        <v>235</v>
      </c>
      <c r="C239">
        <v>0</v>
      </c>
    </row>
    <row r="240" spans="2:3" x14ac:dyDescent="0.25">
      <c r="B240">
        <v>236</v>
      </c>
      <c r="C240">
        <v>0</v>
      </c>
    </row>
    <row r="241" spans="2:3" x14ac:dyDescent="0.25">
      <c r="B241">
        <v>237</v>
      </c>
      <c r="C241">
        <v>0</v>
      </c>
    </row>
    <row r="242" spans="2:3" x14ac:dyDescent="0.25">
      <c r="B242">
        <v>238</v>
      </c>
      <c r="C242">
        <v>0</v>
      </c>
    </row>
    <row r="243" spans="2:3" x14ac:dyDescent="0.25">
      <c r="B243">
        <v>239</v>
      </c>
      <c r="C243">
        <v>0</v>
      </c>
    </row>
    <row r="244" spans="2:3" x14ac:dyDescent="0.25">
      <c r="B244">
        <v>240</v>
      </c>
      <c r="C244">
        <v>0</v>
      </c>
    </row>
    <row r="245" spans="2:3" x14ac:dyDescent="0.25">
      <c r="B245">
        <v>241</v>
      </c>
      <c r="C245">
        <v>0</v>
      </c>
    </row>
    <row r="246" spans="2:3" x14ac:dyDescent="0.25">
      <c r="B246">
        <v>242</v>
      </c>
      <c r="C246">
        <v>0</v>
      </c>
    </row>
    <row r="247" spans="2:3" x14ac:dyDescent="0.25">
      <c r="B247">
        <v>243</v>
      </c>
      <c r="C247">
        <v>0</v>
      </c>
    </row>
    <row r="248" spans="2:3" x14ac:dyDescent="0.25">
      <c r="B248">
        <v>244</v>
      </c>
      <c r="C248">
        <v>0</v>
      </c>
    </row>
    <row r="249" spans="2:3" x14ac:dyDescent="0.25">
      <c r="B249">
        <v>245</v>
      </c>
      <c r="C249">
        <v>0</v>
      </c>
    </row>
    <row r="250" spans="2:3" x14ac:dyDescent="0.25">
      <c r="B250">
        <v>246</v>
      </c>
      <c r="C250">
        <v>0</v>
      </c>
    </row>
    <row r="251" spans="2:3" x14ac:dyDescent="0.25">
      <c r="B251">
        <v>247</v>
      </c>
      <c r="C251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296"/>
  <sheetViews>
    <sheetView zoomScaleNormal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G3" sqref="G3"/>
    </sheetView>
  </sheetViews>
  <sheetFormatPr defaultColWidth="13.88671875" defaultRowHeight="13.2" x14ac:dyDescent="0.25"/>
  <cols>
    <col min="1" max="1" width="33.44140625" style="246" customWidth="1"/>
    <col min="2" max="2" width="26.44140625" style="246" customWidth="1"/>
    <col min="3" max="3" width="22.88671875" style="42" customWidth="1"/>
    <col min="4" max="4" width="13.88671875" style="42" customWidth="1"/>
    <col min="5" max="9" width="13.88671875" style="280"/>
    <col min="10" max="10" width="15.109375" style="280" customWidth="1"/>
    <col min="11" max="48" width="13.88671875" style="280"/>
    <col min="49" max="49" width="13.88671875" style="103"/>
    <col min="50" max="134" width="13.88671875" style="57"/>
    <col min="135" max="141" width="13.88671875" style="33"/>
    <col min="142" max="142" width="52.44140625" style="33" customWidth="1"/>
    <col min="143" max="16384" width="13.88671875" style="33"/>
  </cols>
  <sheetData>
    <row r="1" spans="1:142" x14ac:dyDescent="0.25">
      <c r="C1" s="45" t="s">
        <v>99</v>
      </c>
      <c r="D1" s="58" t="s">
        <v>157</v>
      </c>
      <c r="E1" s="279" t="s">
        <v>95</v>
      </c>
      <c r="G1" s="281" t="s">
        <v>744</v>
      </c>
    </row>
    <row r="2" spans="1:142" x14ac:dyDescent="0.25">
      <c r="D2" s="58" t="s">
        <v>155</v>
      </c>
      <c r="E2" s="279" t="s">
        <v>96</v>
      </c>
      <c r="F2" s="282"/>
      <c r="G2" s="283" t="s">
        <v>992</v>
      </c>
    </row>
    <row r="3" spans="1:142" x14ac:dyDescent="0.25">
      <c r="D3" s="58" t="s">
        <v>153</v>
      </c>
      <c r="E3" s="279" t="s">
        <v>97</v>
      </c>
      <c r="F3" s="282"/>
      <c r="G3" s="283"/>
    </row>
    <row r="4" spans="1:142" x14ac:dyDescent="0.25">
      <c r="A4" s="321"/>
      <c r="D4" s="58" t="s">
        <v>176</v>
      </c>
      <c r="E4" s="279" t="s">
        <v>98</v>
      </c>
    </row>
    <row r="5" spans="1:142" x14ac:dyDescent="0.25">
      <c r="A5" s="247" t="s">
        <v>716</v>
      </c>
      <c r="B5" s="247"/>
      <c r="C5" s="43"/>
    </row>
    <row r="6" spans="1:142" x14ac:dyDescent="0.25">
      <c r="A6" s="248" t="s">
        <v>717</v>
      </c>
      <c r="B6" s="248"/>
      <c r="C6" s="44"/>
      <c r="E6" s="284"/>
      <c r="F6" s="284"/>
      <c r="G6" s="284"/>
      <c r="H6" s="284"/>
      <c r="I6" s="284"/>
      <c r="J6" s="284"/>
      <c r="K6" s="284"/>
      <c r="L6" s="284"/>
      <c r="M6" s="284"/>
      <c r="N6" s="284"/>
      <c r="O6" s="284"/>
      <c r="P6" s="284"/>
      <c r="Q6" s="284"/>
      <c r="R6" s="284"/>
      <c r="S6" s="284"/>
      <c r="T6" s="284"/>
      <c r="U6" s="284"/>
      <c r="V6" s="284"/>
      <c r="W6" s="284"/>
      <c r="X6" s="284"/>
      <c r="Y6" s="284"/>
      <c r="Z6" s="284"/>
      <c r="AA6" s="284"/>
      <c r="AB6" s="284"/>
      <c r="AC6" s="284"/>
      <c r="AD6" s="284"/>
      <c r="AE6" s="284"/>
      <c r="AF6" s="284"/>
      <c r="AG6" s="284"/>
      <c r="AH6" s="284"/>
      <c r="AI6" s="284"/>
      <c r="AJ6" s="284"/>
      <c r="AK6" s="284"/>
      <c r="AL6" s="284"/>
      <c r="AM6" s="284"/>
      <c r="AN6" s="284"/>
      <c r="AO6" s="284"/>
      <c r="AP6" s="284"/>
      <c r="AQ6" s="284"/>
      <c r="AR6" s="284"/>
      <c r="AS6" s="284"/>
      <c r="AT6" s="284"/>
      <c r="AU6" s="284"/>
      <c r="AV6" s="284"/>
    </row>
    <row r="7" spans="1:142" ht="13.8" thickBot="1" x14ac:dyDescent="0.3">
      <c r="E7" s="285">
        <v>1</v>
      </c>
      <c r="F7" s="285">
        <v>2</v>
      </c>
      <c r="G7" s="285">
        <v>3</v>
      </c>
      <c r="H7" s="285">
        <v>4</v>
      </c>
      <c r="I7" s="285">
        <v>5</v>
      </c>
      <c r="J7" s="285">
        <v>6</v>
      </c>
      <c r="K7" s="285">
        <v>7</v>
      </c>
      <c r="L7" s="285">
        <v>8</v>
      </c>
      <c r="M7" s="285">
        <v>9</v>
      </c>
      <c r="N7" s="285">
        <v>10</v>
      </c>
      <c r="O7" s="285">
        <v>11</v>
      </c>
      <c r="P7" s="285">
        <v>12</v>
      </c>
      <c r="Q7" s="285">
        <v>13</v>
      </c>
      <c r="R7" s="285">
        <v>14</v>
      </c>
      <c r="S7" s="285">
        <v>15</v>
      </c>
      <c r="T7" s="285">
        <v>16</v>
      </c>
      <c r="U7" s="285">
        <v>17</v>
      </c>
      <c r="V7" s="285">
        <v>18</v>
      </c>
      <c r="W7" s="285">
        <v>19</v>
      </c>
      <c r="X7" s="285">
        <v>20</v>
      </c>
      <c r="Y7" s="285">
        <v>21</v>
      </c>
      <c r="Z7" s="285">
        <v>22</v>
      </c>
      <c r="AA7" s="285">
        <v>23</v>
      </c>
      <c r="AB7" s="285">
        <v>24</v>
      </c>
      <c r="AC7" s="285">
        <v>25</v>
      </c>
      <c r="AD7" s="285">
        <v>26</v>
      </c>
      <c r="AE7" s="285">
        <v>27</v>
      </c>
      <c r="AF7" s="285">
        <v>28</v>
      </c>
      <c r="AG7" s="285">
        <v>29</v>
      </c>
      <c r="AH7" s="285">
        <v>30</v>
      </c>
      <c r="AI7" s="285">
        <v>31</v>
      </c>
      <c r="AJ7" s="285">
        <v>32</v>
      </c>
      <c r="AK7" s="285">
        <v>33</v>
      </c>
      <c r="AL7" s="285">
        <v>34</v>
      </c>
      <c r="AM7" s="285">
        <v>35</v>
      </c>
      <c r="AN7" s="285">
        <v>36</v>
      </c>
      <c r="AO7" s="285">
        <v>37</v>
      </c>
      <c r="AP7" s="285">
        <v>38</v>
      </c>
      <c r="AQ7" s="285">
        <v>39</v>
      </c>
      <c r="AR7" s="285">
        <v>40</v>
      </c>
      <c r="AS7" s="285">
        <v>41</v>
      </c>
      <c r="AT7" s="285">
        <v>42</v>
      </c>
      <c r="AU7" s="285">
        <v>43</v>
      </c>
      <c r="AV7" s="285">
        <v>44</v>
      </c>
      <c r="AW7" s="135"/>
      <c r="AX7" s="402"/>
      <c r="CR7" s="442"/>
      <c r="CS7" s="442"/>
      <c r="CT7" s="442"/>
      <c r="CU7" s="442"/>
      <c r="CV7" s="442"/>
      <c r="CW7" s="442"/>
      <c r="CX7" s="442"/>
      <c r="CY7" s="442"/>
      <c r="CZ7" s="442"/>
      <c r="DA7" s="442"/>
      <c r="DB7" s="442"/>
      <c r="DC7" s="442"/>
      <c r="DD7" s="442"/>
      <c r="DE7" s="442"/>
    </row>
    <row r="8" spans="1:142" s="42" customFormat="1" ht="18.600000000000001" customHeight="1" x14ac:dyDescent="0.3">
      <c r="A8" s="192" t="s">
        <v>21</v>
      </c>
      <c r="B8" s="192" t="s">
        <v>544</v>
      </c>
      <c r="C8" s="200" t="s">
        <v>405</v>
      </c>
      <c r="D8" s="420"/>
      <c r="E8" s="358" t="s">
        <v>1</v>
      </c>
      <c r="F8" s="358" t="s">
        <v>210</v>
      </c>
      <c r="G8" s="358" t="s">
        <v>529</v>
      </c>
      <c r="H8" s="358" t="s">
        <v>2</v>
      </c>
      <c r="I8" s="358" t="s">
        <v>925</v>
      </c>
      <c r="J8" s="359" t="s">
        <v>530</v>
      </c>
      <c r="K8" s="358" t="s">
        <v>86</v>
      </c>
      <c r="L8" s="358" t="s">
        <v>213</v>
      </c>
      <c r="M8" s="358" t="s">
        <v>212</v>
      </c>
      <c r="N8" s="358" t="s">
        <v>214</v>
      </c>
      <c r="O8" s="358" t="s">
        <v>215</v>
      </c>
      <c r="P8" s="358" t="s">
        <v>531</v>
      </c>
      <c r="Q8" s="358" t="s">
        <v>532</v>
      </c>
      <c r="R8" s="358" t="s">
        <v>348</v>
      </c>
      <c r="S8" s="358" t="s">
        <v>844</v>
      </c>
      <c r="T8" s="358" t="s">
        <v>4</v>
      </c>
      <c r="U8" s="358" t="s">
        <v>845</v>
      </c>
      <c r="V8" s="358" t="s">
        <v>846</v>
      </c>
      <c r="W8" s="358" t="s">
        <v>165</v>
      </c>
      <c r="X8" s="358" t="s">
        <v>5</v>
      </c>
      <c r="Y8" s="358" t="s">
        <v>6</v>
      </c>
      <c r="Z8" s="358" t="s">
        <v>216</v>
      </c>
      <c r="AA8" s="358" t="s">
        <v>7</v>
      </c>
      <c r="AB8" s="358" t="s">
        <v>847</v>
      </c>
      <c r="AC8" s="358" t="s">
        <v>534</v>
      </c>
      <c r="AD8" s="358" t="s">
        <v>535</v>
      </c>
      <c r="AE8" s="358" t="s">
        <v>8</v>
      </c>
      <c r="AF8" s="358" t="s">
        <v>9</v>
      </c>
      <c r="AG8" s="358" t="s">
        <v>848</v>
      </c>
      <c r="AH8" s="358" t="s">
        <v>536</v>
      </c>
      <c r="AI8" s="358" t="s">
        <v>10</v>
      </c>
      <c r="AJ8" s="358" t="s">
        <v>11</v>
      </c>
      <c r="AK8" s="358" t="s">
        <v>218</v>
      </c>
      <c r="AL8" s="358" t="s">
        <v>219</v>
      </c>
      <c r="AM8" s="358" t="s">
        <v>220</v>
      </c>
      <c r="AN8" s="358" t="s">
        <v>538</v>
      </c>
      <c r="AO8" s="358" t="s">
        <v>222</v>
      </c>
      <c r="AP8" s="358" t="s">
        <v>387</v>
      </c>
      <c r="AQ8" s="358" t="s">
        <v>12</v>
      </c>
      <c r="AR8" s="358" t="s">
        <v>388</v>
      </c>
      <c r="AS8" s="358" t="s">
        <v>849</v>
      </c>
      <c r="AT8" s="358" t="s">
        <v>223</v>
      </c>
      <c r="AU8" s="358" t="s">
        <v>850</v>
      </c>
      <c r="AV8" s="358" t="s">
        <v>13</v>
      </c>
      <c r="AW8" s="358" t="s">
        <v>851</v>
      </c>
      <c r="AX8" s="358" t="s">
        <v>174</v>
      </c>
      <c r="AY8" s="358" t="s">
        <v>852</v>
      </c>
      <c r="AZ8" s="358" t="s">
        <v>853</v>
      </c>
      <c r="BA8" s="358" t="s">
        <v>175</v>
      </c>
      <c r="BB8" s="358" t="s">
        <v>541</v>
      </c>
      <c r="BC8" s="358" t="s">
        <v>89</v>
      </c>
      <c r="BD8" s="360" t="s">
        <v>217</v>
      </c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19"/>
      <c r="CN8" s="260"/>
      <c r="CO8" s="260"/>
      <c r="CP8" s="260"/>
      <c r="CQ8" s="443"/>
      <c r="CR8" s="56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1"/>
      <c r="EF8" s="51"/>
      <c r="EG8" s="19"/>
      <c r="EH8" s="260"/>
      <c r="EI8" s="260"/>
      <c r="EJ8" s="260"/>
      <c r="EK8" s="19"/>
    </row>
    <row r="9" spans="1:142" s="42" customFormat="1" x14ac:dyDescent="0.25">
      <c r="A9" s="368" t="s">
        <v>916</v>
      </c>
      <c r="B9" s="368" t="s">
        <v>880</v>
      </c>
      <c r="C9" s="369" t="s">
        <v>157</v>
      </c>
      <c r="D9" s="394">
        <v>1</v>
      </c>
      <c r="E9" s="312">
        <v>0</v>
      </c>
      <c r="F9" s="312">
        <v>0</v>
      </c>
      <c r="G9" s="312">
        <v>0</v>
      </c>
      <c r="H9" s="312">
        <v>0</v>
      </c>
      <c r="I9" s="312">
        <v>0</v>
      </c>
      <c r="J9" s="312">
        <v>0</v>
      </c>
      <c r="K9" s="312">
        <v>0</v>
      </c>
      <c r="L9" s="312">
        <v>0</v>
      </c>
      <c r="M9" s="312">
        <v>0</v>
      </c>
      <c r="N9" s="312">
        <v>0</v>
      </c>
      <c r="O9" s="312">
        <v>0</v>
      </c>
      <c r="P9" s="312">
        <v>0</v>
      </c>
      <c r="Q9" s="312">
        <v>0</v>
      </c>
      <c r="R9" s="312">
        <v>0</v>
      </c>
      <c r="S9" s="312">
        <v>0</v>
      </c>
      <c r="T9" s="312">
        <v>0</v>
      </c>
      <c r="U9" s="312">
        <v>0</v>
      </c>
      <c r="V9" s="312">
        <v>0</v>
      </c>
      <c r="W9" s="312">
        <v>0</v>
      </c>
      <c r="X9" s="312">
        <v>0</v>
      </c>
      <c r="Y9" s="312">
        <v>0</v>
      </c>
      <c r="Z9" s="312">
        <v>0</v>
      </c>
      <c r="AA9" s="312">
        <v>0</v>
      </c>
      <c r="AB9" s="312">
        <v>0</v>
      </c>
      <c r="AC9" s="312">
        <v>0</v>
      </c>
      <c r="AD9" s="312">
        <v>0</v>
      </c>
      <c r="AE9" s="312">
        <v>0</v>
      </c>
      <c r="AF9" s="312">
        <v>0</v>
      </c>
      <c r="AG9" s="312">
        <v>0</v>
      </c>
      <c r="AH9" s="312">
        <v>0</v>
      </c>
      <c r="AI9" s="312">
        <v>0</v>
      </c>
      <c r="AJ9" s="312">
        <v>0</v>
      </c>
      <c r="AK9" s="312">
        <v>0</v>
      </c>
      <c r="AL9" s="312">
        <v>0</v>
      </c>
      <c r="AM9" s="312">
        <v>0</v>
      </c>
      <c r="AN9" s="312">
        <v>0</v>
      </c>
      <c r="AO9" s="312">
        <v>0</v>
      </c>
      <c r="AP9" s="312">
        <v>0</v>
      </c>
      <c r="AQ9" s="312">
        <v>0</v>
      </c>
      <c r="AR9" s="312">
        <v>0</v>
      </c>
      <c r="AS9" s="312">
        <v>0</v>
      </c>
      <c r="AT9" s="312">
        <v>0</v>
      </c>
      <c r="AU9" s="312">
        <v>0</v>
      </c>
      <c r="AV9" s="312">
        <v>0</v>
      </c>
      <c r="AW9" s="312">
        <v>0</v>
      </c>
      <c r="AX9" s="312">
        <v>0</v>
      </c>
      <c r="AY9" s="312">
        <v>0</v>
      </c>
      <c r="AZ9" s="312">
        <v>0</v>
      </c>
      <c r="BA9" s="312">
        <v>0</v>
      </c>
      <c r="BB9" s="312">
        <v>0</v>
      </c>
      <c r="BC9" s="312">
        <v>0</v>
      </c>
      <c r="BD9" s="312">
        <v>0</v>
      </c>
      <c r="BE9" s="444"/>
      <c r="BF9" s="444"/>
      <c r="BG9" s="444"/>
      <c r="BH9" s="444"/>
      <c r="BI9" s="444"/>
      <c r="BJ9" s="444"/>
      <c r="BK9" s="444"/>
      <c r="BL9" s="444"/>
      <c r="BM9" s="444"/>
      <c r="BN9" s="444"/>
      <c r="BO9" s="444"/>
      <c r="BP9" s="444"/>
      <c r="BQ9" s="444"/>
      <c r="BR9" s="444"/>
      <c r="BS9" s="444"/>
      <c r="BT9" s="444"/>
      <c r="BU9" s="444"/>
      <c r="BV9" s="444"/>
      <c r="BW9" s="444"/>
      <c r="BX9" s="444"/>
      <c r="BY9" s="444"/>
      <c r="BZ9" s="444"/>
      <c r="CA9" s="444"/>
      <c r="CB9" s="444"/>
      <c r="CC9" s="444"/>
      <c r="CD9" s="444"/>
      <c r="CE9" s="444"/>
      <c r="CF9" s="444"/>
      <c r="CG9" s="444"/>
      <c r="CH9" s="444"/>
      <c r="CI9" s="444"/>
      <c r="CJ9" s="444"/>
      <c r="CK9" s="444"/>
      <c r="CL9" s="444"/>
      <c r="CM9" s="444"/>
      <c r="CN9" s="38"/>
      <c r="CO9" s="38"/>
      <c r="CP9" s="38"/>
      <c r="CQ9" s="44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75"/>
    </row>
    <row r="10" spans="1:142" x14ac:dyDescent="0.25">
      <c r="A10" s="368" t="s">
        <v>916</v>
      </c>
      <c r="B10" s="368" t="s">
        <v>881</v>
      </c>
      <c r="C10" s="369" t="s">
        <v>157</v>
      </c>
      <c r="D10" s="394">
        <v>2</v>
      </c>
      <c r="E10" s="312">
        <v>0</v>
      </c>
      <c r="F10" s="312">
        <v>0</v>
      </c>
      <c r="G10" s="312">
        <v>0</v>
      </c>
      <c r="H10" s="312">
        <v>0</v>
      </c>
      <c r="I10" s="312">
        <v>0</v>
      </c>
      <c r="J10" s="312">
        <v>0</v>
      </c>
      <c r="K10" s="312">
        <v>0</v>
      </c>
      <c r="L10" s="312">
        <v>0</v>
      </c>
      <c r="M10" s="312">
        <v>0</v>
      </c>
      <c r="N10" s="312">
        <v>0</v>
      </c>
      <c r="O10" s="312">
        <v>0</v>
      </c>
      <c r="P10" s="312">
        <v>0</v>
      </c>
      <c r="Q10" s="312">
        <v>0</v>
      </c>
      <c r="R10" s="312">
        <v>0</v>
      </c>
      <c r="S10" s="312">
        <v>0</v>
      </c>
      <c r="T10" s="312">
        <v>0</v>
      </c>
      <c r="U10" s="312">
        <v>0</v>
      </c>
      <c r="V10" s="312">
        <v>0</v>
      </c>
      <c r="W10" s="312">
        <v>0</v>
      </c>
      <c r="X10" s="312">
        <v>0</v>
      </c>
      <c r="Y10" s="312">
        <v>0</v>
      </c>
      <c r="Z10" s="312">
        <v>0</v>
      </c>
      <c r="AA10" s="312">
        <v>0</v>
      </c>
      <c r="AB10" s="312">
        <v>0</v>
      </c>
      <c r="AC10" s="312">
        <v>0</v>
      </c>
      <c r="AD10" s="312">
        <v>0</v>
      </c>
      <c r="AE10" s="312">
        <v>0</v>
      </c>
      <c r="AF10" s="312">
        <v>0</v>
      </c>
      <c r="AG10" s="312">
        <v>0</v>
      </c>
      <c r="AH10" s="312">
        <v>0</v>
      </c>
      <c r="AI10" s="312">
        <v>0</v>
      </c>
      <c r="AJ10" s="312">
        <v>0</v>
      </c>
      <c r="AK10" s="312">
        <v>0</v>
      </c>
      <c r="AL10" s="312">
        <v>0</v>
      </c>
      <c r="AM10" s="312">
        <v>0</v>
      </c>
      <c r="AN10" s="312">
        <v>0</v>
      </c>
      <c r="AO10" s="312">
        <v>0</v>
      </c>
      <c r="AP10" s="312">
        <v>0</v>
      </c>
      <c r="AQ10" s="312">
        <v>0</v>
      </c>
      <c r="AR10" s="312">
        <v>0</v>
      </c>
      <c r="AS10" s="312">
        <v>0</v>
      </c>
      <c r="AT10" s="312">
        <v>0</v>
      </c>
      <c r="AU10" s="312">
        <v>0</v>
      </c>
      <c r="AV10" s="312">
        <v>0</v>
      </c>
      <c r="AW10" s="312">
        <v>0</v>
      </c>
      <c r="AX10" s="312">
        <v>0</v>
      </c>
      <c r="AY10" s="312">
        <v>0</v>
      </c>
      <c r="AZ10" s="312">
        <v>0</v>
      </c>
      <c r="BA10" s="312">
        <v>0</v>
      </c>
      <c r="BB10" s="312">
        <v>0</v>
      </c>
      <c r="BC10" s="312">
        <v>0</v>
      </c>
      <c r="BD10" s="312">
        <v>0</v>
      </c>
      <c r="BE10" s="444"/>
      <c r="BF10" s="444"/>
      <c r="BG10" s="444"/>
      <c r="BH10" s="444"/>
      <c r="BI10" s="444"/>
      <c r="BJ10" s="444"/>
      <c r="BK10" s="444"/>
      <c r="BL10" s="444"/>
      <c r="BM10" s="444"/>
      <c r="BN10" s="444"/>
      <c r="BO10" s="444"/>
      <c r="BP10" s="444"/>
      <c r="BQ10" s="444"/>
      <c r="BR10" s="444"/>
      <c r="BS10" s="444"/>
      <c r="BT10" s="444"/>
      <c r="BU10" s="444"/>
      <c r="BV10" s="444"/>
      <c r="BW10" s="444"/>
      <c r="BX10" s="444"/>
      <c r="BY10" s="444"/>
      <c r="BZ10" s="444"/>
      <c r="CA10" s="444"/>
      <c r="CB10" s="444"/>
      <c r="CC10" s="444"/>
      <c r="CD10" s="444"/>
      <c r="CE10" s="444"/>
      <c r="CF10" s="444"/>
      <c r="CG10" s="444"/>
      <c r="CH10" s="444"/>
      <c r="CI10" s="444"/>
      <c r="CJ10" s="444"/>
      <c r="CK10" s="444"/>
      <c r="CL10" s="444"/>
      <c r="CM10" s="444"/>
      <c r="CN10" s="38"/>
      <c r="CO10" s="38"/>
      <c r="CP10" s="38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75"/>
    </row>
    <row r="11" spans="1:142" x14ac:dyDescent="0.25">
      <c r="A11" s="368" t="s">
        <v>916</v>
      </c>
      <c r="B11" s="368" t="s">
        <v>883</v>
      </c>
      <c r="C11" s="369" t="s">
        <v>157</v>
      </c>
      <c r="D11" s="394">
        <v>3</v>
      </c>
      <c r="E11" s="312">
        <v>0</v>
      </c>
      <c r="F11" s="312">
        <v>0</v>
      </c>
      <c r="G11" s="312">
        <v>0</v>
      </c>
      <c r="H11" s="312">
        <v>0</v>
      </c>
      <c r="I11" s="312">
        <v>0</v>
      </c>
      <c r="J11" s="312">
        <v>0</v>
      </c>
      <c r="K11" s="312">
        <v>0</v>
      </c>
      <c r="L11" s="312">
        <v>0</v>
      </c>
      <c r="M11" s="312">
        <v>0</v>
      </c>
      <c r="N11" s="312">
        <v>0</v>
      </c>
      <c r="O11" s="312">
        <v>0</v>
      </c>
      <c r="P11" s="312">
        <v>0</v>
      </c>
      <c r="Q11" s="312">
        <v>0</v>
      </c>
      <c r="R11" s="312">
        <v>0</v>
      </c>
      <c r="S11" s="312">
        <v>0</v>
      </c>
      <c r="T11" s="312">
        <v>0</v>
      </c>
      <c r="U11" s="312">
        <v>0</v>
      </c>
      <c r="V11" s="312">
        <v>0</v>
      </c>
      <c r="W11" s="312">
        <v>0</v>
      </c>
      <c r="X11" s="312">
        <v>0</v>
      </c>
      <c r="Y11" s="312">
        <v>0</v>
      </c>
      <c r="Z11" s="312">
        <v>0</v>
      </c>
      <c r="AA11" s="312">
        <v>0</v>
      </c>
      <c r="AB11" s="312">
        <v>0</v>
      </c>
      <c r="AC11" s="312">
        <v>0</v>
      </c>
      <c r="AD11" s="312">
        <v>0</v>
      </c>
      <c r="AE11" s="312">
        <v>0</v>
      </c>
      <c r="AF11" s="312">
        <v>0</v>
      </c>
      <c r="AG11" s="312">
        <v>0</v>
      </c>
      <c r="AH11" s="312">
        <v>0</v>
      </c>
      <c r="AI11" s="312">
        <v>0</v>
      </c>
      <c r="AJ11" s="312">
        <v>0</v>
      </c>
      <c r="AK11" s="312">
        <v>0</v>
      </c>
      <c r="AL11" s="312">
        <v>0</v>
      </c>
      <c r="AM11" s="312">
        <v>0</v>
      </c>
      <c r="AN11" s="312">
        <v>0</v>
      </c>
      <c r="AO11" s="312">
        <v>0</v>
      </c>
      <c r="AP11" s="312">
        <v>0</v>
      </c>
      <c r="AQ11" s="312">
        <v>0</v>
      </c>
      <c r="AR11" s="312">
        <v>0</v>
      </c>
      <c r="AS11" s="312">
        <v>0</v>
      </c>
      <c r="AT11" s="312">
        <v>0</v>
      </c>
      <c r="AU11" s="312">
        <v>0</v>
      </c>
      <c r="AV11" s="312">
        <v>0</v>
      </c>
      <c r="AW11" s="312">
        <v>0</v>
      </c>
      <c r="AX11" s="312">
        <v>0</v>
      </c>
      <c r="AY11" s="312">
        <v>0</v>
      </c>
      <c r="AZ11" s="312">
        <v>0</v>
      </c>
      <c r="BA11" s="312">
        <v>0</v>
      </c>
      <c r="BB11" s="312">
        <v>0</v>
      </c>
      <c r="BC11" s="312">
        <v>0</v>
      </c>
      <c r="BD11" s="312">
        <v>0</v>
      </c>
      <c r="BE11" s="444"/>
      <c r="BF11" s="444"/>
      <c r="BG11" s="444"/>
      <c r="BH11" s="444"/>
      <c r="BI11" s="444"/>
      <c r="BJ11" s="444"/>
      <c r="BK11" s="444"/>
      <c r="BL11" s="444"/>
      <c r="BM11" s="444"/>
      <c r="BN11" s="444"/>
      <c r="BO11" s="444"/>
      <c r="BP11" s="444"/>
      <c r="BQ11" s="444"/>
      <c r="BR11" s="444"/>
      <c r="BS11" s="444"/>
      <c r="BT11" s="444"/>
      <c r="BU11" s="444"/>
      <c r="BV11" s="444"/>
      <c r="BW11" s="444"/>
      <c r="BX11" s="444"/>
      <c r="BY11" s="444"/>
      <c r="BZ11" s="444"/>
      <c r="CA11" s="444"/>
      <c r="CB11" s="444"/>
      <c r="CC11" s="444"/>
      <c r="CD11" s="444"/>
      <c r="CE11" s="444"/>
      <c r="CF11" s="444"/>
      <c r="CG11" s="444"/>
      <c r="CH11" s="444"/>
      <c r="CI11" s="444"/>
      <c r="CJ11" s="444"/>
      <c r="CK11" s="444"/>
      <c r="CL11" s="444"/>
      <c r="CM11" s="444"/>
      <c r="CN11" s="38"/>
      <c r="CO11" s="38"/>
      <c r="CP11" s="38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75"/>
    </row>
    <row r="12" spans="1:142" x14ac:dyDescent="0.25">
      <c r="A12" s="368" t="s">
        <v>916</v>
      </c>
      <c r="B12" s="368" t="s">
        <v>880</v>
      </c>
      <c r="C12" s="369" t="s">
        <v>153</v>
      </c>
      <c r="D12" s="394">
        <v>4</v>
      </c>
      <c r="E12" s="312">
        <v>0</v>
      </c>
      <c r="F12" s="312">
        <v>0</v>
      </c>
      <c r="G12" s="312">
        <v>0</v>
      </c>
      <c r="H12" s="312">
        <v>0</v>
      </c>
      <c r="I12" s="312">
        <v>0</v>
      </c>
      <c r="J12" s="312">
        <v>0</v>
      </c>
      <c r="K12" s="312">
        <v>0</v>
      </c>
      <c r="L12" s="312">
        <v>0</v>
      </c>
      <c r="M12" s="312">
        <v>0</v>
      </c>
      <c r="N12" s="312">
        <v>0</v>
      </c>
      <c r="O12" s="312">
        <v>0</v>
      </c>
      <c r="P12" s="312">
        <v>0</v>
      </c>
      <c r="Q12" s="312">
        <v>0</v>
      </c>
      <c r="R12" s="312">
        <v>0</v>
      </c>
      <c r="S12" s="312">
        <v>0</v>
      </c>
      <c r="T12" s="312">
        <v>0</v>
      </c>
      <c r="U12" s="312">
        <v>0</v>
      </c>
      <c r="V12" s="312">
        <v>0</v>
      </c>
      <c r="W12" s="312">
        <v>0</v>
      </c>
      <c r="X12" s="312">
        <v>0</v>
      </c>
      <c r="Y12" s="312">
        <v>0</v>
      </c>
      <c r="Z12" s="312">
        <v>0</v>
      </c>
      <c r="AA12" s="312">
        <v>0</v>
      </c>
      <c r="AB12" s="312">
        <v>0</v>
      </c>
      <c r="AC12" s="312">
        <v>0</v>
      </c>
      <c r="AD12" s="312">
        <v>0</v>
      </c>
      <c r="AE12" s="312">
        <v>0</v>
      </c>
      <c r="AF12" s="312">
        <v>0</v>
      </c>
      <c r="AG12" s="312">
        <v>0</v>
      </c>
      <c r="AH12" s="312">
        <v>0</v>
      </c>
      <c r="AI12" s="312">
        <v>0</v>
      </c>
      <c r="AJ12" s="312">
        <v>0</v>
      </c>
      <c r="AK12" s="312">
        <v>0</v>
      </c>
      <c r="AL12" s="312">
        <v>0</v>
      </c>
      <c r="AM12" s="312">
        <v>0</v>
      </c>
      <c r="AN12" s="312">
        <v>0</v>
      </c>
      <c r="AO12" s="312">
        <v>0</v>
      </c>
      <c r="AP12" s="312">
        <v>0</v>
      </c>
      <c r="AQ12" s="312">
        <v>0</v>
      </c>
      <c r="AR12" s="312">
        <v>0</v>
      </c>
      <c r="AS12" s="312">
        <v>0</v>
      </c>
      <c r="AT12" s="312">
        <v>0</v>
      </c>
      <c r="AU12" s="312">
        <v>0</v>
      </c>
      <c r="AV12" s="312">
        <v>0</v>
      </c>
      <c r="AW12" s="312">
        <v>0</v>
      </c>
      <c r="AX12" s="312">
        <v>0</v>
      </c>
      <c r="AY12" s="312">
        <v>0</v>
      </c>
      <c r="AZ12" s="312">
        <v>0</v>
      </c>
      <c r="BA12" s="312">
        <v>0</v>
      </c>
      <c r="BB12" s="312">
        <v>0</v>
      </c>
      <c r="BC12" s="312">
        <v>0</v>
      </c>
      <c r="BD12" s="312">
        <v>0</v>
      </c>
      <c r="BE12" s="444"/>
      <c r="BF12" s="444"/>
      <c r="BG12" s="444"/>
      <c r="BH12" s="444"/>
      <c r="BI12" s="444"/>
      <c r="BJ12" s="444"/>
      <c r="BK12" s="444"/>
      <c r="BL12" s="444"/>
      <c r="BM12" s="444"/>
      <c r="BN12" s="444"/>
      <c r="BO12" s="444"/>
      <c r="BP12" s="444"/>
      <c r="BQ12" s="444"/>
      <c r="BR12" s="444"/>
      <c r="BS12" s="444"/>
      <c r="BT12" s="444"/>
      <c r="BU12" s="444"/>
      <c r="BV12" s="444"/>
      <c r="BW12" s="444"/>
      <c r="BX12" s="444"/>
      <c r="BY12" s="444"/>
      <c r="BZ12" s="444"/>
      <c r="CA12" s="444"/>
      <c r="CB12" s="444"/>
      <c r="CC12" s="444"/>
      <c r="CD12" s="444"/>
      <c r="CE12" s="444"/>
      <c r="CF12" s="444"/>
      <c r="CG12" s="444"/>
      <c r="CH12" s="444"/>
      <c r="CI12" s="444"/>
      <c r="CJ12" s="444"/>
      <c r="CK12" s="444"/>
      <c r="CL12" s="444"/>
      <c r="CM12" s="444"/>
      <c r="CN12" s="38"/>
      <c r="CO12" s="38"/>
      <c r="CP12" s="38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75"/>
    </row>
    <row r="13" spans="1:142" x14ac:dyDescent="0.25">
      <c r="A13" s="368" t="s">
        <v>916</v>
      </c>
      <c r="B13" s="368" t="s">
        <v>881</v>
      </c>
      <c r="C13" s="369" t="s">
        <v>153</v>
      </c>
      <c r="D13" s="394">
        <v>5</v>
      </c>
      <c r="E13" s="312">
        <v>0</v>
      </c>
      <c r="F13" s="312">
        <v>0</v>
      </c>
      <c r="G13" s="312">
        <v>0</v>
      </c>
      <c r="H13" s="312">
        <v>0</v>
      </c>
      <c r="I13" s="312">
        <v>0</v>
      </c>
      <c r="J13" s="312">
        <v>0</v>
      </c>
      <c r="K13" s="312">
        <v>0</v>
      </c>
      <c r="L13" s="312">
        <v>0</v>
      </c>
      <c r="M13" s="312">
        <v>0</v>
      </c>
      <c r="N13" s="312">
        <v>0</v>
      </c>
      <c r="O13" s="312">
        <v>0</v>
      </c>
      <c r="P13" s="312">
        <v>0</v>
      </c>
      <c r="Q13" s="312">
        <v>0</v>
      </c>
      <c r="R13" s="312">
        <v>0</v>
      </c>
      <c r="S13" s="312">
        <v>0</v>
      </c>
      <c r="T13" s="312">
        <v>0</v>
      </c>
      <c r="U13" s="312">
        <v>0</v>
      </c>
      <c r="V13" s="312">
        <v>0</v>
      </c>
      <c r="W13" s="312">
        <v>0</v>
      </c>
      <c r="X13" s="312">
        <v>0</v>
      </c>
      <c r="Y13" s="312">
        <v>0</v>
      </c>
      <c r="Z13" s="312">
        <v>0</v>
      </c>
      <c r="AA13" s="312">
        <v>0</v>
      </c>
      <c r="AB13" s="312">
        <v>0</v>
      </c>
      <c r="AC13" s="312">
        <v>0</v>
      </c>
      <c r="AD13" s="312">
        <v>0</v>
      </c>
      <c r="AE13" s="312">
        <v>0</v>
      </c>
      <c r="AF13" s="312">
        <v>0</v>
      </c>
      <c r="AG13" s="312">
        <v>0</v>
      </c>
      <c r="AH13" s="312">
        <v>0</v>
      </c>
      <c r="AI13" s="312">
        <v>0</v>
      </c>
      <c r="AJ13" s="312">
        <v>0</v>
      </c>
      <c r="AK13" s="312">
        <v>0</v>
      </c>
      <c r="AL13" s="312">
        <v>0</v>
      </c>
      <c r="AM13" s="312">
        <v>0</v>
      </c>
      <c r="AN13" s="312">
        <v>0</v>
      </c>
      <c r="AO13" s="312">
        <v>0</v>
      </c>
      <c r="AP13" s="312">
        <v>0</v>
      </c>
      <c r="AQ13" s="312">
        <v>0</v>
      </c>
      <c r="AR13" s="312">
        <v>0</v>
      </c>
      <c r="AS13" s="312">
        <v>0</v>
      </c>
      <c r="AT13" s="312">
        <v>0</v>
      </c>
      <c r="AU13" s="312">
        <v>0</v>
      </c>
      <c r="AV13" s="312">
        <v>0</v>
      </c>
      <c r="AW13" s="312">
        <v>0</v>
      </c>
      <c r="AX13" s="312">
        <v>0</v>
      </c>
      <c r="AY13" s="312">
        <v>0</v>
      </c>
      <c r="AZ13" s="312">
        <v>0</v>
      </c>
      <c r="BA13" s="312">
        <v>0</v>
      </c>
      <c r="BB13" s="312">
        <v>0</v>
      </c>
      <c r="BC13" s="312">
        <v>0</v>
      </c>
      <c r="BD13" s="312">
        <v>0</v>
      </c>
      <c r="BE13" s="444"/>
      <c r="BF13" s="444"/>
      <c r="BG13" s="444"/>
      <c r="BH13" s="444"/>
      <c r="BI13" s="444"/>
      <c r="BJ13" s="444"/>
      <c r="BK13" s="444"/>
      <c r="BL13" s="444"/>
      <c r="BM13" s="444"/>
      <c r="BN13" s="444"/>
      <c r="BO13" s="444"/>
      <c r="BP13" s="444"/>
      <c r="BQ13" s="444"/>
      <c r="BR13" s="444"/>
      <c r="BS13" s="444"/>
      <c r="BT13" s="444"/>
      <c r="BU13" s="444"/>
      <c r="BV13" s="444"/>
      <c r="BW13" s="444"/>
      <c r="BX13" s="444"/>
      <c r="BY13" s="444"/>
      <c r="BZ13" s="444"/>
      <c r="CA13" s="444"/>
      <c r="CB13" s="444"/>
      <c r="CC13" s="444"/>
      <c r="CD13" s="444"/>
      <c r="CE13" s="444"/>
      <c r="CF13" s="444"/>
      <c r="CG13" s="444"/>
      <c r="CH13" s="444"/>
      <c r="CI13" s="444"/>
      <c r="CJ13" s="444"/>
      <c r="CK13" s="444"/>
      <c r="CL13" s="444"/>
      <c r="CM13" s="444"/>
      <c r="CN13" s="38"/>
      <c r="CO13" s="38"/>
      <c r="CP13" s="38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75"/>
    </row>
    <row r="14" spans="1:142" x14ac:dyDescent="0.25">
      <c r="A14" s="368" t="s">
        <v>916</v>
      </c>
      <c r="B14" s="368" t="s">
        <v>883</v>
      </c>
      <c r="C14" s="369" t="s">
        <v>153</v>
      </c>
      <c r="D14" s="394">
        <v>6</v>
      </c>
      <c r="E14" s="312">
        <v>0</v>
      </c>
      <c r="F14" s="312">
        <v>0</v>
      </c>
      <c r="G14" s="312">
        <v>0</v>
      </c>
      <c r="H14" s="312">
        <v>0</v>
      </c>
      <c r="I14" s="312">
        <v>0</v>
      </c>
      <c r="J14" s="312">
        <v>0</v>
      </c>
      <c r="K14" s="312">
        <v>0</v>
      </c>
      <c r="L14" s="312">
        <v>0</v>
      </c>
      <c r="M14" s="312">
        <v>0</v>
      </c>
      <c r="N14" s="312">
        <v>0</v>
      </c>
      <c r="O14" s="312">
        <v>0</v>
      </c>
      <c r="P14" s="312">
        <v>0</v>
      </c>
      <c r="Q14" s="312">
        <v>0</v>
      </c>
      <c r="R14" s="312">
        <v>0</v>
      </c>
      <c r="S14" s="312">
        <v>0</v>
      </c>
      <c r="T14" s="312">
        <v>0</v>
      </c>
      <c r="U14" s="312">
        <v>0</v>
      </c>
      <c r="V14" s="312">
        <v>0</v>
      </c>
      <c r="W14" s="312">
        <v>0</v>
      </c>
      <c r="X14" s="312">
        <v>0</v>
      </c>
      <c r="Y14" s="312">
        <v>0</v>
      </c>
      <c r="Z14" s="312">
        <v>0</v>
      </c>
      <c r="AA14" s="312">
        <v>0</v>
      </c>
      <c r="AB14" s="312">
        <v>0</v>
      </c>
      <c r="AC14" s="312">
        <v>0</v>
      </c>
      <c r="AD14" s="312">
        <v>0</v>
      </c>
      <c r="AE14" s="312">
        <v>0</v>
      </c>
      <c r="AF14" s="312">
        <v>0</v>
      </c>
      <c r="AG14" s="312">
        <v>0</v>
      </c>
      <c r="AH14" s="312">
        <v>0</v>
      </c>
      <c r="AI14" s="312">
        <v>0</v>
      </c>
      <c r="AJ14" s="312">
        <v>0</v>
      </c>
      <c r="AK14" s="312">
        <v>0</v>
      </c>
      <c r="AL14" s="312">
        <v>0</v>
      </c>
      <c r="AM14" s="312">
        <v>0</v>
      </c>
      <c r="AN14" s="312">
        <v>0</v>
      </c>
      <c r="AO14" s="312">
        <v>0</v>
      </c>
      <c r="AP14" s="312">
        <v>0</v>
      </c>
      <c r="AQ14" s="312">
        <v>0</v>
      </c>
      <c r="AR14" s="312">
        <v>0</v>
      </c>
      <c r="AS14" s="312">
        <v>0</v>
      </c>
      <c r="AT14" s="312">
        <v>0</v>
      </c>
      <c r="AU14" s="312">
        <v>0</v>
      </c>
      <c r="AV14" s="312">
        <v>0</v>
      </c>
      <c r="AW14" s="312">
        <v>0</v>
      </c>
      <c r="AX14" s="312">
        <v>0</v>
      </c>
      <c r="AY14" s="312">
        <v>0</v>
      </c>
      <c r="AZ14" s="312">
        <v>0</v>
      </c>
      <c r="BA14" s="312">
        <v>0</v>
      </c>
      <c r="BB14" s="312">
        <v>0</v>
      </c>
      <c r="BC14" s="312">
        <v>0</v>
      </c>
      <c r="BD14" s="312">
        <v>0</v>
      </c>
      <c r="BE14" s="444"/>
      <c r="BF14" s="444"/>
      <c r="BG14" s="444"/>
      <c r="BH14" s="444"/>
      <c r="BI14" s="444"/>
      <c r="BJ14" s="444"/>
      <c r="BK14" s="444"/>
      <c r="BL14" s="444"/>
      <c r="BM14" s="444"/>
      <c r="BN14" s="444"/>
      <c r="BO14" s="444"/>
      <c r="BP14" s="444"/>
      <c r="BQ14" s="444"/>
      <c r="BR14" s="444"/>
      <c r="BS14" s="444"/>
      <c r="BT14" s="444"/>
      <c r="BU14" s="444"/>
      <c r="BV14" s="444"/>
      <c r="BW14" s="444"/>
      <c r="BX14" s="444"/>
      <c r="BY14" s="444"/>
      <c r="BZ14" s="444"/>
      <c r="CA14" s="444"/>
      <c r="CB14" s="444"/>
      <c r="CC14" s="444"/>
      <c r="CD14" s="444"/>
      <c r="CE14" s="444"/>
      <c r="CF14" s="444"/>
      <c r="CG14" s="444"/>
      <c r="CH14" s="444"/>
      <c r="CI14" s="444"/>
      <c r="CJ14" s="444"/>
      <c r="CK14" s="444"/>
      <c r="CL14" s="444"/>
      <c r="CM14" s="444"/>
      <c r="CN14" s="38"/>
      <c r="CO14" s="38"/>
      <c r="CP14" s="38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75"/>
    </row>
    <row r="15" spans="1:142" x14ac:dyDescent="0.25">
      <c r="A15" s="368" t="s">
        <v>855</v>
      </c>
      <c r="B15" s="368" t="s">
        <v>878</v>
      </c>
      <c r="C15" s="369">
        <v>2224</v>
      </c>
      <c r="D15" s="394">
        <v>7</v>
      </c>
      <c r="E15" s="312">
        <v>0</v>
      </c>
      <c r="F15" s="312">
        <v>0</v>
      </c>
      <c r="G15" s="312">
        <v>0</v>
      </c>
      <c r="H15" s="312">
        <v>0</v>
      </c>
      <c r="I15" s="312">
        <v>0</v>
      </c>
      <c r="J15" s="312">
        <v>0</v>
      </c>
      <c r="K15" s="312">
        <v>0</v>
      </c>
      <c r="L15" s="312">
        <v>0</v>
      </c>
      <c r="M15" s="312">
        <v>0</v>
      </c>
      <c r="N15" s="312">
        <v>0</v>
      </c>
      <c r="O15" s="312">
        <v>0</v>
      </c>
      <c r="P15" s="312">
        <v>0</v>
      </c>
      <c r="Q15" s="312">
        <v>0</v>
      </c>
      <c r="R15" s="312">
        <v>0</v>
      </c>
      <c r="S15" s="312">
        <v>0</v>
      </c>
      <c r="T15" s="312">
        <v>0</v>
      </c>
      <c r="U15" s="312">
        <v>0</v>
      </c>
      <c r="V15" s="312">
        <v>0</v>
      </c>
      <c r="W15" s="312">
        <v>0</v>
      </c>
      <c r="X15" s="312">
        <v>0</v>
      </c>
      <c r="Y15" s="312">
        <v>0</v>
      </c>
      <c r="Z15" s="312">
        <v>0</v>
      </c>
      <c r="AA15" s="312">
        <v>0</v>
      </c>
      <c r="AB15" s="312">
        <v>0</v>
      </c>
      <c r="AC15" s="312">
        <v>0</v>
      </c>
      <c r="AD15" s="312">
        <v>0</v>
      </c>
      <c r="AE15" s="312">
        <v>0</v>
      </c>
      <c r="AF15" s="312">
        <v>0</v>
      </c>
      <c r="AG15" s="312">
        <v>0</v>
      </c>
      <c r="AH15" s="312">
        <v>0</v>
      </c>
      <c r="AI15" s="312">
        <v>0</v>
      </c>
      <c r="AJ15" s="312">
        <v>0</v>
      </c>
      <c r="AK15" s="312">
        <v>0</v>
      </c>
      <c r="AL15" s="312">
        <v>0</v>
      </c>
      <c r="AM15" s="312">
        <v>0</v>
      </c>
      <c r="AN15" s="312">
        <v>0</v>
      </c>
      <c r="AO15" s="312">
        <v>0</v>
      </c>
      <c r="AP15" s="312">
        <v>0</v>
      </c>
      <c r="AQ15" s="312">
        <v>0</v>
      </c>
      <c r="AR15" s="312">
        <v>0</v>
      </c>
      <c r="AS15" s="312">
        <v>0</v>
      </c>
      <c r="AT15" s="312">
        <v>0</v>
      </c>
      <c r="AU15" s="312">
        <v>0</v>
      </c>
      <c r="AV15" s="312">
        <v>0</v>
      </c>
      <c r="AW15" s="312">
        <v>0</v>
      </c>
      <c r="AX15" s="312">
        <v>0</v>
      </c>
      <c r="AY15" s="312">
        <v>0</v>
      </c>
      <c r="AZ15" s="312">
        <v>0</v>
      </c>
      <c r="BA15" s="312">
        <v>0</v>
      </c>
      <c r="BB15" s="312">
        <v>0</v>
      </c>
      <c r="BC15" s="312">
        <v>0</v>
      </c>
      <c r="BD15" s="312">
        <v>0</v>
      </c>
      <c r="BE15" s="444"/>
      <c r="BF15" s="444"/>
      <c r="BG15" s="444"/>
      <c r="BH15" s="444"/>
      <c r="BI15" s="444"/>
      <c r="BJ15" s="444"/>
      <c r="BK15" s="444"/>
      <c r="BL15" s="444"/>
      <c r="BM15" s="444"/>
      <c r="BN15" s="444"/>
      <c r="BO15" s="444"/>
      <c r="BP15" s="444"/>
      <c r="BQ15" s="444"/>
      <c r="BR15" s="444"/>
      <c r="BS15" s="444"/>
      <c r="BT15" s="444"/>
      <c r="BU15" s="444"/>
      <c r="BV15" s="444"/>
      <c r="BW15" s="444"/>
      <c r="BX15" s="444"/>
      <c r="BY15" s="444"/>
      <c r="BZ15" s="444"/>
      <c r="CA15" s="444"/>
      <c r="CB15" s="444"/>
      <c r="CC15" s="444"/>
      <c r="CD15" s="444"/>
      <c r="CE15" s="444"/>
      <c r="CF15" s="444"/>
      <c r="CG15" s="444"/>
      <c r="CH15" s="444"/>
      <c r="CI15" s="444"/>
      <c r="CJ15" s="444"/>
      <c r="CK15" s="444"/>
      <c r="CL15" s="444"/>
      <c r="CM15" s="444"/>
      <c r="CN15" s="38"/>
      <c r="CO15" s="38"/>
      <c r="CP15" s="38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75"/>
    </row>
    <row r="16" spans="1:142" x14ac:dyDescent="0.25">
      <c r="A16" s="368" t="s">
        <v>855</v>
      </c>
      <c r="B16" s="368" t="s">
        <v>879</v>
      </c>
      <c r="C16" s="369" t="s">
        <v>545</v>
      </c>
      <c r="D16" s="394">
        <v>8</v>
      </c>
      <c r="E16" s="312">
        <v>0</v>
      </c>
      <c r="F16" s="312">
        <v>0</v>
      </c>
      <c r="G16" s="312">
        <v>0</v>
      </c>
      <c r="H16" s="312">
        <v>0</v>
      </c>
      <c r="I16" s="312">
        <v>0</v>
      </c>
      <c r="J16" s="312">
        <v>0</v>
      </c>
      <c r="K16" s="312">
        <v>0</v>
      </c>
      <c r="L16" s="312">
        <v>0</v>
      </c>
      <c r="M16" s="312">
        <v>0</v>
      </c>
      <c r="N16" s="312">
        <v>0</v>
      </c>
      <c r="O16" s="312">
        <v>0</v>
      </c>
      <c r="P16" s="312">
        <v>0</v>
      </c>
      <c r="Q16" s="312">
        <v>0</v>
      </c>
      <c r="R16" s="312">
        <v>0</v>
      </c>
      <c r="S16" s="312">
        <v>0</v>
      </c>
      <c r="T16" s="312">
        <v>0</v>
      </c>
      <c r="U16" s="312">
        <v>0</v>
      </c>
      <c r="V16" s="312">
        <v>0</v>
      </c>
      <c r="W16" s="312">
        <v>0</v>
      </c>
      <c r="X16" s="312">
        <v>0</v>
      </c>
      <c r="Y16" s="312">
        <v>0</v>
      </c>
      <c r="Z16" s="312">
        <v>0</v>
      </c>
      <c r="AA16" s="312">
        <v>0</v>
      </c>
      <c r="AB16" s="312">
        <v>0</v>
      </c>
      <c r="AC16" s="312">
        <v>0</v>
      </c>
      <c r="AD16" s="312">
        <v>0</v>
      </c>
      <c r="AE16" s="312">
        <v>0</v>
      </c>
      <c r="AF16" s="312">
        <v>0</v>
      </c>
      <c r="AG16" s="312">
        <v>0</v>
      </c>
      <c r="AH16" s="312">
        <v>0</v>
      </c>
      <c r="AI16" s="312">
        <v>0</v>
      </c>
      <c r="AJ16" s="312">
        <v>0</v>
      </c>
      <c r="AK16" s="312">
        <v>0</v>
      </c>
      <c r="AL16" s="312">
        <v>0</v>
      </c>
      <c r="AM16" s="312">
        <v>0</v>
      </c>
      <c r="AN16" s="312">
        <v>0</v>
      </c>
      <c r="AO16" s="312">
        <v>0</v>
      </c>
      <c r="AP16" s="312">
        <v>0</v>
      </c>
      <c r="AQ16" s="312">
        <v>0</v>
      </c>
      <c r="AR16" s="312">
        <v>0</v>
      </c>
      <c r="AS16" s="312">
        <v>0</v>
      </c>
      <c r="AT16" s="312">
        <v>0</v>
      </c>
      <c r="AU16" s="312">
        <v>0</v>
      </c>
      <c r="AV16" s="312">
        <v>0</v>
      </c>
      <c r="AW16" s="312">
        <v>0</v>
      </c>
      <c r="AX16" s="312">
        <v>0</v>
      </c>
      <c r="AY16" s="312">
        <v>0</v>
      </c>
      <c r="AZ16" s="312">
        <v>0</v>
      </c>
      <c r="BA16" s="312">
        <v>0</v>
      </c>
      <c r="BB16" s="312">
        <v>0</v>
      </c>
      <c r="BC16" s="312">
        <v>0</v>
      </c>
      <c r="BD16" s="312">
        <v>0</v>
      </c>
      <c r="BE16" s="444"/>
      <c r="BF16" s="444"/>
      <c r="BG16" s="444"/>
      <c r="BH16" s="444"/>
      <c r="BI16" s="444"/>
      <c r="BJ16" s="444"/>
      <c r="BK16" s="444"/>
      <c r="BL16" s="444"/>
      <c r="BM16" s="444"/>
      <c r="BN16" s="444"/>
      <c r="BO16" s="444"/>
      <c r="BP16" s="444"/>
      <c r="BQ16" s="444"/>
      <c r="BR16" s="444"/>
      <c r="BS16" s="444"/>
      <c r="BT16" s="444"/>
      <c r="BU16" s="444"/>
      <c r="BV16" s="444"/>
      <c r="BW16" s="444"/>
      <c r="BX16" s="444"/>
      <c r="BY16" s="444"/>
      <c r="BZ16" s="444"/>
      <c r="CA16" s="444"/>
      <c r="CB16" s="444"/>
      <c r="CC16" s="444"/>
      <c r="CD16" s="444"/>
      <c r="CE16" s="444"/>
      <c r="CF16" s="444"/>
      <c r="CG16" s="444"/>
      <c r="CH16" s="444"/>
      <c r="CI16" s="444"/>
      <c r="CJ16" s="444"/>
      <c r="CK16" s="444"/>
      <c r="CL16" s="444"/>
      <c r="CM16" s="444"/>
      <c r="CN16" s="38"/>
      <c r="CO16" s="38"/>
      <c r="CP16" s="38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75"/>
    </row>
    <row r="17" spans="1:142" x14ac:dyDescent="0.25">
      <c r="A17" s="368" t="s">
        <v>855</v>
      </c>
      <c r="B17" s="368" t="s">
        <v>890</v>
      </c>
      <c r="C17" s="369" t="s">
        <v>545</v>
      </c>
      <c r="D17" s="394">
        <v>9</v>
      </c>
      <c r="E17" s="312">
        <v>0</v>
      </c>
      <c r="F17" s="312">
        <v>0</v>
      </c>
      <c r="G17" s="312">
        <v>0</v>
      </c>
      <c r="H17" s="312">
        <v>0</v>
      </c>
      <c r="I17" s="312">
        <v>0</v>
      </c>
      <c r="J17" s="312">
        <v>0</v>
      </c>
      <c r="K17" s="312">
        <v>0</v>
      </c>
      <c r="L17" s="312">
        <v>0</v>
      </c>
      <c r="M17" s="312">
        <v>0</v>
      </c>
      <c r="N17" s="312">
        <v>0</v>
      </c>
      <c r="O17" s="312">
        <v>0</v>
      </c>
      <c r="P17" s="312">
        <v>0</v>
      </c>
      <c r="Q17" s="312">
        <v>0</v>
      </c>
      <c r="R17" s="312">
        <v>0</v>
      </c>
      <c r="S17" s="312">
        <v>0</v>
      </c>
      <c r="T17" s="312">
        <v>0</v>
      </c>
      <c r="U17" s="312">
        <v>0</v>
      </c>
      <c r="V17" s="312">
        <v>0</v>
      </c>
      <c r="W17" s="312">
        <v>0</v>
      </c>
      <c r="X17" s="312">
        <v>0</v>
      </c>
      <c r="Y17" s="312">
        <v>0</v>
      </c>
      <c r="Z17" s="312">
        <v>0</v>
      </c>
      <c r="AA17" s="312">
        <v>0</v>
      </c>
      <c r="AB17" s="312">
        <v>0</v>
      </c>
      <c r="AC17" s="312">
        <v>0</v>
      </c>
      <c r="AD17" s="312">
        <v>0</v>
      </c>
      <c r="AE17" s="312">
        <v>0</v>
      </c>
      <c r="AF17" s="312">
        <v>0</v>
      </c>
      <c r="AG17" s="312">
        <v>0</v>
      </c>
      <c r="AH17" s="312">
        <v>0</v>
      </c>
      <c r="AI17" s="312">
        <v>0</v>
      </c>
      <c r="AJ17" s="312">
        <v>0</v>
      </c>
      <c r="AK17" s="312">
        <v>0</v>
      </c>
      <c r="AL17" s="312">
        <v>0</v>
      </c>
      <c r="AM17" s="312">
        <v>0</v>
      </c>
      <c r="AN17" s="312">
        <v>0</v>
      </c>
      <c r="AO17" s="312">
        <v>0</v>
      </c>
      <c r="AP17" s="312">
        <v>0</v>
      </c>
      <c r="AQ17" s="312">
        <v>0</v>
      </c>
      <c r="AR17" s="312">
        <v>0</v>
      </c>
      <c r="AS17" s="312">
        <v>0</v>
      </c>
      <c r="AT17" s="312">
        <v>0</v>
      </c>
      <c r="AU17" s="312">
        <v>0</v>
      </c>
      <c r="AV17" s="312">
        <v>0</v>
      </c>
      <c r="AW17" s="312">
        <v>0</v>
      </c>
      <c r="AX17" s="312">
        <v>0</v>
      </c>
      <c r="AY17" s="312">
        <v>0</v>
      </c>
      <c r="AZ17" s="312">
        <v>0</v>
      </c>
      <c r="BA17" s="312">
        <v>0</v>
      </c>
      <c r="BB17" s="312">
        <v>0</v>
      </c>
      <c r="BC17" s="312">
        <v>0</v>
      </c>
      <c r="BD17" s="312">
        <v>0</v>
      </c>
      <c r="BE17" s="444"/>
      <c r="BF17" s="444"/>
      <c r="BG17" s="444"/>
      <c r="BH17" s="444"/>
      <c r="BI17" s="444"/>
      <c r="BJ17" s="444"/>
      <c r="BK17" s="444"/>
      <c r="BL17" s="444"/>
      <c r="BM17" s="444"/>
      <c r="BN17" s="444"/>
      <c r="BO17" s="444"/>
      <c r="BP17" s="444"/>
      <c r="BQ17" s="444"/>
      <c r="BR17" s="444"/>
      <c r="BS17" s="444"/>
      <c r="BT17" s="444"/>
      <c r="BU17" s="444"/>
      <c r="BV17" s="444"/>
      <c r="BW17" s="444"/>
      <c r="BX17" s="444"/>
      <c r="BY17" s="444"/>
      <c r="BZ17" s="444"/>
      <c r="CA17" s="444"/>
      <c r="CB17" s="444"/>
      <c r="CC17" s="444"/>
      <c r="CD17" s="444"/>
      <c r="CE17" s="444"/>
      <c r="CF17" s="444"/>
      <c r="CG17" s="444"/>
      <c r="CH17" s="444"/>
      <c r="CI17" s="444"/>
      <c r="CJ17" s="444"/>
      <c r="CK17" s="444"/>
      <c r="CL17" s="444"/>
      <c r="CM17" s="444"/>
      <c r="CN17" s="38"/>
      <c r="CO17" s="38"/>
      <c r="CP17" s="38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75"/>
    </row>
    <row r="18" spans="1:142" x14ac:dyDescent="0.25">
      <c r="A18" s="368" t="s">
        <v>855</v>
      </c>
      <c r="B18" s="368" t="s">
        <v>908</v>
      </c>
      <c r="C18" s="369" t="s">
        <v>545</v>
      </c>
      <c r="D18" s="394">
        <v>10</v>
      </c>
      <c r="E18" s="312">
        <v>0</v>
      </c>
      <c r="F18" s="312">
        <v>0</v>
      </c>
      <c r="G18" s="312">
        <v>0</v>
      </c>
      <c r="H18" s="312">
        <v>0</v>
      </c>
      <c r="I18" s="312">
        <v>0</v>
      </c>
      <c r="J18" s="312">
        <v>0</v>
      </c>
      <c r="K18" s="312">
        <v>0</v>
      </c>
      <c r="L18" s="312">
        <v>0</v>
      </c>
      <c r="M18" s="312">
        <v>0</v>
      </c>
      <c r="N18" s="312">
        <v>0</v>
      </c>
      <c r="O18" s="312">
        <v>0</v>
      </c>
      <c r="P18" s="312">
        <v>0</v>
      </c>
      <c r="Q18" s="312">
        <v>0</v>
      </c>
      <c r="R18" s="312">
        <v>0</v>
      </c>
      <c r="S18" s="312">
        <v>0</v>
      </c>
      <c r="T18" s="312">
        <v>0</v>
      </c>
      <c r="U18" s="312">
        <v>0</v>
      </c>
      <c r="V18" s="312">
        <v>0</v>
      </c>
      <c r="W18" s="312">
        <v>0</v>
      </c>
      <c r="X18" s="312">
        <v>0</v>
      </c>
      <c r="Y18" s="312">
        <v>0</v>
      </c>
      <c r="Z18" s="312">
        <v>0</v>
      </c>
      <c r="AA18" s="312">
        <v>0</v>
      </c>
      <c r="AB18" s="312">
        <v>0</v>
      </c>
      <c r="AC18" s="312">
        <v>0</v>
      </c>
      <c r="AD18" s="312">
        <v>0</v>
      </c>
      <c r="AE18" s="312">
        <v>0</v>
      </c>
      <c r="AF18" s="312">
        <v>0</v>
      </c>
      <c r="AG18" s="312">
        <v>0</v>
      </c>
      <c r="AH18" s="312">
        <v>0</v>
      </c>
      <c r="AI18" s="312">
        <v>0</v>
      </c>
      <c r="AJ18" s="312">
        <v>0</v>
      </c>
      <c r="AK18" s="312">
        <v>0</v>
      </c>
      <c r="AL18" s="312">
        <v>0</v>
      </c>
      <c r="AM18" s="312">
        <v>0</v>
      </c>
      <c r="AN18" s="312">
        <v>0</v>
      </c>
      <c r="AO18" s="312">
        <v>0</v>
      </c>
      <c r="AP18" s="312">
        <v>0</v>
      </c>
      <c r="AQ18" s="312">
        <v>0</v>
      </c>
      <c r="AR18" s="312">
        <v>0</v>
      </c>
      <c r="AS18" s="312">
        <v>0</v>
      </c>
      <c r="AT18" s="312">
        <v>0</v>
      </c>
      <c r="AU18" s="312">
        <v>0</v>
      </c>
      <c r="AV18" s="312">
        <v>0</v>
      </c>
      <c r="AW18" s="312">
        <v>0</v>
      </c>
      <c r="AX18" s="312">
        <v>0</v>
      </c>
      <c r="AY18" s="312">
        <v>0</v>
      </c>
      <c r="AZ18" s="312">
        <v>0</v>
      </c>
      <c r="BA18" s="312">
        <v>0</v>
      </c>
      <c r="BB18" s="312">
        <v>0</v>
      </c>
      <c r="BC18" s="312">
        <v>0</v>
      </c>
      <c r="BD18" s="312">
        <v>0</v>
      </c>
      <c r="BE18" s="444"/>
      <c r="BF18" s="444"/>
      <c r="BG18" s="444"/>
      <c r="BH18" s="444"/>
      <c r="BI18" s="444"/>
      <c r="BJ18" s="444"/>
      <c r="BK18" s="444"/>
      <c r="BL18" s="444"/>
      <c r="BM18" s="444"/>
      <c r="BN18" s="444"/>
      <c r="BO18" s="444"/>
      <c r="BP18" s="444"/>
      <c r="BQ18" s="444"/>
      <c r="BR18" s="444"/>
      <c r="BS18" s="444"/>
      <c r="BT18" s="444"/>
      <c r="BU18" s="444"/>
      <c r="BV18" s="444"/>
      <c r="BW18" s="444"/>
      <c r="BX18" s="444"/>
      <c r="BY18" s="444"/>
      <c r="BZ18" s="444"/>
      <c r="CA18" s="444"/>
      <c r="CB18" s="444"/>
      <c r="CC18" s="444"/>
      <c r="CD18" s="444"/>
      <c r="CE18" s="444"/>
      <c r="CF18" s="444"/>
      <c r="CG18" s="444"/>
      <c r="CH18" s="444"/>
      <c r="CI18" s="444"/>
      <c r="CJ18" s="444"/>
      <c r="CK18" s="444"/>
      <c r="CL18" s="444"/>
      <c r="CM18" s="444"/>
      <c r="CN18" s="38"/>
      <c r="CO18" s="38"/>
      <c r="CP18" s="38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75"/>
    </row>
    <row r="19" spans="1:142" x14ac:dyDescent="0.25">
      <c r="A19" s="368" t="s">
        <v>855</v>
      </c>
      <c r="B19" s="368" t="s">
        <v>895</v>
      </c>
      <c r="C19" s="369">
        <v>3031</v>
      </c>
      <c r="D19" s="394">
        <v>11</v>
      </c>
      <c r="E19" s="312">
        <v>0</v>
      </c>
      <c r="F19" s="312">
        <v>0</v>
      </c>
      <c r="G19" s="312">
        <v>0</v>
      </c>
      <c r="H19" s="312">
        <v>0</v>
      </c>
      <c r="I19" s="312">
        <v>0</v>
      </c>
      <c r="J19" s="312">
        <v>0</v>
      </c>
      <c r="K19" s="312">
        <v>0</v>
      </c>
      <c r="L19" s="312">
        <v>0</v>
      </c>
      <c r="M19" s="312">
        <v>0</v>
      </c>
      <c r="N19" s="312">
        <v>0</v>
      </c>
      <c r="O19" s="312">
        <v>0</v>
      </c>
      <c r="P19" s="312">
        <v>0</v>
      </c>
      <c r="Q19" s="312">
        <v>0</v>
      </c>
      <c r="R19" s="312">
        <v>0</v>
      </c>
      <c r="S19" s="312">
        <v>0</v>
      </c>
      <c r="T19" s="312">
        <v>0</v>
      </c>
      <c r="U19" s="312">
        <v>0</v>
      </c>
      <c r="V19" s="312">
        <v>0</v>
      </c>
      <c r="W19" s="312">
        <v>0</v>
      </c>
      <c r="X19" s="312">
        <v>0</v>
      </c>
      <c r="Y19" s="312">
        <v>0</v>
      </c>
      <c r="Z19" s="312">
        <v>0</v>
      </c>
      <c r="AA19" s="312">
        <v>0</v>
      </c>
      <c r="AB19" s="312">
        <v>0</v>
      </c>
      <c r="AC19" s="312">
        <v>0</v>
      </c>
      <c r="AD19" s="312">
        <v>0</v>
      </c>
      <c r="AE19" s="312">
        <v>0</v>
      </c>
      <c r="AF19" s="312">
        <v>0</v>
      </c>
      <c r="AG19" s="312">
        <v>0</v>
      </c>
      <c r="AH19" s="312">
        <v>0</v>
      </c>
      <c r="AI19" s="312">
        <v>0</v>
      </c>
      <c r="AJ19" s="312">
        <v>0</v>
      </c>
      <c r="AK19" s="312">
        <v>0</v>
      </c>
      <c r="AL19" s="312">
        <v>0</v>
      </c>
      <c r="AM19" s="312">
        <v>0</v>
      </c>
      <c r="AN19" s="312">
        <v>0</v>
      </c>
      <c r="AO19" s="312">
        <v>0</v>
      </c>
      <c r="AP19" s="312">
        <v>0</v>
      </c>
      <c r="AQ19" s="312">
        <v>0</v>
      </c>
      <c r="AR19" s="312">
        <v>0</v>
      </c>
      <c r="AS19" s="312">
        <v>0</v>
      </c>
      <c r="AT19" s="312">
        <v>0</v>
      </c>
      <c r="AU19" s="312">
        <v>0</v>
      </c>
      <c r="AV19" s="312">
        <v>0</v>
      </c>
      <c r="AW19" s="312">
        <v>0</v>
      </c>
      <c r="AX19" s="312">
        <v>0</v>
      </c>
      <c r="AY19" s="312">
        <v>0</v>
      </c>
      <c r="AZ19" s="312">
        <v>0</v>
      </c>
      <c r="BA19" s="312">
        <v>0</v>
      </c>
      <c r="BB19" s="312">
        <v>0</v>
      </c>
      <c r="BC19" s="312">
        <v>0</v>
      </c>
      <c r="BD19" s="312">
        <v>0</v>
      </c>
      <c r="BE19" s="444"/>
      <c r="BF19" s="444"/>
      <c r="BG19" s="444"/>
      <c r="BH19" s="444"/>
      <c r="BI19" s="444"/>
      <c r="BJ19" s="444"/>
      <c r="BK19" s="444"/>
      <c r="BL19" s="444"/>
      <c r="BM19" s="444"/>
      <c r="BN19" s="444"/>
      <c r="BO19" s="444"/>
      <c r="BP19" s="444"/>
      <c r="BQ19" s="444"/>
      <c r="BR19" s="444"/>
      <c r="BS19" s="444"/>
      <c r="BT19" s="444"/>
      <c r="BU19" s="444"/>
      <c r="BV19" s="444"/>
      <c r="BW19" s="444"/>
      <c r="BX19" s="444"/>
      <c r="BY19" s="444"/>
      <c r="BZ19" s="444"/>
      <c r="CA19" s="444"/>
      <c r="CB19" s="444"/>
      <c r="CC19" s="444"/>
      <c r="CD19" s="444"/>
      <c r="CE19" s="444"/>
      <c r="CF19" s="444"/>
      <c r="CG19" s="444"/>
      <c r="CH19" s="444"/>
      <c r="CI19" s="444"/>
      <c r="CJ19" s="444"/>
      <c r="CK19" s="444"/>
      <c r="CL19" s="444"/>
      <c r="CM19" s="444"/>
      <c r="CN19" s="38"/>
      <c r="CO19" s="38"/>
      <c r="CP19" s="38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75"/>
    </row>
    <row r="20" spans="1:142" x14ac:dyDescent="0.25">
      <c r="A20" s="368" t="s">
        <v>855</v>
      </c>
      <c r="B20" s="368" t="s">
        <v>500</v>
      </c>
      <c r="C20" s="369" t="s">
        <v>153</v>
      </c>
      <c r="D20" s="394">
        <v>12</v>
      </c>
      <c r="E20" s="312">
        <v>0</v>
      </c>
      <c r="F20" s="312">
        <v>0</v>
      </c>
      <c r="G20" s="312">
        <v>0</v>
      </c>
      <c r="H20" s="312">
        <v>0</v>
      </c>
      <c r="I20" s="312">
        <v>0</v>
      </c>
      <c r="J20" s="312">
        <v>0</v>
      </c>
      <c r="K20" s="312">
        <v>0</v>
      </c>
      <c r="L20" s="312">
        <v>0</v>
      </c>
      <c r="M20" s="312">
        <v>0</v>
      </c>
      <c r="N20" s="312">
        <v>0</v>
      </c>
      <c r="O20" s="312">
        <v>0</v>
      </c>
      <c r="P20" s="312">
        <v>0</v>
      </c>
      <c r="Q20" s="312">
        <v>0</v>
      </c>
      <c r="R20" s="312">
        <v>0</v>
      </c>
      <c r="S20" s="312">
        <v>0</v>
      </c>
      <c r="T20" s="312">
        <v>0</v>
      </c>
      <c r="U20" s="312">
        <v>0</v>
      </c>
      <c r="V20" s="312">
        <v>0</v>
      </c>
      <c r="W20" s="312">
        <v>0</v>
      </c>
      <c r="X20" s="312">
        <v>0</v>
      </c>
      <c r="Y20" s="312">
        <v>0</v>
      </c>
      <c r="Z20" s="312">
        <v>0</v>
      </c>
      <c r="AA20" s="312">
        <v>0</v>
      </c>
      <c r="AB20" s="312">
        <v>0</v>
      </c>
      <c r="AC20" s="312">
        <v>0</v>
      </c>
      <c r="AD20" s="312">
        <v>0</v>
      </c>
      <c r="AE20" s="312">
        <v>0</v>
      </c>
      <c r="AF20" s="312">
        <v>0</v>
      </c>
      <c r="AG20" s="312">
        <v>0</v>
      </c>
      <c r="AH20" s="312">
        <v>0</v>
      </c>
      <c r="AI20" s="312">
        <v>0</v>
      </c>
      <c r="AJ20" s="312">
        <v>0</v>
      </c>
      <c r="AK20" s="312">
        <v>0</v>
      </c>
      <c r="AL20" s="312">
        <v>0</v>
      </c>
      <c r="AM20" s="312">
        <v>0</v>
      </c>
      <c r="AN20" s="312">
        <v>0</v>
      </c>
      <c r="AO20" s="312">
        <v>0</v>
      </c>
      <c r="AP20" s="312">
        <v>0</v>
      </c>
      <c r="AQ20" s="312">
        <v>0</v>
      </c>
      <c r="AR20" s="312">
        <v>0</v>
      </c>
      <c r="AS20" s="312">
        <v>0</v>
      </c>
      <c r="AT20" s="312">
        <v>0</v>
      </c>
      <c r="AU20" s="312">
        <v>0</v>
      </c>
      <c r="AV20" s="312">
        <v>0</v>
      </c>
      <c r="AW20" s="312">
        <v>0</v>
      </c>
      <c r="AX20" s="312">
        <v>0</v>
      </c>
      <c r="AY20" s="312">
        <v>0</v>
      </c>
      <c r="AZ20" s="312">
        <v>0</v>
      </c>
      <c r="BA20" s="312">
        <v>0</v>
      </c>
      <c r="BB20" s="312">
        <v>0</v>
      </c>
      <c r="BC20" s="312">
        <v>0</v>
      </c>
      <c r="BD20" s="312">
        <v>0</v>
      </c>
      <c r="BE20" s="444"/>
      <c r="BF20" s="444"/>
      <c r="BG20" s="444"/>
      <c r="BH20" s="444"/>
      <c r="BI20" s="444"/>
      <c r="BJ20" s="444"/>
      <c r="BK20" s="444"/>
      <c r="BL20" s="444"/>
      <c r="BM20" s="444"/>
      <c r="BN20" s="444"/>
      <c r="BO20" s="444"/>
      <c r="BP20" s="444"/>
      <c r="BQ20" s="444"/>
      <c r="BR20" s="444"/>
      <c r="BS20" s="444"/>
      <c r="BT20" s="444"/>
      <c r="BU20" s="444"/>
      <c r="BV20" s="444"/>
      <c r="BW20" s="444"/>
      <c r="BX20" s="444"/>
      <c r="BY20" s="444"/>
      <c r="BZ20" s="444"/>
      <c r="CA20" s="444"/>
      <c r="CB20" s="444"/>
      <c r="CC20" s="444"/>
      <c r="CD20" s="444"/>
      <c r="CE20" s="444"/>
      <c r="CF20" s="444"/>
      <c r="CG20" s="444"/>
      <c r="CH20" s="444"/>
      <c r="CI20" s="444"/>
      <c r="CJ20" s="444"/>
      <c r="CK20" s="444"/>
      <c r="CL20" s="444"/>
      <c r="CM20" s="444"/>
      <c r="CN20" s="38"/>
      <c r="CO20" s="38"/>
      <c r="CP20" s="38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75"/>
    </row>
    <row r="21" spans="1:142" x14ac:dyDescent="0.25">
      <c r="A21" s="368" t="s">
        <v>856</v>
      </c>
      <c r="B21" s="368" t="s">
        <v>880</v>
      </c>
      <c r="C21" s="369" t="s">
        <v>153</v>
      </c>
      <c r="D21" s="394">
        <v>13</v>
      </c>
      <c r="E21" s="312">
        <v>0</v>
      </c>
      <c r="F21" s="312">
        <v>0</v>
      </c>
      <c r="G21" s="312">
        <v>0</v>
      </c>
      <c r="H21" s="312">
        <v>0</v>
      </c>
      <c r="I21" s="312">
        <v>0</v>
      </c>
      <c r="J21" s="312">
        <v>0</v>
      </c>
      <c r="K21" s="312">
        <v>0</v>
      </c>
      <c r="L21" s="312">
        <v>0</v>
      </c>
      <c r="M21" s="312">
        <v>0</v>
      </c>
      <c r="N21" s="312">
        <v>0</v>
      </c>
      <c r="O21" s="312">
        <v>0</v>
      </c>
      <c r="P21" s="312">
        <v>0</v>
      </c>
      <c r="Q21" s="312">
        <v>0</v>
      </c>
      <c r="R21" s="312">
        <v>0</v>
      </c>
      <c r="S21" s="312">
        <v>0</v>
      </c>
      <c r="T21" s="312">
        <v>0</v>
      </c>
      <c r="U21" s="312">
        <v>0</v>
      </c>
      <c r="V21" s="312">
        <v>0</v>
      </c>
      <c r="W21" s="312">
        <v>0</v>
      </c>
      <c r="X21" s="312">
        <v>0</v>
      </c>
      <c r="Y21" s="312">
        <v>0</v>
      </c>
      <c r="Z21" s="312">
        <v>0</v>
      </c>
      <c r="AA21" s="312">
        <v>0</v>
      </c>
      <c r="AB21" s="312">
        <v>0</v>
      </c>
      <c r="AC21" s="312">
        <v>0</v>
      </c>
      <c r="AD21" s="312">
        <v>0</v>
      </c>
      <c r="AE21" s="312">
        <v>0</v>
      </c>
      <c r="AF21" s="312">
        <v>0</v>
      </c>
      <c r="AG21" s="312">
        <v>0</v>
      </c>
      <c r="AH21" s="312">
        <v>0</v>
      </c>
      <c r="AI21" s="312">
        <v>0</v>
      </c>
      <c r="AJ21" s="312">
        <v>0</v>
      </c>
      <c r="AK21" s="312">
        <v>0</v>
      </c>
      <c r="AL21" s="312">
        <v>0</v>
      </c>
      <c r="AM21" s="312">
        <v>0</v>
      </c>
      <c r="AN21" s="312">
        <v>0</v>
      </c>
      <c r="AO21" s="312">
        <v>0</v>
      </c>
      <c r="AP21" s="312">
        <v>0</v>
      </c>
      <c r="AQ21" s="312">
        <v>0</v>
      </c>
      <c r="AR21" s="312">
        <v>0</v>
      </c>
      <c r="AS21" s="312">
        <v>0</v>
      </c>
      <c r="AT21" s="312">
        <v>0</v>
      </c>
      <c r="AU21" s="312">
        <v>0</v>
      </c>
      <c r="AV21" s="312">
        <v>0</v>
      </c>
      <c r="AW21" s="312">
        <v>0</v>
      </c>
      <c r="AX21" s="312">
        <v>0</v>
      </c>
      <c r="AY21" s="312">
        <v>0</v>
      </c>
      <c r="AZ21" s="312">
        <v>0</v>
      </c>
      <c r="BA21" s="312">
        <v>0</v>
      </c>
      <c r="BB21" s="312">
        <v>0</v>
      </c>
      <c r="BC21" s="312">
        <v>0</v>
      </c>
      <c r="BD21" s="312">
        <v>0</v>
      </c>
      <c r="BE21" s="444"/>
      <c r="BF21" s="444"/>
      <c r="BG21" s="444"/>
      <c r="BH21" s="444"/>
      <c r="BI21" s="444"/>
      <c r="BJ21" s="444"/>
      <c r="BK21" s="444"/>
      <c r="BL21" s="444"/>
      <c r="BM21" s="444"/>
      <c r="BN21" s="444"/>
      <c r="BO21" s="444"/>
      <c r="BP21" s="444"/>
      <c r="BQ21" s="444"/>
      <c r="BR21" s="444"/>
      <c r="BS21" s="444"/>
      <c r="BT21" s="444"/>
      <c r="BU21" s="444"/>
      <c r="BV21" s="444"/>
      <c r="BW21" s="444"/>
      <c r="BX21" s="444"/>
      <c r="BY21" s="444"/>
      <c r="BZ21" s="444"/>
      <c r="CA21" s="444"/>
      <c r="CB21" s="444"/>
      <c r="CC21" s="444"/>
      <c r="CD21" s="444"/>
      <c r="CE21" s="444"/>
      <c r="CF21" s="444"/>
      <c r="CG21" s="444"/>
      <c r="CH21" s="444"/>
      <c r="CI21" s="444"/>
      <c r="CJ21" s="444"/>
      <c r="CK21" s="444"/>
      <c r="CL21" s="444"/>
      <c r="CM21" s="444"/>
      <c r="CN21" s="38"/>
      <c r="CO21" s="38"/>
      <c r="CP21" s="38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75"/>
    </row>
    <row r="22" spans="1:142" x14ac:dyDescent="0.25">
      <c r="A22" s="368" t="s">
        <v>856</v>
      </c>
      <c r="B22" s="368" t="s">
        <v>912</v>
      </c>
      <c r="C22" s="369" t="s">
        <v>153</v>
      </c>
      <c r="D22" s="394">
        <v>14</v>
      </c>
      <c r="E22" s="312">
        <v>0</v>
      </c>
      <c r="F22" s="312">
        <v>0</v>
      </c>
      <c r="G22" s="312">
        <v>0</v>
      </c>
      <c r="H22" s="312">
        <v>0</v>
      </c>
      <c r="I22" s="312">
        <v>0</v>
      </c>
      <c r="J22" s="312">
        <v>0</v>
      </c>
      <c r="K22" s="312">
        <v>0</v>
      </c>
      <c r="L22" s="312">
        <v>0</v>
      </c>
      <c r="M22" s="312">
        <v>0</v>
      </c>
      <c r="N22" s="312">
        <v>0</v>
      </c>
      <c r="O22" s="312">
        <v>0</v>
      </c>
      <c r="P22" s="312">
        <v>0</v>
      </c>
      <c r="Q22" s="312">
        <v>0</v>
      </c>
      <c r="R22" s="312">
        <v>0</v>
      </c>
      <c r="S22" s="312">
        <v>0</v>
      </c>
      <c r="T22" s="312">
        <v>0</v>
      </c>
      <c r="U22" s="312">
        <v>0</v>
      </c>
      <c r="V22" s="312">
        <v>0</v>
      </c>
      <c r="W22" s="312">
        <v>0</v>
      </c>
      <c r="X22" s="312">
        <v>0</v>
      </c>
      <c r="Y22" s="312">
        <v>0</v>
      </c>
      <c r="Z22" s="312">
        <v>0</v>
      </c>
      <c r="AA22" s="312">
        <v>0</v>
      </c>
      <c r="AB22" s="312">
        <v>0</v>
      </c>
      <c r="AC22" s="312">
        <v>0</v>
      </c>
      <c r="AD22" s="312">
        <v>0</v>
      </c>
      <c r="AE22" s="312">
        <v>0</v>
      </c>
      <c r="AF22" s="312">
        <v>0</v>
      </c>
      <c r="AG22" s="312">
        <v>0</v>
      </c>
      <c r="AH22" s="312">
        <v>0</v>
      </c>
      <c r="AI22" s="312">
        <v>0</v>
      </c>
      <c r="AJ22" s="312">
        <v>0</v>
      </c>
      <c r="AK22" s="312">
        <v>0</v>
      </c>
      <c r="AL22" s="312">
        <v>0</v>
      </c>
      <c r="AM22" s="312">
        <v>0</v>
      </c>
      <c r="AN22" s="312">
        <v>0</v>
      </c>
      <c r="AO22" s="312">
        <v>0</v>
      </c>
      <c r="AP22" s="312">
        <v>0</v>
      </c>
      <c r="AQ22" s="312">
        <v>0</v>
      </c>
      <c r="AR22" s="312">
        <v>0</v>
      </c>
      <c r="AS22" s="312">
        <v>0</v>
      </c>
      <c r="AT22" s="312">
        <v>0</v>
      </c>
      <c r="AU22" s="312">
        <v>0</v>
      </c>
      <c r="AV22" s="312">
        <v>0</v>
      </c>
      <c r="AW22" s="312">
        <v>0</v>
      </c>
      <c r="AX22" s="312">
        <v>0</v>
      </c>
      <c r="AY22" s="312">
        <v>0</v>
      </c>
      <c r="AZ22" s="312">
        <v>0</v>
      </c>
      <c r="BA22" s="312">
        <v>0</v>
      </c>
      <c r="BB22" s="312">
        <v>0</v>
      </c>
      <c r="BC22" s="312">
        <v>0</v>
      </c>
      <c r="BD22" s="312">
        <v>0</v>
      </c>
      <c r="BE22" s="444"/>
      <c r="BF22" s="444"/>
      <c r="BG22" s="444"/>
      <c r="BH22" s="444"/>
      <c r="BI22" s="444"/>
      <c r="BJ22" s="444"/>
      <c r="BK22" s="444"/>
      <c r="BL22" s="444"/>
      <c r="BM22" s="444"/>
      <c r="BN22" s="444"/>
      <c r="BO22" s="444"/>
      <c r="BP22" s="444"/>
      <c r="BQ22" s="444"/>
      <c r="BR22" s="444"/>
      <c r="BS22" s="444"/>
      <c r="BT22" s="444"/>
      <c r="BU22" s="444"/>
      <c r="BV22" s="444"/>
      <c r="BW22" s="444"/>
      <c r="BX22" s="444"/>
      <c r="BY22" s="444"/>
      <c r="BZ22" s="444"/>
      <c r="CA22" s="444"/>
      <c r="CB22" s="444"/>
      <c r="CC22" s="444"/>
      <c r="CD22" s="444"/>
      <c r="CE22" s="444"/>
      <c r="CF22" s="444"/>
      <c r="CG22" s="444"/>
      <c r="CH22" s="444"/>
      <c r="CI22" s="444"/>
      <c r="CJ22" s="444"/>
      <c r="CK22" s="444"/>
      <c r="CL22" s="444"/>
      <c r="CM22" s="444"/>
      <c r="CN22" s="38"/>
      <c r="CO22" s="38"/>
      <c r="CP22" s="38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75"/>
    </row>
    <row r="23" spans="1:142" x14ac:dyDescent="0.25">
      <c r="A23" s="368" t="s">
        <v>856</v>
      </c>
      <c r="B23" s="368" t="s">
        <v>881</v>
      </c>
      <c r="C23" s="369" t="s">
        <v>153</v>
      </c>
      <c r="D23" s="394">
        <v>15</v>
      </c>
      <c r="E23" s="312">
        <v>0</v>
      </c>
      <c r="F23" s="312">
        <v>0</v>
      </c>
      <c r="G23" s="312">
        <v>0</v>
      </c>
      <c r="H23" s="312">
        <v>0</v>
      </c>
      <c r="I23" s="312">
        <v>0</v>
      </c>
      <c r="J23" s="312">
        <v>0</v>
      </c>
      <c r="K23" s="312">
        <v>0</v>
      </c>
      <c r="L23" s="312">
        <v>0</v>
      </c>
      <c r="M23" s="312">
        <v>0</v>
      </c>
      <c r="N23" s="312">
        <v>0</v>
      </c>
      <c r="O23" s="312">
        <v>0</v>
      </c>
      <c r="P23" s="312">
        <v>0</v>
      </c>
      <c r="Q23" s="312">
        <v>0</v>
      </c>
      <c r="R23" s="312">
        <v>0</v>
      </c>
      <c r="S23" s="312">
        <v>0</v>
      </c>
      <c r="T23" s="312">
        <v>0</v>
      </c>
      <c r="U23" s="312">
        <v>0</v>
      </c>
      <c r="V23" s="312">
        <v>0</v>
      </c>
      <c r="W23" s="312">
        <v>0</v>
      </c>
      <c r="X23" s="312">
        <v>0</v>
      </c>
      <c r="Y23" s="312">
        <v>0</v>
      </c>
      <c r="Z23" s="312">
        <v>0</v>
      </c>
      <c r="AA23" s="312">
        <v>0</v>
      </c>
      <c r="AB23" s="312">
        <v>0</v>
      </c>
      <c r="AC23" s="312">
        <v>0</v>
      </c>
      <c r="AD23" s="312">
        <v>0</v>
      </c>
      <c r="AE23" s="312">
        <v>0</v>
      </c>
      <c r="AF23" s="312">
        <v>0</v>
      </c>
      <c r="AG23" s="312">
        <v>0</v>
      </c>
      <c r="AH23" s="312">
        <v>0</v>
      </c>
      <c r="AI23" s="312">
        <v>0</v>
      </c>
      <c r="AJ23" s="312">
        <v>0</v>
      </c>
      <c r="AK23" s="312">
        <v>0</v>
      </c>
      <c r="AL23" s="312">
        <v>0</v>
      </c>
      <c r="AM23" s="312">
        <v>0</v>
      </c>
      <c r="AN23" s="312">
        <v>0</v>
      </c>
      <c r="AO23" s="312">
        <v>0</v>
      </c>
      <c r="AP23" s="312">
        <v>0</v>
      </c>
      <c r="AQ23" s="312">
        <v>0</v>
      </c>
      <c r="AR23" s="312">
        <v>0</v>
      </c>
      <c r="AS23" s="312">
        <v>0</v>
      </c>
      <c r="AT23" s="312">
        <v>0</v>
      </c>
      <c r="AU23" s="312">
        <v>0</v>
      </c>
      <c r="AV23" s="312">
        <v>0</v>
      </c>
      <c r="AW23" s="312">
        <v>0</v>
      </c>
      <c r="AX23" s="312">
        <v>0</v>
      </c>
      <c r="AY23" s="312">
        <v>0</v>
      </c>
      <c r="AZ23" s="312">
        <v>0</v>
      </c>
      <c r="BA23" s="312">
        <v>0</v>
      </c>
      <c r="BB23" s="312">
        <v>0</v>
      </c>
      <c r="BC23" s="312">
        <v>0</v>
      </c>
      <c r="BD23" s="312">
        <v>0</v>
      </c>
      <c r="BE23" s="444"/>
      <c r="BF23" s="444"/>
      <c r="BG23" s="444"/>
      <c r="BH23" s="444"/>
      <c r="BI23" s="444"/>
      <c r="BJ23" s="444"/>
      <c r="BK23" s="444"/>
      <c r="BL23" s="444"/>
      <c r="BM23" s="444"/>
      <c r="BN23" s="444"/>
      <c r="BO23" s="444"/>
      <c r="BP23" s="444"/>
      <c r="BQ23" s="444"/>
      <c r="BR23" s="444"/>
      <c r="BS23" s="444"/>
      <c r="BT23" s="444"/>
      <c r="BU23" s="444"/>
      <c r="BV23" s="444"/>
      <c r="BW23" s="444"/>
      <c r="BX23" s="444"/>
      <c r="BY23" s="444"/>
      <c r="BZ23" s="444"/>
      <c r="CA23" s="444"/>
      <c r="CB23" s="444"/>
      <c r="CC23" s="444"/>
      <c r="CD23" s="444"/>
      <c r="CE23" s="444"/>
      <c r="CF23" s="444"/>
      <c r="CG23" s="444"/>
      <c r="CH23" s="444"/>
      <c r="CI23" s="444"/>
      <c r="CJ23" s="444"/>
      <c r="CK23" s="444"/>
      <c r="CL23" s="444"/>
      <c r="CM23" s="444"/>
      <c r="CN23" s="38"/>
      <c r="CO23" s="38"/>
      <c r="CP23" s="38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75"/>
    </row>
    <row r="24" spans="1:142" x14ac:dyDescent="0.25">
      <c r="A24" s="368" t="s">
        <v>856</v>
      </c>
      <c r="B24" s="368" t="s">
        <v>883</v>
      </c>
      <c r="C24" s="369" t="s">
        <v>153</v>
      </c>
      <c r="D24" s="394">
        <v>16</v>
      </c>
      <c r="E24" s="312">
        <v>0</v>
      </c>
      <c r="F24" s="312">
        <v>0</v>
      </c>
      <c r="G24" s="312">
        <v>0</v>
      </c>
      <c r="H24" s="312">
        <v>0</v>
      </c>
      <c r="I24" s="312">
        <v>0</v>
      </c>
      <c r="J24" s="312">
        <v>0</v>
      </c>
      <c r="K24" s="312">
        <v>0</v>
      </c>
      <c r="L24" s="312">
        <v>0</v>
      </c>
      <c r="M24" s="312">
        <v>0</v>
      </c>
      <c r="N24" s="312">
        <v>0</v>
      </c>
      <c r="O24" s="312">
        <v>0</v>
      </c>
      <c r="P24" s="312">
        <v>0</v>
      </c>
      <c r="Q24" s="312">
        <v>0</v>
      </c>
      <c r="R24" s="312">
        <v>0</v>
      </c>
      <c r="S24" s="312">
        <v>0</v>
      </c>
      <c r="T24" s="312">
        <v>0</v>
      </c>
      <c r="U24" s="312">
        <v>0</v>
      </c>
      <c r="V24" s="312">
        <v>0</v>
      </c>
      <c r="W24" s="312">
        <v>0</v>
      </c>
      <c r="X24" s="312">
        <v>0</v>
      </c>
      <c r="Y24" s="312">
        <v>0</v>
      </c>
      <c r="Z24" s="312">
        <v>0</v>
      </c>
      <c r="AA24" s="312">
        <v>0</v>
      </c>
      <c r="AB24" s="312">
        <v>0</v>
      </c>
      <c r="AC24" s="312">
        <v>0</v>
      </c>
      <c r="AD24" s="312">
        <v>0</v>
      </c>
      <c r="AE24" s="312">
        <v>0</v>
      </c>
      <c r="AF24" s="312">
        <v>0</v>
      </c>
      <c r="AG24" s="312">
        <v>0</v>
      </c>
      <c r="AH24" s="312">
        <v>0</v>
      </c>
      <c r="AI24" s="312">
        <v>0</v>
      </c>
      <c r="AJ24" s="312">
        <v>0</v>
      </c>
      <c r="AK24" s="312">
        <v>0</v>
      </c>
      <c r="AL24" s="312">
        <v>0</v>
      </c>
      <c r="AM24" s="312">
        <v>0</v>
      </c>
      <c r="AN24" s="312">
        <v>0</v>
      </c>
      <c r="AO24" s="312">
        <v>0</v>
      </c>
      <c r="AP24" s="312">
        <v>0</v>
      </c>
      <c r="AQ24" s="312">
        <v>0</v>
      </c>
      <c r="AR24" s="312">
        <v>0</v>
      </c>
      <c r="AS24" s="312">
        <v>0</v>
      </c>
      <c r="AT24" s="312">
        <v>0</v>
      </c>
      <c r="AU24" s="312">
        <v>0</v>
      </c>
      <c r="AV24" s="312">
        <v>0</v>
      </c>
      <c r="AW24" s="312">
        <v>0</v>
      </c>
      <c r="AX24" s="312">
        <v>0</v>
      </c>
      <c r="AY24" s="312">
        <v>0</v>
      </c>
      <c r="AZ24" s="312">
        <v>0</v>
      </c>
      <c r="BA24" s="312">
        <v>0</v>
      </c>
      <c r="BB24" s="312">
        <v>0</v>
      </c>
      <c r="BC24" s="312">
        <v>0</v>
      </c>
      <c r="BD24" s="312">
        <v>0</v>
      </c>
      <c r="BE24" s="444"/>
      <c r="BF24" s="444"/>
      <c r="BG24" s="444"/>
      <c r="BH24" s="444"/>
      <c r="BI24" s="444"/>
      <c r="BJ24" s="444"/>
      <c r="BK24" s="444"/>
      <c r="BL24" s="444"/>
      <c r="BM24" s="444"/>
      <c r="BN24" s="444"/>
      <c r="BO24" s="444"/>
      <c r="BP24" s="444"/>
      <c r="BQ24" s="444"/>
      <c r="BR24" s="444"/>
      <c r="BS24" s="444"/>
      <c r="BT24" s="444"/>
      <c r="BU24" s="444"/>
      <c r="BV24" s="444"/>
      <c r="BW24" s="444"/>
      <c r="BX24" s="444"/>
      <c r="BY24" s="444"/>
      <c r="BZ24" s="444"/>
      <c r="CA24" s="444"/>
      <c r="CB24" s="444"/>
      <c r="CC24" s="444"/>
      <c r="CD24" s="444"/>
      <c r="CE24" s="444"/>
      <c r="CF24" s="444"/>
      <c r="CG24" s="444"/>
      <c r="CH24" s="444"/>
      <c r="CI24" s="444"/>
      <c r="CJ24" s="444"/>
      <c r="CK24" s="444"/>
      <c r="CL24" s="444"/>
      <c r="CM24" s="444"/>
      <c r="CN24" s="38"/>
      <c r="CO24" s="38"/>
      <c r="CP24" s="38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75"/>
    </row>
    <row r="25" spans="1:142" x14ac:dyDescent="0.25">
      <c r="A25" s="368" t="s">
        <v>857</v>
      </c>
      <c r="B25" s="368" t="s">
        <v>879</v>
      </c>
      <c r="C25" s="369">
        <v>3031</v>
      </c>
      <c r="D25" s="394">
        <v>17</v>
      </c>
      <c r="E25" s="312">
        <v>0</v>
      </c>
      <c r="F25" s="312">
        <v>0</v>
      </c>
      <c r="G25" s="312">
        <v>0</v>
      </c>
      <c r="H25" s="312">
        <v>0</v>
      </c>
      <c r="I25" s="312">
        <v>0</v>
      </c>
      <c r="J25" s="312">
        <v>0</v>
      </c>
      <c r="K25" s="312">
        <v>0</v>
      </c>
      <c r="L25" s="312">
        <v>0</v>
      </c>
      <c r="M25" s="312">
        <v>0</v>
      </c>
      <c r="N25" s="312">
        <v>0</v>
      </c>
      <c r="O25" s="312">
        <v>0</v>
      </c>
      <c r="P25" s="312">
        <v>0</v>
      </c>
      <c r="Q25" s="312">
        <v>0</v>
      </c>
      <c r="R25" s="312">
        <v>0</v>
      </c>
      <c r="S25" s="312">
        <v>0</v>
      </c>
      <c r="T25" s="312">
        <v>0</v>
      </c>
      <c r="U25" s="312">
        <v>0</v>
      </c>
      <c r="V25" s="312">
        <v>0</v>
      </c>
      <c r="W25" s="312">
        <v>0</v>
      </c>
      <c r="X25" s="312">
        <v>0</v>
      </c>
      <c r="Y25" s="312">
        <v>0</v>
      </c>
      <c r="Z25" s="312">
        <v>0</v>
      </c>
      <c r="AA25" s="312">
        <v>0</v>
      </c>
      <c r="AB25" s="312">
        <v>0</v>
      </c>
      <c r="AC25" s="312">
        <v>0</v>
      </c>
      <c r="AD25" s="312">
        <v>0</v>
      </c>
      <c r="AE25" s="312">
        <v>0</v>
      </c>
      <c r="AF25" s="312">
        <v>0</v>
      </c>
      <c r="AG25" s="312">
        <v>0</v>
      </c>
      <c r="AH25" s="312">
        <v>0</v>
      </c>
      <c r="AI25" s="312">
        <v>0</v>
      </c>
      <c r="AJ25" s="312">
        <v>0</v>
      </c>
      <c r="AK25" s="312">
        <v>0</v>
      </c>
      <c r="AL25" s="312">
        <v>0</v>
      </c>
      <c r="AM25" s="312">
        <v>0</v>
      </c>
      <c r="AN25" s="312">
        <v>0</v>
      </c>
      <c r="AO25" s="312">
        <v>0</v>
      </c>
      <c r="AP25" s="312">
        <v>0</v>
      </c>
      <c r="AQ25" s="312">
        <v>0</v>
      </c>
      <c r="AR25" s="312">
        <v>0</v>
      </c>
      <c r="AS25" s="312">
        <v>0</v>
      </c>
      <c r="AT25" s="312">
        <v>0</v>
      </c>
      <c r="AU25" s="312">
        <v>0</v>
      </c>
      <c r="AV25" s="312">
        <v>0</v>
      </c>
      <c r="AW25" s="312">
        <v>0</v>
      </c>
      <c r="AX25" s="312">
        <v>0</v>
      </c>
      <c r="AY25" s="312">
        <v>0</v>
      </c>
      <c r="AZ25" s="312">
        <v>0</v>
      </c>
      <c r="BA25" s="312">
        <v>0</v>
      </c>
      <c r="BB25" s="312">
        <v>0</v>
      </c>
      <c r="BC25" s="312">
        <v>0</v>
      </c>
      <c r="BD25" s="312">
        <v>0</v>
      </c>
      <c r="BE25" s="444"/>
      <c r="BF25" s="444"/>
      <c r="BG25" s="444"/>
      <c r="BH25" s="444"/>
      <c r="BI25" s="444"/>
      <c r="BJ25" s="444"/>
      <c r="BK25" s="444"/>
      <c r="BL25" s="444"/>
      <c r="BM25" s="444"/>
      <c r="BN25" s="444"/>
      <c r="BO25" s="444"/>
      <c r="BP25" s="444"/>
      <c r="BQ25" s="444"/>
      <c r="BR25" s="444"/>
      <c r="BS25" s="444"/>
      <c r="BT25" s="444"/>
      <c r="BU25" s="444"/>
      <c r="BV25" s="444"/>
      <c r="BW25" s="444"/>
      <c r="BX25" s="444"/>
      <c r="BY25" s="444"/>
      <c r="BZ25" s="444"/>
      <c r="CA25" s="444"/>
      <c r="CB25" s="444"/>
      <c r="CC25" s="444"/>
      <c r="CD25" s="444"/>
      <c r="CE25" s="444"/>
      <c r="CF25" s="444"/>
      <c r="CG25" s="444"/>
      <c r="CH25" s="444"/>
      <c r="CI25" s="444"/>
      <c r="CJ25" s="444"/>
      <c r="CK25" s="444"/>
      <c r="CL25" s="444"/>
      <c r="CM25" s="444"/>
      <c r="CN25" s="38"/>
      <c r="CO25" s="38"/>
      <c r="CP25" s="38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75"/>
    </row>
    <row r="26" spans="1:142" x14ac:dyDescent="0.25">
      <c r="A26" s="368" t="s">
        <v>857</v>
      </c>
      <c r="B26" s="368" t="s">
        <v>899</v>
      </c>
      <c r="C26" s="369">
        <v>3031</v>
      </c>
      <c r="D26" s="394">
        <v>18</v>
      </c>
      <c r="E26" s="312">
        <v>0</v>
      </c>
      <c r="F26" s="312">
        <v>0</v>
      </c>
      <c r="G26" s="312">
        <v>0</v>
      </c>
      <c r="H26" s="312">
        <v>0</v>
      </c>
      <c r="I26" s="312">
        <v>0</v>
      </c>
      <c r="J26" s="312">
        <v>0</v>
      </c>
      <c r="K26" s="312">
        <v>0</v>
      </c>
      <c r="L26" s="312">
        <v>0</v>
      </c>
      <c r="M26" s="312">
        <v>0</v>
      </c>
      <c r="N26" s="312">
        <v>0</v>
      </c>
      <c r="O26" s="312">
        <v>0</v>
      </c>
      <c r="P26" s="312">
        <v>0</v>
      </c>
      <c r="Q26" s="312">
        <v>0</v>
      </c>
      <c r="R26" s="312">
        <v>0</v>
      </c>
      <c r="S26" s="312">
        <v>0</v>
      </c>
      <c r="T26" s="312">
        <v>0</v>
      </c>
      <c r="U26" s="312">
        <v>0</v>
      </c>
      <c r="V26" s="312">
        <v>0</v>
      </c>
      <c r="W26" s="312">
        <v>0</v>
      </c>
      <c r="X26" s="312">
        <v>0</v>
      </c>
      <c r="Y26" s="312">
        <v>0</v>
      </c>
      <c r="Z26" s="312">
        <v>0</v>
      </c>
      <c r="AA26" s="312">
        <v>0</v>
      </c>
      <c r="AB26" s="312">
        <v>0</v>
      </c>
      <c r="AC26" s="312">
        <v>0</v>
      </c>
      <c r="AD26" s="312">
        <v>0</v>
      </c>
      <c r="AE26" s="312">
        <v>0</v>
      </c>
      <c r="AF26" s="312">
        <v>0</v>
      </c>
      <c r="AG26" s="312">
        <v>0</v>
      </c>
      <c r="AH26" s="312">
        <v>0</v>
      </c>
      <c r="AI26" s="312">
        <v>0</v>
      </c>
      <c r="AJ26" s="312">
        <v>0</v>
      </c>
      <c r="AK26" s="312">
        <v>0</v>
      </c>
      <c r="AL26" s="312">
        <v>0</v>
      </c>
      <c r="AM26" s="312">
        <v>0</v>
      </c>
      <c r="AN26" s="312">
        <v>0</v>
      </c>
      <c r="AO26" s="312">
        <v>0</v>
      </c>
      <c r="AP26" s="312">
        <v>0</v>
      </c>
      <c r="AQ26" s="312">
        <v>0</v>
      </c>
      <c r="AR26" s="312">
        <v>0</v>
      </c>
      <c r="AS26" s="312">
        <v>0</v>
      </c>
      <c r="AT26" s="312">
        <v>0</v>
      </c>
      <c r="AU26" s="312">
        <v>0</v>
      </c>
      <c r="AV26" s="312">
        <v>0</v>
      </c>
      <c r="AW26" s="312">
        <v>0</v>
      </c>
      <c r="AX26" s="312">
        <v>0</v>
      </c>
      <c r="AY26" s="312">
        <v>0</v>
      </c>
      <c r="AZ26" s="312">
        <v>0</v>
      </c>
      <c r="BA26" s="312">
        <v>0</v>
      </c>
      <c r="BB26" s="312">
        <v>0</v>
      </c>
      <c r="BC26" s="312">
        <v>0</v>
      </c>
      <c r="BD26" s="312">
        <v>0</v>
      </c>
      <c r="BE26" s="444"/>
      <c r="BF26" s="444"/>
      <c r="BG26" s="444"/>
      <c r="BH26" s="444"/>
      <c r="BI26" s="444"/>
      <c r="BJ26" s="444"/>
      <c r="BK26" s="444"/>
      <c r="BL26" s="444"/>
      <c r="BM26" s="444"/>
      <c r="BN26" s="444"/>
      <c r="BO26" s="444"/>
      <c r="BP26" s="444"/>
      <c r="BQ26" s="444"/>
      <c r="BR26" s="444"/>
      <c r="BS26" s="444"/>
      <c r="BT26" s="444"/>
      <c r="BU26" s="444"/>
      <c r="BV26" s="444"/>
      <c r="BW26" s="444"/>
      <c r="BX26" s="444"/>
      <c r="BY26" s="444"/>
      <c r="BZ26" s="444"/>
      <c r="CA26" s="444"/>
      <c r="CB26" s="444"/>
      <c r="CC26" s="444"/>
      <c r="CD26" s="444"/>
      <c r="CE26" s="444"/>
      <c r="CF26" s="444"/>
      <c r="CG26" s="444"/>
      <c r="CH26" s="444"/>
      <c r="CI26" s="444"/>
      <c r="CJ26" s="444"/>
      <c r="CK26" s="444"/>
      <c r="CL26" s="444"/>
      <c r="CM26" s="444"/>
      <c r="CN26" s="38"/>
      <c r="CO26" s="38"/>
      <c r="CP26" s="38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75"/>
    </row>
    <row r="27" spans="1:142" x14ac:dyDescent="0.25">
      <c r="A27" s="368" t="s">
        <v>917</v>
      </c>
      <c r="B27" s="368" t="s">
        <v>880</v>
      </c>
      <c r="C27" s="369" t="s">
        <v>157</v>
      </c>
      <c r="D27" s="394">
        <v>19</v>
      </c>
      <c r="E27" s="312">
        <v>0</v>
      </c>
      <c r="F27" s="312">
        <v>0</v>
      </c>
      <c r="G27" s="312">
        <v>0</v>
      </c>
      <c r="H27" s="312">
        <v>0</v>
      </c>
      <c r="I27" s="312">
        <v>0</v>
      </c>
      <c r="J27" s="312">
        <v>0</v>
      </c>
      <c r="K27" s="312">
        <v>0</v>
      </c>
      <c r="L27" s="312">
        <v>0</v>
      </c>
      <c r="M27" s="312">
        <v>0</v>
      </c>
      <c r="N27" s="312">
        <v>0</v>
      </c>
      <c r="O27" s="312">
        <v>0</v>
      </c>
      <c r="P27" s="312">
        <v>0</v>
      </c>
      <c r="Q27" s="312">
        <v>0</v>
      </c>
      <c r="R27" s="312">
        <v>0</v>
      </c>
      <c r="S27" s="312">
        <v>0</v>
      </c>
      <c r="T27" s="312">
        <v>0</v>
      </c>
      <c r="U27" s="312">
        <v>0</v>
      </c>
      <c r="V27" s="312">
        <v>0</v>
      </c>
      <c r="W27" s="312">
        <v>0</v>
      </c>
      <c r="X27" s="312">
        <v>0</v>
      </c>
      <c r="Y27" s="312">
        <v>0</v>
      </c>
      <c r="Z27" s="312">
        <v>0</v>
      </c>
      <c r="AA27" s="312">
        <v>0</v>
      </c>
      <c r="AB27" s="312">
        <v>0</v>
      </c>
      <c r="AC27" s="312">
        <v>0</v>
      </c>
      <c r="AD27" s="312">
        <v>0</v>
      </c>
      <c r="AE27" s="312">
        <v>0</v>
      </c>
      <c r="AF27" s="312">
        <v>0</v>
      </c>
      <c r="AG27" s="312">
        <v>0</v>
      </c>
      <c r="AH27" s="312">
        <v>0</v>
      </c>
      <c r="AI27" s="312">
        <v>0</v>
      </c>
      <c r="AJ27" s="312">
        <v>0</v>
      </c>
      <c r="AK27" s="312">
        <v>0</v>
      </c>
      <c r="AL27" s="312">
        <v>0</v>
      </c>
      <c r="AM27" s="312">
        <v>0</v>
      </c>
      <c r="AN27" s="312">
        <v>0</v>
      </c>
      <c r="AO27" s="312">
        <v>0</v>
      </c>
      <c r="AP27" s="312">
        <v>0</v>
      </c>
      <c r="AQ27" s="312">
        <v>0</v>
      </c>
      <c r="AR27" s="312">
        <v>0</v>
      </c>
      <c r="AS27" s="312">
        <v>0</v>
      </c>
      <c r="AT27" s="312">
        <v>0</v>
      </c>
      <c r="AU27" s="312">
        <v>0</v>
      </c>
      <c r="AV27" s="312">
        <v>0</v>
      </c>
      <c r="AW27" s="312">
        <v>0</v>
      </c>
      <c r="AX27" s="312">
        <v>0</v>
      </c>
      <c r="AY27" s="312">
        <v>0</v>
      </c>
      <c r="AZ27" s="312">
        <v>0</v>
      </c>
      <c r="BA27" s="312">
        <v>0</v>
      </c>
      <c r="BB27" s="312">
        <v>0</v>
      </c>
      <c r="BC27" s="312">
        <v>0</v>
      </c>
      <c r="BD27" s="312">
        <v>0</v>
      </c>
      <c r="BE27" s="444"/>
      <c r="BF27" s="444"/>
      <c r="BG27" s="444"/>
      <c r="BH27" s="444"/>
      <c r="BI27" s="444"/>
      <c r="BJ27" s="444"/>
      <c r="BK27" s="444"/>
      <c r="BL27" s="444"/>
      <c r="BM27" s="444"/>
      <c r="BN27" s="444"/>
      <c r="BO27" s="444"/>
      <c r="BP27" s="444"/>
      <c r="BQ27" s="444"/>
      <c r="BR27" s="444"/>
      <c r="BS27" s="444"/>
      <c r="BT27" s="444"/>
      <c r="BU27" s="444"/>
      <c r="BV27" s="444"/>
      <c r="BW27" s="444"/>
      <c r="BX27" s="444"/>
      <c r="BY27" s="444"/>
      <c r="BZ27" s="444"/>
      <c r="CA27" s="444"/>
      <c r="CB27" s="444"/>
      <c r="CC27" s="444"/>
      <c r="CD27" s="444"/>
      <c r="CE27" s="444"/>
      <c r="CF27" s="444"/>
      <c r="CG27" s="444"/>
      <c r="CH27" s="444"/>
      <c r="CI27" s="444"/>
      <c r="CJ27" s="444"/>
      <c r="CK27" s="444"/>
      <c r="CL27" s="444"/>
      <c r="CM27" s="444"/>
      <c r="CN27" s="38"/>
      <c r="CO27" s="38"/>
      <c r="CP27" s="38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75"/>
    </row>
    <row r="28" spans="1:142" x14ac:dyDescent="0.25">
      <c r="A28" s="368" t="s">
        <v>917</v>
      </c>
      <c r="B28" s="368" t="s">
        <v>883</v>
      </c>
      <c r="C28" s="369" t="s">
        <v>157</v>
      </c>
      <c r="D28" s="394">
        <v>20</v>
      </c>
      <c r="E28" s="312">
        <v>0</v>
      </c>
      <c r="F28" s="312">
        <v>0</v>
      </c>
      <c r="G28" s="312">
        <v>0</v>
      </c>
      <c r="H28" s="312">
        <v>0</v>
      </c>
      <c r="I28" s="312">
        <v>0</v>
      </c>
      <c r="J28" s="312">
        <v>0</v>
      </c>
      <c r="K28" s="312">
        <v>0</v>
      </c>
      <c r="L28" s="312">
        <v>0</v>
      </c>
      <c r="M28" s="312">
        <v>0</v>
      </c>
      <c r="N28" s="312">
        <v>0</v>
      </c>
      <c r="O28" s="312">
        <v>0</v>
      </c>
      <c r="P28" s="312">
        <v>0</v>
      </c>
      <c r="Q28" s="312">
        <v>0</v>
      </c>
      <c r="R28" s="312">
        <v>0</v>
      </c>
      <c r="S28" s="312">
        <v>0</v>
      </c>
      <c r="T28" s="312">
        <v>0</v>
      </c>
      <c r="U28" s="312">
        <v>0</v>
      </c>
      <c r="V28" s="312">
        <v>0</v>
      </c>
      <c r="W28" s="312">
        <v>0</v>
      </c>
      <c r="X28" s="312">
        <v>0</v>
      </c>
      <c r="Y28" s="312">
        <v>0</v>
      </c>
      <c r="Z28" s="312">
        <v>0</v>
      </c>
      <c r="AA28" s="312">
        <v>0</v>
      </c>
      <c r="AB28" s="312">
        <v>0</v>
      </c>
      <c r="AC28" s="312">
        <v>0</v>
      </c>
      <c r="AD28" s="312">
        <v>0</v>
      </c>
      <c r="AE28" s="312">
        <v>0</v>
      </c>
      <c r="AF28" s="312">
        <v>0</v>
      </c>
      <c r="AG28" s="312">
        <v>0</v>
      </c>
      <c r="AH28" s="312">
        <v>0</v>
      </c>
      <c r="AI28" s="312">
        <v>0</v>
      </c>
      <c r="AJ28" s="312">
        <v>0</v>
      </c>
      <c r="AK28" s="312">
        <v>0</v>
      </c>
      <c r="AL28" s="312">
        <v>0</v>
      </c>
      <c r="AM28" s="312">
        <v>0</v>
      </c>
      <c r="AN28" s="312">
        <v>0</v>
      </c>
      <c r="AO28" s="312">
        <v>0</v>
      </c>
      <c r="AP28" s="312">
        <v>0</v>
      </c>
      <c r="AQ28" s="312">
        <v>0</v>
      </c>
      <c r="AR28" s="312">
        <v>0</v>
      </c>
      <c r="AS28" s="312">
        <v>0</v>
      </c>
      <c r="AT28" s="312">
        <v>0</v>
      </c>
      <c r="AU28" s="312">
        <v>0</v>
      </c>
      <c r="AV28" s="312">
        <v>0</v>
      </c>
      <c r="AW28" s="312">
        <v>0</v>
      </c>
      <c r="AX28" s="312">
        <v>0</v>
      </c>
      <c r="AY28" s="312">
        <v>0</v>
      </c>
      <c r="AZ28" s="312">
        <v>0</v>
      </c>
      <c r="BA28" s="312">
        <v>0</v>
      </c>
      <c r="BB28" s="312">
        <v>0</v>
      </c>
      <c r="BC28" s="312">
        <v>0</v>
      </c>
      <c r="BD28" s="312">
        <v>0</v>
      </c>
      <c r="BE28" s="444"/>
      <c r="BF28" s="444"/>
      <c r="BG28" s="444"/>
      <c r="BH28" s="444"/>
      <c r="BI28" s="444"/>
      <c r="BJ28" s="444"/>
      <c r="BK28" s="444"/>
      <c r="BL28" s="444"/>
      <c r="BM28" s="444"/>
      <c r="BN28" s="444"/>
      <c r="BO28" s="444"/>
      <c r="BP28" s="444"/>
      <c r="BQ28" s="444"/>
      <c r="BR28" s="444"/>
      <c r="BS28" s="444"/>
      <c r="BT28" s="444"/>
      <c r="BU28" s="444"/>
      <c r="BV28" s="444"/>
      <c r="BW28" s="444"/>
      <c r="BX28" s="444"/>
      <c r="BY28" s="444"/>
      <c r="BZ28" s="444"/>
      <c r="CA28" s="444"/>
      <c r="CB28" s="444"/>
      <c r="CC28" s="444"/>
      <c r="CD28" s="444"/>
      <c r="CE28" s="444"/>
      <c r="CF28" s="444"/>
      <c r="CG28" s="444"/>
      <c r="CH28" s="444"/>
      <c r="CI28" s="444"/>
      <c r="CJ28" s="444"/>
      <c r="CK28" s="444"/>
      <c r="CL28" s="444"/>
      <c r="CM28" s="444"/>
      <c r="CN28" s="38"/>
      <c r="CO28" s="38"/>
      <c r="CP28" s="38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75"/>
    </row>
    <row r="29" spans="1:142" x14ac:dyDescent="0.25">
      <c r="A29" s="368" t="s">
        <v>917</v>
      </c>
      <c r="B29" s="368" t="s">
        <v>878</v>
      </c>
      <c r="C29" s="369" t="s">
        <v>153</v>
      </c>
      <c r="D29" s="394">
        <v>21</v>
      </c>
      <c r="E29" s="312">
        <v>0</v>
      </c>
      <c r="F29" s="312">
        <v>0</v>
      </c>
      <c r="G29" s="312">
        <v>0</v>
      </c>
      <c r="H29" s="312">
        <v>0</v>
      </c>
      <c r="I29" s="312">
        <v>0</v>
      </c>
      <c r="J29" s="312">
        <v>0</v>
      </c>
      <c r="K29" s="312">
        <v>0</v>
      </c>
      <c r="L29" s="312">
        <v>0</v>
      </c>
      <c r="M29" s="312">
        <v>0</v>
      </c>
      <c r="N29" s="312">
        <v>0</v>
      </c>
      <c r="O29" s="312">
        <v>0</v>
      </c>
      <c r="P29" s="312">
        <v>0</v>
      </c>
      <c r="Q29" s="312">
        <v>0</v>
      </c>
      <c r="R29" s="312">
        <v>0</v>
      </c>
      <c r="S29" s="312">
        <v>0</v>
      </c>
      <c r="T29" s="312">
        <v>0</v>
      </c>
      <c r="U29" s="312">
        <v>0</v>
      </c>
      <c r="V29" s="312">
        <v>0</v>
      </c>
      <c r="W29" s="312">
        <v>0</v>
      </c>
      <c r="X29" s="312">
        <v>0</v>
      </c>
      <c r="Y29" s="312">
        <v>0</v>
      </c>
      <c r="Z29" s="312">
        <v>0</v>
      </c>
      <c r="AA29" s="312">
        <v>0</v>
      </c>
      <c r="AB29" s="312">
        <v>0</v>
      </c>
      <c r="AC29" s="312">
        <v>0</v>
      </c>
      <c r="AD29" s="312">
        <v>0</v>
      </c>
      <c r="AE29" s="312">
        <v>0</v>
      </c>
      <c r="AF29" s="312">
        <v>0</v>
      </c>
      <c r="AG29" s="312">
        <v>0</v>
      </c>
      <c r="AH29" s="312">
        <v>0</v>
      </c>
      <c r="AI29" s="312">
        <v>0</v>
      </c>
      <c r="AJ29" s="312">
        <v>0</v>
      </c>
      <c r="AK29" s="312">
        <v>0</v>
      </c>
      <c r="AL29" s="312">
        <v>0</v>
      </c>
      <c r="AM29" s="312">
        <v>0</v>
      </c>
      <c r="AN29" s="312">
        <v>0</v>
      </c>
      <c r="AO29" s="312">
        <v>0</v>
      </c>
      <c r="AP29" s="312">
        <v>0</v>
      </c>
      <c r="AQ29" s="312">
        <v>0</v>
      </c>
      <c r="AR29" s="312">
        <v>0</v>
      </c>
      <c r="AS29" s="312">
        <v>0</v>
      </c>
      <c r="AT29" s="312">
        <v>0</v>
      </c>
      <c r="AU29" s="312">
        <v>0</v>
      </c>
      <c r="AV29" s="312">
        <v>0</v>
      </c>
      <c r="AW29" s="312">
        <v>0</v>
      </c>
      <c r="AX29" s="312">
        <v>0</v>
      </c>
      <c r="AY29" s="312">
        <v>0</v>
      </c>
      <c r="AZ29" s="312">
        <v>0</v>
      </c>
      <c r="BA29" s="312">
        <v>0</v>
      </c>
      <c r="BB29" s="312">
        <v>0</v>
      </c>
      <c r="BC29" s="312">
        <v>0</v>
      </c>
      <c r="BD29" s="312">
        <v>0</v>
      </c>
      <c r="BE29" s="444"/>
      <c r="BF29" s="444"/>
      <c r="BG29" s="444"/>
      <c r="BH29" s="444"/>
      <c r="BI29" s="444"/>
      <c r="BJ29" s="444"/>
      <c r="BK29" s="444"/>
      <c r="BL29" s="444"/>
      <c r="BM29" s="444"/>
      <c r="BN29" s="444"/>
      <c r="BO29" s="444"/>
      <c r="BP29" s="444"/>
      <c r="BQ29" s="444"/>
      <c r="BR29" s="444"/>
      <c r="BS29" s="444"/>
      <c r="BT29" s="444"/>
      <c r="BU29" s="444"/>
      <c r="BV29" s="444"/>
      <c r="BW29" s="444"/>
      <c r="BX29" s="444"/>
      <c r="BY29" s="444"/>
      <c r="BZ29" s="444"/>
      <c r="CA29" s="444"/>
      <c r="CB29" s="444"/>
      <c r="CC29" s="444"/>
      <c r="CD29" s="444"/>
      <c r="CE29" s="444"/>
      <c r="CF29" s="444"/>
      <c r="CG29" s="444"/>
      <c r="CH29" s="444"/>
      <c r="CI29" s="444"/>
      <c r="CJ29" s="444"/>
      <c r="CK29" s="444"/>
      <c r="CL29" s="444"/>
      <c r="CM29" s="444"/>
      <c r="CN29" s="38"/>
      <c r="CO29" s="38"/>
      <c r="CP29" s="38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75"/>
    </row>
    <row r="30" spans="1:142" x14ac:dyDescent="0.25">
      <c r="A30" s="368" t="s">
        <v>917</v>
      </c>
      <c r="B30" s="368" t="s">
        <v>880</v>
      </c>
      <c r="C30" s="369" t="s">
        <v>153</v>
      </c>
      <c r="D30" s="394">
        <v>22</v>
      </c>
      <c r="E30" s="312">
        <v>0</v>
      </c>
      <c r="F30" s="312">
        <v>0</v>
      </c>
      <c r="G30" s="312">
        <v>0</v>
      </c>
      <c r="H30" s="312">
        <v>0</v>
      </c>
      <c r="I30" s="312">
        <v>0</v>
      </c>
      <c r="J30" s="312">
        <v>0</v>
      </c>
      <c r="K30" s="312">
        <v>0</v>
      </c>
      <c r="L30" s="312">
        <v>0</v>
      </c>
      <c r="M30" s="312">
        <v>0</v>
      </c>
      <c r="N30" s="312">
        <v>0</v>
      </c>
      <c r="O30" s="312">
        <v>0</v>
      </c>
      <c r="P30" s="312">
        <v>0</v>
      </c>
      <c r="Q30" s="312">
        <v>0</v>
      </c>
      <c r="R30" s="312">
        <v>0</v>
      </c>
      <c r="S30" s="312">
        <v>0</v>
      </c>
      <c r="T30" s="312">
        <v>0</v>
      </c>
      <c r="U30" s="312">
        <v>0</v>
      </c>
      <c r="V30" s="312">
        <v>0</v>
      </c>
      <c r="W30" s="312">
        <v>0</v>
      </c>
      <c r="X30" s="312">
        <v>0</v>
      </c>
      <c r="Y30" s="312">
        <v>0</v>
      </c>
      <c r="Z30" s="312">
        <v>0</v>
      </c>
      <c r="AA30" s="312">
        <v>0</v>
      </c>
      <c r="AB30" s="312">
        <v>0</v>
      </c>
      <c r="AC30" s="312">
        <v>0</v>
      </c>
      <c r="AD30" s="312">
        <v>0</v>
      </c>
      <c r="AE30" s="312">
        <v>0</v>
      </c>
      <c r="AF30" s="312">
        <v>0</v>
      </c>
      <c r="AG30" s="312">
        <v>0</v>
      </c>
      <c r="AH30" s="312">
        <v>0</v>
      </c>
      <c r="AI30" s="312">
        <v>0</v>
      </c>
      <c r="AJ30" s="312">
        <v>0</v>
      </c>
      <c r="AK30" s="312">
        <v>0</v>
      </c>
      <c r="AL30" s="312">
        <v>0</v>
      </c>
      <c r="AM30" s="312">
        <v>0</v>
      </c>
      <c r="AN30" s="312">
        <v>0</v>
      </c>
      <c r="AO30" s="312">
        <v>0</v>
      </c>
      <c r="AP30" s="312">
        <v>0</v>
      </c>
      <c r="AQ30" s="312">
        <v>0</v>
      </c>
      <c r="AR30" s="312">
        <v>0</v>
      </c>
      <c r="AS30" s="312">
        <v>0</v>
      </c>
      <c r="AT30" s="312">
        <v>0</v>
      </c>
      <c r="AU30" s="312">
        <v>0</v>
      </c>
      <c r="AV30" s="312">
        <v>0</v>
      </c>
      <c r="AW30" s="312">
        <v>0</v>
      </c>
      <c r="AX30" s="312">
        <v>0</v>
      </c>
      <c r="AY30" s="312">
        <v>0</v>
      </c>
      <c r="AZ30" s="312">
        <v>0</v>
      </c>
      <c r="BA30" s="312">
        <v>0</v>
      </c>
      <c r="BB30" s="312">
        <v>0</v>
      </c>
      <c r="BC30" s="312">
        <v>0</v>
      </c>
      <c r="BD30" s="312">
        <v>0</v>
      </c>
      <c r="BE30" s="444"/>
      <c r="BF30" s="444"/>
      <c r="BG30" s="444"/>
      <c r="BH30" s="444"/>
      <c r="BI30" s="444"/>
      <c r="BJ30" s="444"/>
      <c r="BK30" s="444"/>
      <c r="BL30" s="444"/>
      <c r="BM30" s="444"/>
      <c r="BN30" s="444"/>
      <c r="BO30" s="444"/>
      <c r="BP30" s="444"/>
      <c r="BQ30" s="444"/>
      <c r="BR30" s="444"/>
      <c r="BS30" s="444"/>
      <c r="BT30" s="444"/>
      <c r="BU30" s="444"/>
      <c r="BV30" s="444"/>
      <c r="BW30" s="444"/>
      <c r="BX30" s="444"/>
      <c r="BY30" s="444"/>
      <c r="BZ30" s="444"/>
      <c r="CA30" s="444"/>
      <c r="CB30" s="444"/>
      <c r="CC30" s="444"/>
      <c r="CD30" s="444"/>
      <c r="CE30" s="444"/>
      <c r="CF30" s="444"/>
      <c r="CG30" s="444"/>
      <c r="CH30" s="444"/>
      <c r="CI30" s="444"/>
      <c r="CJ30" s="444"/>
      <c r="CK30" s="444"/>
      <c r="CL30" s="444"/>
      <c r="CM30" s="444"/>
      <c r="CN30" s="38"/>
      <c r="CO30" s="38"/>
      <c r="CP30" s="38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75"/>
    </row>
    <row r="31" spans="1:142" x14ac:dyDescent="0.25">
      <c r="A31" s="368" t="s">
        <v>917</v>
      </c>
      <c r="B31" s="368" t="s">
        <v>881</v>
      </c>
      <c r="C31" s="369" t="s">
        <v>153</v>
      </c>
      <c r="D31" s="394">
        <v>23</v>
      </c>
      <c r="E31" s="312">
        <v>0</v>
      </c>
      <c r="F31" s="312">
        <v>0</v>
      </c>
      <c r="G31" s="312">
        <v>0</v>
      </c>
      <c r="H31" s="312">
        <v>0</v>
      </c>
      <c r="I31" s="312">
        <v>0</v>
      </c>
      <c r="J31" s="312">
        <v>0</v>
      </c>
      <c r="K31" s="312">
        <v>0</v>
      </c>
      <c r="L31" s="312">
        <v>0</v>
      </c>
      <c r="M31" s="312">
        <v>0</v>
      </c>
      <c r="N31" s="312">
        <v>0</v>
      </c>
      <c r="O31" s="312">
        <v>0</v>
      </c>
      <c r="P31" s="312">
        <v>0</v>
      </c>
      <c r="Q31" s="312">
        <v>0</v>
      </c>
      <c r="R31" s="312">
        <v>0</v>
      </c>
      <c r="S31" s="312">
        <v>0</v>
      </c>
      <c r="T31" s="312">
        <v>0</v>
      </c>
      <c r="U31" s="312">
        <v>0</v>
      </c>
      <c r="V31" s="312">
        <v>0</v>
      </c>
      <c r="W31" s="312">
        <v>0</v>
      </c>
      <c r="X31" s="312">
        <v>0</v>
      </c>
      <c r="Y31" s="312">
        <v>0</v>
      </c>
      <c r="Z31" s="312">
        <v>0</v>
      </c>
      <c r="AA31" s="312">
        <v>0</v>
      </c>
      <c r="AB31" s="312">
        <v>0</v>
      </c>
      <c r="AC31" s="312">
        <v>0</v>
      </c>
      <c r="AD31" s="312">
        <v>0</v>
      </c>
      <c r="AE31" s="312">
        <v>0</v>
      </c>
      <c r="AF31" s="312">
        <v>0</v>
      </c>
      <c r="AG31" s="312">
        <v>0</v>
      </c>
      <c r="AH31" s="312">
        <v>0</v>
      </c>
      <c r="AI31" s="312">
        <v>0</v>
      </c>
      <c r="AJ31" s="312">
        <v>0</v>
      </c>
      <c r="AK31" s="312">
        <v>0</v>
      </c>
      <c r="AL31" s="312">
        <v>0</v>
      </c>
      <c r="AM31" s="312">
        <v>0</v>
      </c>
      <c r="AN31" s="312">
        <v>0</v>
      </c>
      <c r="AO31" s="312">
        <v>0</v>
      </c>
      <c r="AP31" s="312">
        <v>0</v>
      </c>
      <c r="AQ31" s="312">
        <v>0</v>
      </c>
      <c r="AR31" s="312">
        <v>0</v>
      </c>
      <c r="AS31" s="312">
        <v>0</v>
      </c>
      <c r="AT31" s="312">
        <v>0</v>
      </c>
      <c r="AU31" s="312">
        <v>0</v>
      </c>
      <c r="AV31" s="312">
        <v>0</v>
      </c>
      <c r="AW31" s="312">
        <v>0</v>
      </c>
      <c r="AX31" s="312">
        <v>0</v>
      </c>
      <c r="AY31" s="312">
        <v>0</v>
      </c>
      <c r="AZ31" s="312">
        <v>0</v>
      </c>
      <c r="BA31" s="312">
        <v>0</v>
      </c>
      <c r="BB31" s="312">
        <v>0</v>
      </c>
      <c r="BC31" s="312">
        <v>0</v>
      </c>
      <c r="BD31" s="312">
        <v>0</v>
      </c>
      <c r="BE31" s="444"/>
      <c r="BF31" s="444"/>
      <c r="BG31" s="444"/>
      <c r="BH31" s="444"/>
      <c r="BI31" s="444"/>
      <c r="BJ31" s="444"/>
      <c r="BK31" s="444"/>
      <c r="BL31" s="444"/>
      <c r="BM31" s="444"/>
      <c r="BN31" s="444"/>
      <c r="BO31" s="444"/>
      <c r="BP31" s="444"/>
      <c r="BQ31" s="444"/>
      <c r="BR31" s="444"/>
      <c r="BS31" s="444"/>
      <c r="BT31" s="444"/>
      <c r="BU31" s="444"/>
      <c r="BV31" s="444"/>
      <c r="BW31" s="444"/>
      <c r="BX31" s="444"/>
      <c r="BY31" s="444"/>
      <c r="BZ31" s="444"/>
      <c r="CA31" s="444"/>
      <c r="CB31" s="444"/>
      <c r="CC31" s="444"/>
      <c r="CD31" s="444"/>
      <c r="CE31" s="444"/>
      <c r="CF31" s="444"/>
      <c r="CG31" s="444"/>
      <c r="CH31" s="444"/>
      <c r="CI31" s="444"/>
      <c r="CJ31" s="444"/>
      <c r="CK31" s="444"/>
      <c r="CL31" s="444"/>
      <c r="CM31" s="444"/>
      <c r="CN31" s="38"/>
      <c r="CO31" s="38"/>
      <c r="CP31" s="38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75"/>
    </row>
    <row r="32" spans="1:142" x14ac:dyDescent="0.25">
      <c r="A32" s="368" t="s">
        <v>917</v>
      </c>
      <c r="B32" s="368" t="s">
        <v>883</v>
      </c>
      <c r="C32" s="369" t="s">
        <v>153</v>
      </c>
      <c r="D32" s="394">
        <v>24</v>
      </c>
      <c r="E32" s="312">
        <v>0</v>
      </c>
      <c r="F32" s="312">
        <v>0</v>
      </c>
      <c r="G32" s="312">
        <v>0</v>
      </c>
      <c r="H32" s="312">
        <v>0</v>
      </c>
      <c r="I32" s="312">
        <v>0</v>
      </c>
      <c r="J32" s="312">
        <v>0</v>
      </c>
      <c r="K32" s="312">
        <v>0</v>
      </c>
      <c r="L32" s="312">
        <v>0</v>
      </c>
      <c r="M32" s="312">
        <v>0</v>
      </c>
      <c r="N32" s="312">
        <v>0</v>
      </c>
      <c r="O32" s="312">
        <v>0</v>
      </c>
      <c r="P32" s="312">
        <v>0</v>
      </c>
      <c r="Q32" s="312">
        <v>0</v>
      </c>
      <c r="R32" s="312">
        <v>0</v>
      </c>
      <c r="S32" s="312">
        <v>0</v>
      </c>
      <c r="T32" s="312">
        <v>0</v>
      </c>
      <c r="U32" s="312">
        <v>0</v>
      </c>
      <c r="V32" s="312">
        <v>0</v>
      </c>
      <c r="W32" s="312">
        <v>0</v>
      </c>
      <c r="X32" s="312">
        <v>0</v>
      </c>
      <c r="Y32" s="312">
        <v>0</v>
      </c>
      <c r="Z32" s="312">
        <v>0</v>
      </c>
      <c r="AA32" s="312">
        <v>0</v>
      </c>
      <c r="AB32" s="312">
        <v>0</v>
      </c>
      <c r="AC32" s="312">
        <v>0</v>
      </c>
      <c r="AD32" s="312">
        <v>0</v>
      </c>
      <c r="AE32" s="312">
        <v>0</v>
      </c>
      <c r="AF32" s="312">
        <v>0</v>
      </c>
      <c r="AG32" s="312">
        <v>0</v>
      </c>
      <c r="AH32" s="312">
        <v>0</v>
      </c>
      <c r="AI32" s="312">
        <v>0</v>
      </c>
      <c r="AJ32" s="312">
        <v>0</v>
      </c>
      <c r="AK32" s="312">
        <v>0</v>
      </c>
      <c r="AL32" s="312">
        <v>0</v>
      </c>
      <c r="AM32" s="312">
        <v>0</v>
      </c>
      <c r="AN32" s="312">
        <v>0</v>
      </c>
      <c r="AO32" s="312">
        <v>0</v>
      </c>
      <c r="AP32" s="312">
        <v>0</v>
      </c>
      <c r="AQ32" s="312">
        <v>0</v>
      </c>
      <c r="AR32" s="312">
        <v>0</v>
      </c>
      <c r="AS32" s="312">
        <v>0</v>
      </c>
      <c r="AT32" s="312">
        <v>0</v>
      </c>
      <c r="AU32" s="312">
        <v>0</v>
      </c>
      <c r="AV32" s="312">
        <v>0</v>
      </c>
      <c r="AW32" s="312">
        <v>0</v>
      </c>
      <c r="AX32" s="312">
        <v>0</v>
      </c>
      <c r="AY32" s="312">
        <v>0</v>
      </c>
      <c r="AZ32" s="312">
        <v>0</v>
      </c>
      <c r="BA32" s="312">
        <v>0</v>
      </c>
      <c r="BB32" s="312">
        <v>0</v>
      </c>
      <c r="BC32" s="312">
        <v>0</v>
      </c>
      <c r="BD32" s="312">
        <v>0</v>
      </c>
      <c r="BE32" s="444"/>
      <c r="BF32" s="444"/>
      <c r="BG32" s="444"/>
      <c r="BH32" s="444"/>
      <c r="BI32" s="444"/>
      <c r="BJ32" s="444"/>
      <c r="BK32" s="444"/>
      <c r="BL32" s="444"/>
      <c r="BM32" s="444"/>
      <c r="BN32" s="444"/>
      <c r="BO32" s="444"/>
      <c r="BP32" s="444"/>
      <c r="BQ32" s="444"/>
      <c r="BR32" s="444"/>
      <c r="BS32" s="444"/>
      <c r="BT32" s="444"/>
      <c r="BU32" s="444"/>
      <c r="BV32" s="444"/>
      <c r="BW32" s="444"/>
      <c r="BX32" s="444"/>
      <c r="BY32" s="444"/>
      <c r="BZ32" s="444"/>
      <c r="CA32" s="444"/>
      <c r="CB32" s="444"/>
      <c r="CC32" s="444"/>
      <c r="CD32" s="444"/>
      <c r="CE32" s="444"/>
      <c r="CF32" s="444"/>
      <c r="CG32" s="444"/>
      <c r="CH32" s="444"/>
      <c r="CI32" s="444"/>
      <c r="CJ32" s="444"/>
      <c r="CK32" s="444"/>
      <c r="CL32" s="444"/>
      <c r="CM32" s="444"/>
      <c r="CN32" s="38"/>
      <c r="CO32" s="38"/>
      <c r="CP32" s="38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75"/>
    </row>
    <row r="33" spans="1:142" x14ac:dyDescent="0.25">
      <c r="A33" s="368" t="s">
        <v>917</v>
      </c>
      <c r="B33" s="368" t="s">
        <v>884</v>
      </c>
      <c r="C33" s="369" t="s">
        <v>153</v>
      </c>
      <c r="D33" s="394">
        <v>25</v>
      </c>
      <c r="E33" s="312">
        <v>0</v>
      </c>
      <c r="F33" s="312">
        <v>0</v>
      </c>
      <c r="G33" s="312">
        <v>0</v>
      </c>
      <c r="H33" s="312">
        <v>0</v>
      </c>
      <c r="I33" s="312">
        <v>0</v>
      </c>
      <c r="J33" s="312">
        <v>0</v>
      </c>
      <c r="K33" s="312">
        <v>0</v>
      </c>
      <c r="L33" s="312">
        <v>0</v>
      </c>
      <c r="M33" s="312">
        <v>0</v>
      </c>
      <c r="N33" s="312">
        <v>0</v>
      </c>
      <c r="O33" s="312">
        <v>0</v>
      </c>
      <c r="P33" s="312">
        <v>0</v>
      </c>
      <c r="Q33" s="312">
        <v>0</v>
      </c>
      <c r="R33" s="312">
        <v>0</v>
      </c>
      <c r="S33" s="312">
        <v>0</v>
      </c>
      <c r="T33" s="312">
        <v>0</v>
      </c>
      <c r="U33" s="312">
        <v>0</v>
      </c>
      <c r="V33" s="312">
        <v>0</v>
      </c>
      <c r="W33" s="312">
        <v>0</v>
      </c>
      <c r="X33" s="312">
        <v>0</v>
      </c>
      <c r="Y33" s="312">
        <v>0</v>
      </c>
      <c r="Z33" s="312">
        <v>0</v>
      </c>
      <c r="AA33" s="312">
        <v>0</v>
      </c>
      <c r="AB33" s="312">
        <v>0</v>
      </c>
      <c r="AC33" s="312">
        <v>0</v>
      </c>
      <c r="AD33" s="312">
        <v>0</v>
      </c>
      <c r="AE33" s="312">
        <v>0</v>
      </c>
      <c r="AF33" s="312">
        <v>0</v>
      </c>
      <c r="AG33" s="312">
        <v>0</v>
      </c>
      <c r="AH33" s="312">
        <v>0</v>
      </c>
      <c r="AI33" s="312">
        <v>0</v>
      </c>
      <c r="AJ33" s="312">
        <v>0</v>
      </c>
      <c r="AK33" s="312">
        <v>0</v>
      </c>
      <c r="AL33" s="312">
        <v>0</v>
      </c>
      <c r="AM33" s="312">
        <v>0</v>
      </c>
      <c r="AN33" s="312">
        <v>0</v>
      </c>
      <c r="AO33" s="312">
        <v>0</v>
      </c>
      <c r="AP33" s="312">
        <v>0</v>
      </c>
      <c r="AQ33" s="312">
        <v>0</v>
      </c>
      <c r="AR33" s="312">
        <v>0</v>
      </c>
      <c r="AS33" s="312">
        <v>0</v>
      </c>
      <c r="AT33" s="312">
        <v>0</v>
      </c>
      <c r="AU33" s="312">
        <v>0</v>
      </c>
      <c r="AV33" s="312">
        <v>0</v>
      </c>
      <c r="AW33" s="312">
        <v>0</v>
      </c>
      <c r="AX33" s="312">
        <v>0</v>
      </c>
      <c r="AY33" s="312">
        <v>0</v>
      </c>
      <c r="AZ33" s="312">
        <v>0</v>
      </c>
      <c r="BA33" s="312">
        <v>0</v>
      </c>
      <c r="BB33" s="312">
        <v>0</v>
      </c>
      <c r="BC33" s="312">
        <v>0</v>
      </c>
      <c r="BD33" s="312">
        <v>0</v>
      </c>
      <c r="BE33" s="444"/>
      <c r="BF33" s="444"/>
      <c r="BG33" s="444"/>
      <c r="BH33" s="444"/>
      <c r="BI33" s="444"/>
      <c r="BJ33" s="444"/>
      <c r="BK33" s="444"/>
      <c r="BL33" s="444"/>
      <c r="BM33" s="444"/>
      <c r="BN33" s="444"/>
      <c r="BO33" s="444"/>
      <c r="BP33" s="444"/>
      <c r="BQ33" s="444"/>
      <c r="BR33" s="444"/>
      <c r="BS33" s="444"/>
      <c r="BT33" s="444"/>
      <c r="BU33" s="444"/>
      <c r="BV33" s="444"/>
      <c r="BW33" s="444"/>
      <c r="BX33" s="444"/>
      <c r="BY33" s="444"/>
      <c r="BZ33" s="444"/>
      <c r="CA33" s="444"/>
      <c r="CB33" s="444"/>
      <c r="CC33" s="444"/>
      <c r="CD33" s="444"/>
      <c r="CE33" s="444"/>
      <c r="CF33" s="444"/>
      <c r="CG33" s="444"/>
      <c r="CH33" s="444"/>
      <c r="CI33" s="444"/>
      <c r="CJ33" s="444"/>
      <c r="CK33" s="444"/>
      <c r="CL33" s="444"/>
      <c r="CM33" s="444"/>
      <c r="CN33" s="38"/>
      <c r="CO33" s="38"/>
      <c r="CP33" s="38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75"/>
    </row>
    <row r="34" spans="1:142" x14ac:dyDescent="0.25">
      <c r="A34" s="368" t="s">
        <v>917</v>
      </c>
      <c r="B34" s="368" t="s">
        <v>888</v>
      </c>
      <c r="C34" s="369" t="s">
        <v>153</v>
      </c>
      <c r="D34" s="394">
        <v>26</v>
      </c>
      <c r="E34" s="312">
        <v>0</v>
      </c>
      <c r="F34" s="312">
        <v>0</v>
      </c>
      <c r="G34" s="312">
        <v>0</v>
      </c>
      <c r="H34" s="312">
        <v>0</v>
      </c>
      <c r="I34" s="312">
        <v>0</v>
      </c>
      <c r="J34" s="312">
        <v>0</v>
      </c>
      <c r="K34" s="312">
        <v>0</v>
      </c>
      <c r="L34" s="312">
        <v>0</v>
      </c>
      <c r="M34" s="312">
        <v>0</v>
      </c>
      <c r="N34" s="312">
        <v>0</v>
      </c>
      <c r="O34" s="312">
        <v>0</v>
      </c>
      <c r="P34" s="312">
        <v>0</v>
      </c>
      <c r="Q34" s="312">
        <v>0</v>
      </c>
      <c r="R34" s="312">
        <v>0</v>
      </c>
      <c r="S34" s="312">
        <v>0</v>
      </c>
      <c r="T34" s="312">
        <v>0</v>
      </c>
      <c r="U34" s="312">
        <v>0</v>
      </c>
      <c r="V34" s="312">
        <v>0</v>
      </c>
      <c r="W34" s="312">
        <v>0</v>
      </c>
      <c r="X34" s="312">
        <v>0</v>
      </c>
      <c r="Y34" s="312">
        <v>0</v>
      </c>
      <c r="Z34" s="312">
        <v>0</v>
      </c>
      <c r="AA34" s="312">
        <v>0</v>
      </c>
      <c r="AB34" s="312">
        <v>0</v>
      </c>
      <c r="AC34" s="312">
        <v>0</v>
      </c>
      <c r="AD34" s="312">
        <v>0</v>
      </c>
      <c r="AE34" s="312">
        <v>0</v>
      </c>
      <c r="AF34" s="312">
        <v>0</v>
      </c>
      <c r="AG34" s="312">
        <v>0</v>
      </c>
      <c r="AH34" s="312">
        <v>0</v>
      </c>
      <c r="AI34" s="312">
        <v>0</v>
      </c>
      <c r="AJ34" s="312">
        <v>0</v>
      </c>
      <c r="AK34" s="312">
        <v>0</v>
      </c>
      <c r="AL34" s="312">
        <v>0</v>
      </c>
      <c r="AM34" s="312">
        <v>0</v>
      </c>
      <c r="AN34" s="312">
        <v>0</v>
      </c>
      <c r="AO34" s="312">
        <v>0</v>
      </c>
      <c r="AP34" s="312">
        <v>0</v>
      </c>
      <c r="AQ34" s="312">
        <v>0</v>
      </c>
      <c r="AR34" s="312">
        <v>0</v>
      </c>
      <c r="AS34" s="312">
        <v>0</v>
      </c>
      <c r="AT34" s="312">
        <v>0</v>
      </c>
      <c r="AU34" s="312">
        <v>0</v>
      </c>
      <c r="AV34" s="312">
        <v>0</v>
      </c>
      <c r="AW34" s="312">
        <v>0</v>
      </c>
      <c r="AX34" s="312">
        <v>0</v>
      </c>
      <c r="AY34" s="312">
        <v>0</v>
      </c>
      <c r="AZ34" s="312">
        <v>0</v>
      </c>
      <c r="BA34" s="312">
        <v>0</v>
      </c>
      <c r="BB34" s="312">
        <v>0</v>
      </c>
      <c r="BC34" s="312">
        <v>0</v>
      </c>
      <c r="BD34" s="312">
        <v>0</v>
      </c>
      <c r="BE34" s="444"/>
      <c r="BF34" s="444"/>
      <c r="BG34" s="444"/>
      <c r="BH34" s="444"/>
      <c r="BI34" s="444"/>
      <c r="BJ34" s="444"/>
      <c r="BK34" s="444"/>
      <c r="BL34" s="444"/>
      <c r="BM34" s="444"/>
      <c r="BN34" s="444"/>
      <c r="BO34" s="444"/>
      <c r="BP34" s="444"/>
      <c r="BQ34" s="444"/>
      <c r="BR34" s="444"/>
      <c r="BS34" s="444"/>
      <c r="BT34" s="444"/>
      <c r="BU34" s="444"/>
      <c r="BV34" s="444"/>
      <c r="BW34" s="444"/>
      <c r="BX34" s="444"/>
      <c r="BY34" s="444"/>
      <c r="BZ34" s="444"/>
      <c r="CA34" s="444"/>
      <c r="CB34" s="444"/>
      <c r="CC34" s="444"/>
      <c r="CD34" s="444"/>
      <c r="CE34" s="444"/>
      <c r="CF34" s="444"/>
      <c r="CG34" s="444"/>
      <c r="CH34" s="444"/>
      <c r="CI34" s="444"/>
      <c r="CJ34" s="444"/>
      <c r="CK34" s="444"/>
      <c r="CL34" s="444"/>
      <c r="CM34" s="444"/>
      <c r="CN34" s="38"/>
      <c r="CO34" s="38"/>
      <c r="CP34" s="38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75"/>
    </row>
    <row r="35" spans="1:142" x14ac:dyDescent="0.25">
      <c r="A35" s="368" t="s">
        <v>859</v>
      </c>
      <c r="B35" s="368" t="s">
        <v>885</v>
      </c>
      <c r="C35" s="369" t="s">
        <v>545</v>
      </c>
      <c r="D35" s="394">
        <v>27</v>
      </c>
      <c r="E35" s="312">
        <v>0</v>
      </c>
      <c r="F35" s="312">
        <v>0</v>
      </c>
      <c r="G35" s="312">
        <v>0</v>
      </c>
      <c r="H35" s="312">
        <v>0</v>
      </c>
      <c r="I35" s="312">
        <v>0</v>
      </c>
      <c r="J35" s="312">
        <v>0</v>
      </c>
      <c r="K35" s="312">
        <v>0</v>
      </c>
      <c r="L35" s="312">
        <v>0</v>
      </c>
      <c r="M35" s="312">
        <v>0</v>
      </c>
      <c r="N35" s="312">
        <v>0</v>
      </c>
      <c r="O35" s="312">
        <v>0</v>
      </c>
      <c r="P35" s="312">
        <v>0</v>
      </c>
      <c r="Q35" s="312">
        <v>0</v>
      </c>
      <c r="R35" s="312">
        <v>0</v>
      </c>
      <c r="S35" s="312">
        <v>0</v>
      </c>
      <c r="T35" s="312">
        <v>0</v>
      </c>
      <c r="U35" s="312">
        <v>0</v>
      </c>
      <c r="V35" s="312">
        <v>0</v>
      </c>
      <c r="W35" s="312">
        <v>0</v>
      </c>
      <c r="X35" s="312">
        <v>0</v>
      </c>
      <c r="Y35" s="312">
        <v>0</v>
      </c>
      <c r="Z35" s="312">
        <v>0</v>
      </c>
      <c r="AA35" s="312">
        <v>0</v>
      </c>
      <c r="AB35" s="312">
        <v>0</v>
      </c>
      <c r="AC35" s="312">
        <v>0</v>
      </c>
      <c r="AD35" s="312">
        <v>0</v>
      </c>
      <c r="AE35" s="312">
        <v>0</v>
      </c>
      <c r="AF35" s="312">
        <v>0</v>
      </c>
      <c r="AG35" s="312">
        <v>0</v>
      </c>
      <c r="AH35" s="312">
        <v>0</v>
      </c>
      <c r="AI35" s="312">
        <v>0</v>
      </c>
      <c r="AJ35" s="312">
        <v>0</v>
      </c>
      <c r="AK35" s="312">
        <v>0</v>
      </c>
      <c r="AL35" s="312">
        <v>0</v>
      </c>
      <c r="AM35" s="312">
        <v>0</v>
      </c>
      <c r="AN35" s="312">
        <v>0</v>
      </c>
      <c r="AO35" s="312">
        <v>0</v>
      </c>
      <c r="AP35" s="312">
        <v>0</v>
      </c>
      <c r="AQ35" s="312">
        <v>0</v>
      </c>
      <c r="AR35" s="312">
        <v>0</v>
      </c>
      <c r="AS35" s="312">
        <v>0</v>
      </c>
      <c r="AT35" s="312">
        <v>0</v>
      </c>
      <c r="AU35" s="312">
        <v>0</v>
      </c>
      <c r="AV35" s="312">
        <v>0</v>
      </c>
      <c r="AW35" s="312">
        <v>0</v>
      </c>
      <c r="AX35" s="312">
        <v>0</v>
      </c>
      <c r="AY35" s="312">
        <v>0</v>
      </c>
      <c r="AZ35" s="312">
        <v>0</v>
      </c>
      <c r="BA35" s="312">
        <v>0</v>
      </c>
      <c r="BB35" s="312">
        <v>0</v>
      </c>
      <c r="BC35" s="312">
        <v>0</v>
      </c>
      <c r="BD35" s="312">
        <v>0</v>
      </c>
      <c r="BE35" s="444"/>
      <c r="BF35" s="444"/>
      <c r="BG35" s="444"/>
      <c r="BH35" s="444"/>
      <c r="BI35" s="444"/>
      <c r="BJ35" s="444"/>
      <c r="BK35" s="444"/>
      <c r="BL35" s="444"/>
      <c r="BM35" s="444"/>
      <c r="BN35" s="444"/>
      <c r="BO35" s="444"/>
      <c r="BP35" s="444"/>
      <c r="BQ35" s="444"/>
      <c r="BR35" s="444"/>
      <c r="BS35" s="444"/>
      <c r="BT35" s="444"/>
      <c r="BU35" s="444"/>
      <c r="BV35" s="444"/>
      <c r="BW35" s="444"/>
      <c r="BX35" s="444"/>
      <c r="BY35" s="444"/>
      <c r="BZ35" s="444"/>
      <c r="CA35" s="444"/>
      <c r="CB35" s="444"/>
      <c r="CC35" s="444"/>
      <c r="CD35" s="444"/>
      <c r="CE35" s="444"/>
      <c r="CF35" s="444"/>
      <c r="CG35" s="444"/>
      <c r="CH35" s="444"/>
      <c r="CI35" s="444"/>
      <c r="CJ35" s="444"/>
      <c r="CK35" s="444"/>
      <c r="CL35" s="444"/>
      <c r="CM35" s="444"/>
      <c r="CN35" s="38"/>
      <c r="CO35" s="38"/>
      <c r="CP35" s="38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75"/>
    </row>
    <row r="36" spans="1:142" x14ac:dyDescent="0.25">
      <c r="A36" s="368" t="s">
        <v>859</v>
      </c>
      <c r="B36" s="368" t="s">
        <v>886</v>
      </c>
      <c r="C36" s="369" t="s">
        <v>545</v>
      </c>
      <c r="D36" s="394">
        <v>28</v>
      </c>
      <c r="E36" s="312">
        <v>0</v>
      </c>
      <c r="F36" s="312">
        <v>0</v>
      </c>
      <c r="G36" s="312">
        <v>0</v>
      </c>
      <c r="H36" s="312">
        <v>0</v>
      </c>
      <c r="I36" s="312">
        <v>0</v>
      </c>
      <c r="J36" s="312">
        <v>0</v>
      </c>
      <c r="K36" s="312">
        <v>0</v>
      </c>
      <c r="L36" s="312">
        <v>0</v>
      </c>
      <c r="M36" s="312">
        <v>0</v>
      </c>
      <c r="N36" s="312">
        <v>0</v>
      </c>
      <c r="O36" s="312">
        <v>0</v>
      </c>
      <c r="P36" s="312">
        <v>0</v>
      </c>
      <c r="Q36" s="312">
        <v>0</v>
      </c>
      <c r="R36" s="312">
        <v>0</v>
      </c>
      <c r="S36" s="312">
        <v>0</v>
      </c>
      <c r="T36" s="312">
        <v>0</v>
      </c>
      <c r="U36" s="312">
        <v>0</v>
      </c>
      <c r="V36" s="312">
        <v>0</v>
      </c>
      <c r="W36" s="312">
        <v>0</v>
      </c>
      <c r="X36" s="312">
        <v>0</v>
      </c>
      <c r="Y36" s="312">
        <v>0</v>
      </c>
      <c r="Z36" s="312">
        <v>0</v>
      </c>
      <c r="AA36" s="312">
        <v>0</v>
      </c>
      <c r="AB36" s="312">
        <v>0</v>
      </c>
      <c r="AC36" s="312">
        <v>0</v>
      </c>
      <c r="AD36" s="312">
        <v>0</v>
      </c>
      <c r="AE36" s="312">
        <v>0</v>
      </c>
      <c r="AF36" s="312">
        <v>0</v>
      </c>
      <c r="AG36" s="312">
        <v>0</v>
      </c>
      <c r="AH36" s="312">
        <v>0</v>
      </c>
      <c r="AI36" s="312">
        <v>0</v>
      </c>
      <c r="AJ36" s="312">
        <v>0</v>
      </c>
      <c r="AK36" s="312">
        <v>0</v>
      </c>
      <c r="AL36" s="312">
        <v>0</v>
      </c>
      <c r="AM36" s="312">
        <v>0</v>
      </c>
      <c r="AN36" s="312">
        <v>0</v>
      </c>
      <c r="AO36" s="312">
        <v>0</v>
      </c>
      <c r="AP36" s="312">
        <v>0</v>
      </c>
      <c r="AQ36" s="312">
        <v>0</v>
      </c>
      <c r="AR36" s="312">
        <v>0</v>
      </c>
      <c r="AS36" s="312">
        <v>0</v>
      </c>
      <c r="AT36" s="312">
        <v>0</v>
      </c>
      <c r="AU36" s="312">
        <v>0</v>
      </c>
      <c r="AV36" s="312">
        <v>0</v>
      </c>
      <c r="AW36" s="312">
        <v>0</v>
      </c>
      <c r="AX36" s="312">
        <v>0</v>
      </c>
      <c r="AY36" s="312">
        <v>0</v>
      </c>
      <c r="AZ36" s="312">
        <v>0</v>
      </c>
      <c r="BA36" s="312">
        <v>0</v>
      </c>
      <c r="BB36" s="312">
        <v>0</v>
      </c>
      <c r="BC36" s="312">
        <v>0</v>
      </c>
      <c r="BD36" s="312">
        <v>0</v>
      </c>
      <c r="BE36" s="444"/>
      <c r="BF36" s="444"/>
      <c r="BG36" s="444"/>
      <c r="BH36" s="444"/>
      <c r="BI36" s="444"/>
      <c r="BJ36" s="444"/>
      <c r="BK36" s="444"/>
      <c r="BL36" s="444"/>
      <c r="BM36" s="444"/>
      <c r="BN36" s="444"/>
      <c r="BO36" s="444"/>
      <c r="BP36" s="444"/>
      <c r="BQ36" s="444"/>
      <c r="BR36" s="444"/>
      <c r="BS36" s="444"/>
      <c r="BT36" s="444"/>
      <c r="BU36" s="444"/>
      <c r="BV36" s="444"/>
      <c r="BW36" s="444"/>
      <c r="BX36" s="444"/>
      <c r="BY36" s="444"/>
      <c r="BZ36" s="444"/>
      <c r="CA36" s="444"/>
      <c r="CB36" s="444"/>
      <c r="CC36" s="444"/>
      <c r="CD36" s="444"/>
      <c r="CE36" s="444"/>
      <c r="CF36" s="444"/>
      <c r="CG36" s="444"/>
      <c r="CH36" s="444"/>
      <c r="CI36" s="444"/>
      <c r="CJ36" s="444"/>
      <c r="CK36" s="444"/>
      <c r="CL36" s="444"/>
      <c r="CM36" s="444"/>
      <c r="CN36" s="38"/>
      <c r="CO36" s="38"/>
      <c r="CP36" s="38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75"/>
    </row>
    <row r="37" spans="1:142" x14ac:dyDescent="0.25">
      <c r="A37" s="368" t="s">
        <v>859</v>
      </c>
      <c r="B37" s="368" t="s">
        <v>891</v>
      </c>
      <c r="C37" s="369" t="s">
        <v>545</v>
      </c>
      <c r="D37" s="394">
        <v>29</v>
      </c>
      <c r="E37" s="312">
        <v>0</v>
      </c>
      <c r="F37" s="312">
        <v>0</v>
      </c>
      <c r="G37" s="312">
        <v>0</v>
      </c>
      <c r="H37" s="312">
        <v>0</v>
      </c>
      <c r="I37" s="312">
        <v>0</v>
      </c>
      <c r="J37" s="312">
        <v>0</v>
      </c>
      <c r="K37" s="312">
        <v>0</v>
      </c>
      <c r="L37" s="312">
        <v>0</v>
      </c>
      <c r="M37" s="312">
        <v>0</v>
      </c>
      <c r="N37" s="312">
        <v>0</v>
      </c>
      <c r="O37" s="312">
        <v>0</v>
      </c>
      <c r="P37" s="312">
        <v>0</v>
      </c>
      <c r="Q37" s="312">
        <v>0</v>
      </c>
      <c r="R37" s="312">
        <v>0</v>
      </c>
      <c r="S37" s="312">
        <v>0</v>
      </c>
      <c r="T37" s="312">
        <v>0</v>
      </c>
      <c r="U37" s="312">
        <v>0</v>
      </c>
      <c r="V37" s="312">
        <v>0</v>
      </c>
      <c r="W37" s="312">
        <v>0</v>
      </c>
      <c r="X37" s="312">
        <v>0</v>
      </c>
      <c r="Y37" s="312">
        <v>0</v>
      </c>
      <c r="Z37" s="312">
        <v>0</v>
      </c>
      <c r="AA37" s="312">
        <v>0</v>
      </c>
      <c r="AB37" s="312">
        <v>0</v>
      </c>
      <c r="AC37" s="312">
        <v>0</v>
      </c>
      <c r="AD37" s="312">
        <v>0</v>
      </c>
      <c r="AE37" s="312">
        <v>0</v>
      </c>
      <c r="AF37" s="312">
        <v>0</v>
      </c>
      <c r="AG37" s="312">
        <v>0</v>
      </c>
      <c r="AH37" s="312">
        <v>0</v>
      </c>
      <c r="AI37" s="312">
        <v>0</v>
      </c>
      <c r="AJ37" s="312">
        <v>0</v>
      </c>
      <c r="AK37" s="312">
        <v>0</v>
      </c>
      <c r="AL37" s="312">
        <v>0</v>
      </c>
      <c r="AM37" s="312">
        <v>0</v>
      </c>
      <c r="AN37" s="312">
        <v>0</v>
      </c>
      <c r="AO37" s="312">
        <v>0</v>
      </c>
      <c r="AP37" s="312">
        <v>0</v>
      </c>
      <c r="AQ37" s="312">
        <v>0</v>
      </c>
      <c r="AR37" s="312">
        <v>0</v>
      </c>
      <c r="AS37" s="312">
        <v>0</v>
      </c>
      <c r="AT37" s="312">
        <v>0</v>
      </c>
      <c r="AU37" s="312">
        <v>0</v>
      </c>
      <c r="AV37" s="312">
        <v>0</v>
      </c>
      <c r="AW37" s="312">
        <v>0</v>
      </c>
      <c r="AX37" s="312">
        <v>0</v>
      </c>
      <c r="AY37" s="312">
        <v>0</v>
      </c>
      <c r="AZ37" s="312">
        <v>0</v>
      </c>
      <c r="BA37" s="312">
        <v>0</v>
      </c>
      <c r="BB37" s="312">
        <v>0</v>
      </c>
      <c r="BC37" s="312">
        <v>0</v>
      </c>
      <c r="BD37" s="312">
        <v>0</v>
      </c>
      <c r="BE37" s="444"/>
      <c r="BF37" s="444"/>
      <c r="BG37" s="444"/>
      <c r="BH37" s="444"/>
      <c r="BI37" s="444"/>
      <c r="BJ37" s="444"/>
      <c r="BK37" s="444"/>
      <c r="BL37" s="444"/>
      <c r="BM37" s="444"/>
      <c r="BN37" s="444"/>
      <c r="BO37" s="444"/>
      <c r="BP37" s="444"/>
      <c r="BQ37" s="444"/>
      <c r="BR37" s="444"/>
      <c r="BS37" s="444"/>
      <c r="BT37" s="444"/>
      <c r="BU37" s="444"/>
      <c r="BV37" s="444"/>
      <c r="BW37" s="444"/>
      <c r="BX37" s="444"/>
      <c r="BY37" s="444"/>
      <c r="BZ37" s="444"/>
      <c r="CA37" s="444"/>
      <c r="CB37" s="444"/>
      <c r="CC37" s="444"/>
      <c r="CD37" s="444"/>
      <c r="CE37" s="444"/>
      <c r="CF37" s="444"/>
      <c r="CG37" s="444"/>
      <c r="CH37" s="444"/>
      <c r="CI37" s="444"/>
      <c r="CJ37" s="444"/>
      <c r="CK37" s="444"/>
      <c r="CL37" s="444"/>
      <c r="CM37" s="444"/>
      <c r="CN37" s="38"/>
      <c r="CO37" s="38"/>
      <c r="CP37" s="38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75"/>
    </row>
    <row r="38" spans="1:142" x14ac:dyDescent="0.25">
      <c r="A38" s="368" t="s">
        <v>859</v>
      </c>
      <c r="B38" s="368" t="s">
        <v>908</v>
      </c>
      <c r="C38" s="369" t="s">
        <v>545</v>
      </c>
      <c r="D38" s="394">
        <v>30</v>
      </c>
      <c r="E38" s="312">
        <v>0</v>
      </c>
      <c r="F38" s="312">
        <v>0</v>
      </c>
      <c r="G38" s="312">
        <v>0</v>
      </c>
      <c r="H38" s="312">
        <v>0</v>
      </c>
      <c r="I38" s="312">
        <v>0</v>
      </c>
      <c r="J38" s="312">
        <v>0</v>
      </c>
      <c r="K38" s="312">
        <v>0</v>
      </c>
      <c r="L38" s="312">
        <v>0</v>
      </c>
      <c r="M38" s="312">
        <v>0</v>
      </c>
      <c r="N38" s="312">
        <v>0</v>
      </c>
      <c r="O38" s="312">
        <v>0</v>
      </c>
      <c r="P38" s="312">
        <v>0</v>
      </c>
      <c r="Q38" s="312">
        <v>0</v>
      </c>
      <c r="R38" s="312">
        <v>0</v>
      </c>
      <c r="S38" s="312">
        <v>0</v>
      </c>
      <c r="T38" s="312">
        <v>0</v>
      </c>
      <c r="U38" s="312">
        <v>0</v>
      </c>
      <c r="V38" s="312">
        <v>0</v>
      </c>
      <c r="W38" s="312">
        <v>0</v>
      </c>
      <c r="X38" s="312">
        <v>0</v>
      </c>
      <c r="Y38" s="312">
        <v>0</v>
      </c>
      <c r="Z38" s="312">
        <v>0</v>
      </c>
      <c r="AA38" s="312">
        <v>0</v>
      </c>
      <c r="AB38" s="312">
        <v>0</v>
      </c>
      <c r="AC38" s="312">
        <v>0</v>
      </c>
      <c r="AD38" s="312">
        <v>0</v>
      </c>
      <c r="AE38" s="312">
        <v>0</v>
      </c>
      <c r="AF38" s="312">
        <v>0</v>
      </c>
      <c r="AG38" s="312">
        <v>0</v>
      </c>
      <c r="AH38" s="312">
        <v>0</v>
      </c>
      <c r="AI38" s="312">
        <v>0</v>
      </c>
      <c r="AJ38" s="312">
        <v>0</v>
      </c>
      <c r="AK38" s="312">
        <v>0</v>
      </c>
      <c r="AL38" s="312">
        <v>0</v>
      </c>
      <c r="AM38" s="312">
        <v>0</v>
      </c>
      <c r="AN38" s="312">
        <v>0</v>
      </c>
      <c r="AO38" s="312">
        <v>0</v>
      </c>
      <c r="AP38" s="312">
        <v>0</v>
      </c>
      <c r="AQ38" s="312">
        <v>0</v>
      </c>
      <c r="AR38" s="312">
        <v>0</v>
      </c>
      <c r="AS38" s="312">
        <v>0</v>
      </c>
      <c r="AT38" s="312">
        <v>0</v>
      </c>
      <c r="AU38" s="312">
        <v>0</v>
      </c>
      <c r="AV38" s="312">
        <v>0</v>
      </c>
      <c r="AW38" s="312">
        <v>0</v>
      </c>
      <c r="AX38" s="312">
        <v>0</v>
      </c>
      <c r="AY38" s="312">
        <v>0</v>
      </c>
      <c r="AZ38" s="312">
        <v>0</v>
      </c>
      <c r="BA38" s="312">
        <v>0</v>
      </c>
      <c r="BB38" s="312">
        <v>0</v>
      </c>
      <c r="BC38" s="312">
        <v>0</v>
      </c>
      <c r="BD38" s="312">
        <v>0</v>
      </c>
      <c r="BE38" s="444"/>
      <c r="BF38" s="444"/>
      <c r="BG38" s="444"/>
      <c r="BH38" s="444"/>
      <c r="BI38" s="444"/>
      <c r="BJ38" s="444"/>
      <c r="BK38" s="444"/>
      <c r="BL38" s="444"/>
      <c r="BM38" s="444"/>
      <c r="BN38" s="444"/>
      <c r="BO38" s="444"/>
      <c r="BP38" s="444"/>
      <c r="BQ38" s="444"/>
      <c r="BR38" s="444"/>
      <c r="BS38" s="444"/>
      <c r="BT38" s="444"/>
      <c r="BU38" s="444"/>
      <c r="BV38" s="444"/>
      <c r="BW38" s="444"/>
      <c r="BX38" s="444"/>
      <c r="BY38" s="444"/>
      <c r="BZ38" s="444"/>
      <c r="CA38" s="444"/>
      <c r="CB38" s="444"/>
      <c r="CC38" s="444"/>
      <c r="CD38" s="444"/>
      <c r="CE38" s="444"/>
      <c r="CF38" s="444"/>
      <c r="CG38" s="444"/>
      <c r="CH38" s="444"/>
      <c r="CI38" s="444"/>
      <c r="CJ38" s="444"/>
      <c r="CK38" s="444"/>
      <c r="CL38" s="444"/>
      <c r="CM38" s="444"/>
      <c r="CN38" s="38"/>
      <c r="CO38" s="38"/>
      <c r="CP38" s="38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75"/>
    </row>
    <row r="39" spans="1:142" x14ac:dyDescent="0.25">
      <c r="A39" s="368" t="s">
        <v>860</v>
      </c>
      <c r="B39" s="368" t="s">
        <v>880</v>
      </c>
      <c r="C39" s="369" t="s">
        <v>153</v>
      </c>
      <c r="D39" s="394">
        <v>31</v>
      </c>
      <c r="E39" s="312">
        <v>0</v>
      </c>
      <c r="F39" s="312">
        <v>0</v>
      </c>
      <c r="G39" s="312">
        <v>0</v>
      </c>
      <c r="H39" s="312">
        <v>0</v>
      </c>
      <c r="I39" s="312">
        <v>0</v>
      </c>
      <c r="J39" s="312">
        <v>0</v>
      </c>
      <c r="K39" s="312">
        <v>0</v>
      </c>
      <c r="L39" s="312">
        <v>0</v>
      </c>
      <c r="M39" s="312">
        <v>0</v>
      </c>
      <c r="N39" s="312">
        <v>0</v>
      </c>
      <c r="O39" s="312">
        <v>0</v>
      </c>
      <c r="P39" s="312">
        <v>0</v>
      </c>
      <c r="Q39" s="312">
        <v>0</v>
      </c>
      <c r="R39" s="312">
        <v>0</v>
      </c>
      <c r="S39" s="312">
        <v>0</v>
      </c>
      <c r="T39" s="312">
        <v>0</v>
      </c>
      <c r="U39" s="312">
        <v>0</v>
      </c>
      <c r="V39" s="312">
        <v>0</v>
      </c>
      <c r="W39" s="312">
        <v>0</v>
      </c>
      <c r="X39" s="312">
        <v>0</v>
      </c>
      <c r="Y39" s="312">
        <v>0</v>
      </c>
      <c r="Z39" s="312">
        <v>0</v>
      </c>
      <c r="AA39" s="312">
        <v>0</v>
      </c>
      <c r="AB39" s="312">
        <v>0</v>
      </c>
      <c r="AC39" s="312">
        <v>0</v>
      </c>
      <c r="AD39" s="312">
        <v>0</v>
      </c>
      <c r="AE39" s="312">
        <v>0</v>
      </c>
      <c r="AF39" s="312">
        <v>0</v>
      </c>
      <c r="AG39" s="312">
        <v>0</v>
      </c>
      <c r="AH39" s="312">
        <v>0</v>
      </c>
      <c r="AI39" s="312">
        <v>0</v>
      </c>
      <c r="AJ39" s="312">
        <v>0</v>
      </c>
      <c r="AK39" s="312">
        <v>0</v>
      </c>
      <c r="AL39" s="312">
        <v>0</v>
      </c>
      <c r="AM39" s="312">
        <v>0</v>
      </c>
      <c r="AN39" s="312">
        <v>0</v>
      </c>
      <c r="AO39" s="312">
        <v>0</v>
      </c>
      <c r="AP39" s="312">
        <v>0</v>
      </c>
      <c r="AQ39" s="312">
        <v>0</v>
      </c>
      <c r="AR39" s="312">
        <v>0</v>
      </c>
      <c r="AS39" s="312">
        <v>0</v>
      </c>
      <c r="AT39" s="312">
        <v>0</v>
      </c>
      <c r="AU39" s="312">
        <v>0</v>
      </c>
      <c r="AV39" s="312">
        <v>0</v>
      </c>
      <c r="AW39" s="312">
        <v>0</v>
      </c>
      <c r="AX39" s="312">
        <v>0</v>
      </c>
      <c r="AY39" s="312">
        <v>0</v>
      </c>
      <c r="AZ39" s="312">
        <v>0</v>
      </c>
      <c r="BA39" s="312">
        <v>0</v>
      </c>
      <c r="BB39" s="312">
        <v>0</v>
      </c>
      <c r="BC39" s="312">
        <v>0</v>
      </c>
      <c r="BD39" s="312">
        <v>0</v>
      </c>
      <c r="BE39" s="444"/>
      <c r="BF39" s="444"/>
      <c r="BG39" s="444"/>
      <c r="BH39" s="444"/>
      <c r="BI39" s="444"/>
      <c r="BJ39" s="444"/>
      <c r="BK39" s="444"/>
      <c r="BL39" s="444"/>
      <c r="BM39" s="444"/>
      <c r="BN39" s="444"/>
      <c r="BO39" s="444"/>
      <c r="BP39" s="444"/>
      <c r="BQ39" s="444"/>
      <c r="BR39" s="444"/>
      <c r="BS39" s="444"/>
      <c r="BT39" s="444"/>
      <c r="BU39" s="444"/>
      <c r="BV39" s="444"/>
      <c r="BW39" s="444"/>
      <c r="BX39" s="444"/>
      <c r="BY39" s="444"/>
      <c r="BZ39" s="444"/>
      <c r="CA39" s="444"/>
      <c r="CB39" s="444"/>
      <c r="CC39" s="444"/>
      <c r="CD39" s="444"/>
      <c r="CE39" s="444"/>
      <c r="CF39" s="444"/>
      <c r="CG39" s="444"/>
      <c r="CH39" s="444"/>
      <c r="CI39" s="444"/>
      <c r="CJ39" s="444"/>
      <c r="CK39" s="444"/>
      <c r="CL39" s="444"/>
      <c r="CM39" s="444"/>
      <c r="CN39" s="38"/>
      <c r="CO39" s="38"/>
      <c r="CP39" s="38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75"/>
    </row>
    <row r="40" spans="1:142" x14ac:dyDescent="0.25">
      <c r="A40" s="368" t="s">
        <v>860</v>
      </c>
      <c r="B40" s="368" t="s">
        <v>912</v>
      </c>
      <c r="C40" s="369" t="s">
        <v>153</v>
      </c>
      <c r="D40" s="394">
        <v>32</v>
      </c>
      <c r="E40" s="312">
        <v>0</v>
      </c>
      <c r="F40" s="312">
        <v>0</v>
      </c>
      <c r="G40" s="312">
        <v>0</v>
      </c>
      <c r="H40" s="312">
        <v>0</v>
      </c>
      <c r="I40" s="312">
        <v>0</v>
      </c>
      <c r="J40" s="312">
        <v>0</v>
      </c>
      <c r="K40" s="312">
        <v>0</v>
      </c>
      <c r="L40" s="312">
        <v>0</v>
      </c>
      <c r="M40" s="312">
        <v>0</v>
      </c>
      <c r="N40" s="312">
        <v>0</v>
      </c>
      <c r="O40" s="312">
        <v>0</v>
      </c>
      <c r="P40" s="312">
        <v>0</v>
      </c>
      <c r="Q40" s="312">
        <v>0</v>
      </c>
      <c r="R40" s="312">
        <v>0</v>
      </c>
      <c r="S40" s="312">
        <v>0</v>
      </c>
      <c r="T40" s="312">
        <v>0</v>
      </c>
      <c r="U40" s="312">
        <v>0</v>
      </c>
      <c r="V40" s="312">
        <v>0</v>
      </c>
      <c r="W40" s="312">
        <v>0</v>
      </c>
      <c r="X40" s="312">
        <v>0</v>
      </c>
      <c r="Y40" s="312">
        <v>0</v>
      </c>
      <c r="Z40" s="312">
        <v>0</v>
      </c>
      <c r="AA40" s="312">
        <v>0</v>
      </c>
      <c r="AB40" s="312">
        <v>0</v>
      </c>
      <c r="AC40" s="312">
        <v>0</v>
      </c>
      <c r="AD40" s="312">
        <v>0</v>
      </c>
      <c r="AE40" s="312">
        <v>0</v>
      </c>
      <c r="AF40" s="312">
        <v>0</v>
      </c>
      <c r="AG40" s="312">
        <v>0</v>
      </c>
      <c r="AH40" s="312">
        <v>0</v>
      </c>
      <c r="AI40" s="312">
        <v>0</v>
      </c>
      <c r="AJ40" s="312">
        <v>0</v>
      </c>
      <c r="AK40" s="312">
        <v>0</v>
      </c>
      <c r="AL40" s="312">
        <v>0</v>
      </c>
      <c r="AM40" s="312">
        <v>0</v>
      </c>
      <c r="AN40" s="312">
        <v>0</v>
      </c>
      <c r="AO40" s="312">
        <v>0</v>
      </c>
      <c r="AP40" s="312">
        <v>0</v>
      </c>
      <c r="AQ40" s="312">
        <v>0</v>
      </c>
      <c r="AR40" s="312">
        <v>0</v>
      </c>
      <c r="AS40" s="312">
        <v>0</v>
      </c>
      <c r="AT40" s="312">
        <v>0</v>
      </c>
      <c r="AU40" s="312">
        <v>0</v>
      </c>
      <c r="AV40" s="312">
        <v>0</v>
      </c>
      <c r="AW40" s="312">
        <v>0</v>
      </c>
      <c r="AX40" s="312">
        <v>0</v>
      </c>
      <c r="AY40" s="312">
        <v>0</v>
      </c>
      <c r="AZ40" s="312">
        <v>0</v>
      </c>
      <c r="BA40" s="312">
        <v>0</v>
      </c>
      <c r="BB40" s="312">
        <v>0</v>
      </c>
      <c r="BC40" s="312">
        <v>0</v>
      </c>
      <c r="BD40" s="312">
        <v>0</v>
      </c>
      <c r="BE40" s="444"/>
      <c r="BF40" s="444"/>
      <c r="BG40" s="444"/>
      <c r="BH40" s="444"/>
      <c r="BI40" s="444"/>
      <c r="BJ40" s="444"/>
      <c r="BK40" s="444"/>
      <c r="BL40" s="444"/>
      <c r="BM40" s="444"/>
      <c r="BN40" s="444"/>
      <c r="BO40" s="444"/>
      <c r="BP40" s="444"/>
      <c r="BQ40" s="444"/>
      <c r="BR40" s="444"/>
      <c r="BS40" s="444"/>
      <c r="BT40" s="444"/>
      <c r="BU40" s="444"/>
      <c r="BV40" s="444"/>
      <c r="BW40" s="444"/>
      <c r="BX40" s="444"/>
      <c r="BY40" s="444"/>
      <c r="BZ40" s="444"/>
      <c r="CA40" s="444"/>
      <c r="CB40" s="444"/>
      <c r="CC40" s="444"/>
      <c r="CD40" s="444"/>
      <c r="CE40" s="444"/>
      <c r="CF40" s="444"/>
      <c r="CG40" s="444"/>
      <c r="CH40" s="444"/>
      <c r="CI40" s="444"/>
      <c r="CJ40" s="444"/>
      <c r="CK40" s="444"/>
      <c r="CL40" s="444"/>
      <c r="CM40" s="444"/>
      <c r="CN40" s="38"/>
      <c r="CO40" s="38"/>
      <c r="CP40" s="38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75"/>
    </row>
    <row r="41" spans="1:142" x14ac:dyDescent="0.25">
      <c r="A41" s="368" t="s">
        <v>860</v>
      </c>
      <c r="B41" s="368" t="s">
        <v>881</v>
      </c>
      <c r="C41" s="369" t="s">
        <v>153</v>
      </c>
      <c r="D41" s="394">
        <v>33</v>
      </c>
      <c r="E41" s="312">
        <v>0</v>
      </c>
      <c r="F41" s="312">
        <v>0</v>
      </c>
      <c r="G41" s="312">
        <v>0</v>
      </c>
      <c r="H41" s="312">
        <v>0</v>
      </c>
      <c r="I41" s="312">
        <v>0</v>
      </c>
      <c r="J41" s="312">
        <v>0</v>
      </c>
      <c r="K41" s="312">
        <v>0</v>
      </c>
      <c r="L41" s="312">
        <v>0</v>
      </c>
      <c r="M41" s="312">
        <v>0</v>
      </c>
      <c r="N41" s="312">
        <v>0</v>
      </c>
      <c r="O41" s="312">
        <v>0</v>
      </c>
      <c r="P41" s="312">
        <v>0</v>
      </c>
      <c r="Q41" s="312">
        <v>0</v>
      </c>
      <c r="R41" s="312">
        <v>0</v>
      </c>
      <c r="S41" s="312">
        <v>0</v>
      </c>
      <c r="T41" s="312">
        <v>0</v>
      </c>
      <c r="U41" s="312">
        <v>0</v>
      </c>
      <c r="V41" s="312">
        <v>0</v>
      </c>
      <c r="W41" s="312">
        <v>0</v>
      </c>
      <c r="X41" s="312">
        <v>0</v>
      </c>
      <c r="Y41" s="312">
        <v>0</v>
      </c>
      <c r="Z41" s="312">
        <v>0</v>
      </c>
      <c r="AA41" s="312">
        <v>0</v>
      </c>
      <c r="AB41" s="312">
        <v>0</v>
      </c>
      <c r="AC41" s="312">
        <v>0</v>
      </c>
      <c r="AD41" s="312">
        <v>0</v>
      </c>
      <c r="AE41" s="312">
        <v>0</v>
      </c>
      <c r="AF41" s="312">
        <v>0</v>
      </c>
      <c r="AG41" s="312">
        <v>0</v>
      </c>
      <c r="AH41" s="312">
        <v>0</v>
      </c>
      <c r="AI41" s="312">
        <v>0</v>
      </c>
      <c r="AJ41" s="312">
        <v>0</v>
      </c>
      <c r="AK41" s="312">
        <v>0</v>
      </c>
      <c r="AL41" s="312">
        <v>0</v>
      </c>
      <c r="AM41" s="312">
        <v>0</v>
      </c>
      <c r="AN41" s="312">
        <v>0</v>
      </c>
      <c r="AO41" s="312">
        <v>0</v>
      </c>
      <c r="AP41" s="312">
        <v>0</v>
      </c>
      <c r="AQ41" s="312">
        <v>0</v>
      </c>
      <c r="AR41" s="312">
        <v>0</v>
      </c>
      <c r="AS41" s="312">
        <v>0</v>
      </c>
      <c r="AT41" s="312">
        <v>0</v>
      </c>
      <c r="AU41" s="312">
        <v>0</v>
      </c>
      <c r="AV41" s="312">
        <v>0</v>
      </c>
      <c r="AW41" s="312">
        <v>0</v>
      </c>
      <c r="AX41" s="312">
        <v>0</v>
      </c>
      <c r="AY41" s="312">
        <v>0</v>
      </c>
      <c r="AZ41" s="312">
        <v>0</v>
      </c>
      <c r="BA41" s="312">
        <v>0</v>
      </c>
      <c r="BB41" s="312">
        <v>0</v>
      </c>
      <c r="BC41" s="312">
        <v>0</v>
      </c>
      <c r="BD41" s="312">
        <v>0</v>
      </c>
      <c r="BE41" s="444"/>
      <c r="BF41" s="444"/>
      <c r="BG41" s="444"/>
      <c r="BH41" s="444"/>
      <c r="BI41" s="444"/>
      <c r="BJ41" s="444"/>
      <c r="BK41" s="444"/>
      <c r="BL41" s="444"/>
      <c r="BM41" s="444"/>
      <c r="BN41" s="444"/>
      <c r="BO41" s="444"/>
      <c r="BP41" s="444"/>
      <c r="BQ41" s="444"/>
      <c r="BR41" s="444"/>
      <c r="BS41" s="444"/>
      <c r="BT41" s="444"/>
      <c r="BU41" s="444"/>
      <c r="BV41" s="444"/>
      <c r="BW41" s="444"/>
      <c r="BX41" s="444"/>
      <c r="BY41" s="444"/>
      <c r="BZ41" s="444"/>
      <c r="CA41" s="444"/>
      <c r="CB41" s="444"/>
      <c r="CC41" s="444"/>
      <c r="CD41" s="444"/>
      <c r="CE41" s="444"/>
      <c r="CF41" s="444"/>
      <c r="CG41" s="444"/>
      <c r="CH41" s="444"/>
      <c r="CI41" s="444"/>
      <c r="CJ41" s="444"/>
      <c r="CK41" s="444"/>
      <c r="CL41" s="444"/>
      <c r="CM41" s="444"/>
      <c r="CN41" s="38"/>
      <c r="CO41" s="38"/>
      <c r="CP41" s="38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75"/>
    </row>
    <row r="42" spans="1:142" x14ac:dyDescent="0.25">
      <c r="A42" s="368" t="s">
        <v>860</v>
      </c>
      <c r="B42" s="368" t="s">
        <v>883</v>
      </c>
      <c r="C42" s="369" t="s">
        <v>153</v>
      </c>
      <c r="D42" s="394">
        <v>34</v>
      </c>
      <c r="E42" s="312">
        <v>0</v>
      </c>
      <c r="F42" s="312">
        <v>0</v>
      </c>
      <c r="G42" s="312">
        <v>0</v>
      </c>
      <c r="H42" s="312">
        <v>0</v>
      </c>
      <c r="I42" s="312">
        <v>0</v>
      </c>
      <c r="J42" s="312">
        <v>0</v>
      </c>
      <c r="K42" s="312">
        <v>0</v>
      </c>
      <c r="L42" s="312">
        <v>0</v>
      </c>
      <c r="M42" s="312">
        <v>0</v>
      </c>
      <c r="N42" s="312">
        <v>0</v>
      </c>
      <c r="O42" s="312">
        <v>0</v>
      </c>
      <c r="P42" s="312">
        <v>0</v>
      </c>
      <c r="Q42" s="312">
        <v>0</v>
      </c>
      <c r="R42" s="312">
        <v>0</v>
      </c>
      <c r="S42" s="312">
        <v>0</v>
      </c>
      <c r="T42" s="312">
        <v>0</v>
      </c>
      <c r="U42" s="312">
        <v>0</v>
      </c>
      <c r="V42" s="312">
        <v>0</v>
      </c>
      <c r="W42" s="312">
        <v>0</v>
      </c>
      <c r="X42" s="312">
        <v>0</v>
      </c>
      <c r="Y42" s="312">
        <v>0</v>
      </c>
      <c r="Z42" s="312">
        <v>0</v>
      </c>
      <c r="AA42" s="312">
        <v>0</v>
      </c>
      <c r="AB42" s="312">
        <v>0</v>
      </c>
      <c r="AC42" s="312">
        <v>0</v>
      </c>
      <c r="AD42" s="312">
        <v>0</v>
      </c>
      <c r="AE42" s="312">
        <v>0</v>
      </c>
      <c r="AF42" s="312">
        <v>0</v>
      </c>
      <c r="AG42" s="312">
        <v>0</v>
      </c>
      <c r="AH42" s="312">
        <v>0</v>
      </c>
      <c r="AI42" s="312">
        <v>0</v>
      </c>
      <c r="AJ42" s="312">
        <v>0</v>
      </c>
      <c r="AK42" s="312">
        <v>0</v>
      </c>
      <c r="AL42" s="312">
        <v>0</v>
      </c>
      <c r="AM42" s="312">
        <v>0</v>
      </c>
      <c r="AN42" s="312">
        <v>0</v>
      </c>
      <c r="AO42" s="312">
        <v>0</v>
      </c>
      <c r="AP42" s="312">
        <v>0</v>
      </c>
      <c r="AQ42" s="312">
        <v>0</v>
      </c>
      <c r="AR42" s="312">
        <v>0</v>
      </c>
      <c r="AS42" s="312">
        <v>0</v>
      </c>
      <c r="AT42" s="312">
        <v>0</v>
      </c>
      <c r="AU42" s="312">
        <v>0</v>
      </c>
      <c r="AV42" s="312">
        <v>0</v>
      </c>
      <c r="AW42" s="312">
        <v>0</v>
      </c>
      <c r="AX42" s="312">
        <v>0</v>
      </c>
      <c r="AY42" s="312">
        <v>0</v>
      </c>
      <c r="AZ42" s="312">
        <v>0</v>
      </c>
      <c r="BA42" s="312">
        <v>0</v>
      </c>
      <c r="BB42" s="312">
        <v>0</v>
      </c>
      <c r="BC42" s="312">
        <v>0</v>
      </c>
      <c r="BD42" s="312">
        <v>0</v>
      </c>
      <c r="BE42" s="444"/>
      <c r="BF42" s="444"/>
      <c r="BG42" s="444"/>
      <c r="BH42" s="444"/>
      <c r="BI42" s="444"/>
      <c r="BJ42" s="444"/>
      <c r="BK42" s="444"/>
      <c r="BL42" s="444"/>
      <c r="BM42" s="444"/>
      <c r="BN42" s="444"/>
      <c r="BO42" s="444"/>
      <c r="BP42" s="444"/>
      <c r="BQ42" s="444"/>
      <c r="BR42" s="444"/>
      <c r="BS42" s="444"/>
      <c r="BT42" s="444"/>
      <c r="BU42" s="444"/>
      <c r="BV42" s="444"/>
      <c r="BW42" s="444"/>
      <c r="BX42" s="444"/>
      <c r="BY42" s="444"/>
      <c r="BZ42" s="444"/>
      <c r="CA42" s="444"/>
      <c r="CB42" s="444"/>
      <c r="CC42" s="444"/>
      <c r="CD42" s="444"/>
      <c r="CE42" s="444"/>
      <c r="CF42" s="444"/>
      <c r="CG42" s="444"/>
      <c r="CH42" s="444"/>
      <c r="CI42" s="444"/>
      <c r="CJ42" s="444"/>
      <c r="CK42" s="444"/>
      <c r="CL42" s="444"/>
      <c r="CM42" s="444"/>
      <c r="CN42" s="38"/>
      <c r="CO42" s="38"/>
      <c r="CP42" s="38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75"/>
    </row>
    <row r="43" spans="1:142" x14ac:dyDescent="0.25">
      <c r="A43" s="368" t="s">
        <v>860</v>
      </c>
      <c r="B43" s="368" t="s">
        <v>884</v>
      </c>
      <c r="C43" s="369" t="s">
        <v>153</v>
      </c>
      <c r="D43" s="394">
        <v>35</v>
      </c>
      <c r="E43" s="312">
        <v>0</v>
      </c>
      <c r="F43" s="312">
        <v>0</v>
      </c>
      <c r="G43" s="312">
        <v>0</v>
      </c>
      <c r="H43" s="312">
        <v>0</v>
      </c>
      <c r="I43" s="312">
        <v>0</v>
      </c>
      <c r="J43" s="312">
        <v>0</v>
      </c>
      <c r="K43" s="312">
        <v>0</v>
      </c>
      <c r="L43" s="312">
        <v>0</v>
      </c>
      <c r="M43" s="312">
        <v>0</v>
      </c>
      <c r="N43" s="312">
        <v>0</v>
      </c>
      <c r="O43" s="312">
        <v>0</v>
      </c>
      <c r="P43" s="312">
        <v>0</v>
      </c>
      <c r="Q43" s="312">
        <v>0</v>
      </c>
      <c r="R43" s="312">
        <v>0</v>
      </c>
      <c r="S43" s="312">
        <v>0</v>
      </c>
      <c r="T43" s="312">
        <v>0</v>
      </c>
      <c r="U43" s="312">
        <v>0</v>
      </c>
      <c r="V43" s="312">
        <v>0</v>
      </c>
      <c r="W43" s="312">
        <v>0</v>
      </c>
      <c r="X43" s="312">
        <v>0</v>
      </c>
      <c r="Y43" s="312">
        <v>0</v>
      </c>
      <c r="Z43" s="312">
        <v>0</v>
      </c>
      <c r="AA43" s="312">
        <v>0</v>
      </c>
      <c r="AB43" s="312">
        <v>0</v>
      </c>
      <c r="AC43" s="312">
        <v>0</v>
      </c>
      <c r="AD43" s="312">
        <v>0</v>
      </c>
      <c r="AE43" s="312">
        <v>0</v>
      </c>
      <c r="AF43" s="312">
        <v>0</v>
      </c>
      <c r="AG43" s="312">
        <v>0</v>
      </c>
      <c r="AH43" s="312">
        <v>0</v>
      </c>
      <c r="AI43" s="312">
        <v>0</v>
      </c>
      <c r="AJ43" s="312">
        <v>0</v>
      </c>
      <c r="AK43" s="312">
        <v>0</v>
      </c>
      <c r="AL43" s="312">
        <v>0</v>
      </c>
      <c r="AM43" s="312">
        <v>0</v>
      </c>
      <c r="AN43" s="312">
        <v>0</v>
      </c>
      <c r="AO43" s="312">
        <v>0</v>
      </c>
      <c r="AP43" s="312">
        <v>0</v>
      </c>
      <c r="AQ43" s="312">
        <v>0</v>
      </c>
      <c r="AR43" s="312">
        <v>0</v>
      </c>
      <c r="AS43" s="312">
        <v>0</v>
      </c>
      <c r="AT43" s="312">
        <v>0</v>
      </c>
      <c r="AU43" s="312">
        <v>0</v>
      </c>
      <c r="AV43" s="312">
        <v>0</v>
      </c>
      <c r="AW43" s="312">
        <v>0</v>
      </c>
      <c r="AX43" s="312">
        <v>0</v>
      </c>
      <c r="AY43" s="312">
        <v>0</v>
      </c>
      <c r="AZ43" s="312">
        <v>0</v>
      </c>
      <c r="BA43" s="312">
        <v>0</v>
      </c>
      <c r="BB43" s="312">
        <v>0</v>
      </c>
      <c r="BC43" s="312">
        <v>0</v>
      </c>
      <c r="BD43" s="312">
        <v>0</v>
      </c>
      <c r="BE43" s="444"/>
      <c r="BF43" s="444"/>
      <c r="BG43" s="444"/>
      <c r="BH43" s="444"/>
      <c r="BI43" s="444"/>
      <c r="BJ43" s="444"/>
      <c r="BK43" s="444"/>
      <c r="BL43" s="444"/>
      <c r="BM43" s="444"/>
      <c r="BN43" s="444"/>
      <c r="BO43" s="444"/>
      <c r="BP43" s="444"/>
      <c r="BQ43" s="444"/>
      <c r="BR43" s="444"/>
      <c r="BS43" s="444"/>
      <c r="BT43" s="444"/>
      <c r="BU43" s="444"/>
      <c r="BV43" s="444"/>
      <c r="BW43" s="444"/>
      <c r="BX43" s="444"/>
      <c r="BY43" s="444"/>
      <c r="BZ43" s="444"/>
      <c r="CA43" s="444"/>
      <c r="CB43" s="444"/>
      <c r="CC43" s="444"/>
      <c r="CD43" s="444"/>
      <c r="CE43" s="444"/>
      <c r="CF43" s="444"/>
      <c r="CG43" s="444"/>
      <c r="CH43" s="444"/>
      <c r="CI43" s="444"/>
      <c r="CJ43" s="444"/>
      <c r="CK43" s="444"/>
      <c r="CL43" s="444"/>
      <c r="CM43" s="444"/>
      <c r="CN43" s="38"/>
      <c r="CO43" s="38"/>
      <c r="CP43" s="38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75"/>
    </row>
    <row r="44" spans="1:142" x14ac:dyDescent="0.25">
      <c r="A44" s="368" t="s">
        <v>526</v>
      </c>
      <c r="B44" s="368" t="s">
        <v>898</v>
      </c>
      <c r="C44" s="369">
        <v>3031</v>
      </c>
      <c r="D44" s="394">
        <v>36</v>
      </c>
      <c r="E44" s="312">
        <v>0</v>
      </c>
      <c r="F44" s="312">
        <v>0</v>
      </c>
      <c r="G44" s="312">
        <v>0</v>
      </c>
      <c r="H44" s="312">
        <v>0</v>
      </c>
      <c r="I44" s="312">
        <v>0</v>
      </c>
      <c r="J44" s="312">
        <v>0</v>
      </c>
      <c r="K44" s="312">
        <v>0</v>
      </c>
      <c r="L44" s="312">
        <v>0</v>
      </c>
      <c r="M44" s="312">
        <v>0</v>
      </c>
      <c r="N44" s="312">
        <v>0</v>
      </c>
      <c r="O44" s="312">
        <v>0</v>
      </c>
      <c r="P44" s="312">
        <v>0</v>
      </c>
      <c r="Q44" s="312">
        <v>0</v>
      </c>
      <c r="R44" s="312">
        <v>0</v>
      </c>
      <c r="S44" s="312">
        <v>0</v>
      </c>
      <c r="T44" s="312">
        <v>0</v>
      </c>
      <c r="U44" s="312">
        <v>0</v>
      </c>
      <c r="V44" s="312">
        <v>0</v>
      </c>
      <c r="W44" s="312">
        <v>0</v>
      </c>
      <c r="X44" s="312">
        <v>0</v>
      </c>
      <c r="Y44" s="312">
        <v>0</v>
      </c>
      <c r="Z44" s="312">
        <v>0</v>
      </c>
      <c r="AA44" s="312">
        <v>0</v>
      </c>
      <c r="AB44" s="312">
        <v>0</v>
      </c>
      <c r="AC44" s="312">
        <v>0</v>
      </c>
      <c r="AD44" s="312">
        <v>0</v>
      </c>
      <c r="AE44" s="312">
        <v>0</v>
      </c>
      <c r="AF44" s="312">
        <v>0</v>
      </c>
      <c r="AG44" s="312">
        <v>0</v>
      </c>
      <c r="AH44" s="312">
        <v>0</v>
      </c>
      <c r="AI44" s="312">
        <v>0</v>
      </c>
      <c r="AJ44" s="312">
        <v>0</v>
      </c>
      <c r="AK44" s="312">
        <v>0</v>
      </c>
      <c r="AL44" s="312">
        <v>0</v>
      </c>
      <c r="AM44" s="312">
        <v>0</v>
      </c>
      <c r="AN44" s="312">
        <v>0</v>
      </c>
      <c r="AO44" s="312">
        <v>0</v>
      </c>
      <c r="AP44" s="312">
        <v>0</v>
      </c>
      <c r="AQ44" s="312">
        <v>0</v>
      </c>
      <c r="AR44" s="312">
        <v>0</v>
      </c>
      <c r="AS44" s="312">
        <v>0</v>
      </c>
      <c r="AT44" s="312">
        <v>0</v>
      </c>
      <c r="AU44" s="312">
        <v>0</v>
      </c>
      <c r="AV44" s="312">
        <v>0</v>
      </c>
      <c r="AW44" s="312">
        <v>0</v>
      </c>
      <c r="AX44" s="312">
        <v>0</v>
      </c>
      <c r="AY44" s="312">
        <v>0</v>
      </c>
      <c r="AZ44" s="312">
        <v>0</v>
      </c>
      <c r="BA44" s="312">
        <v>0</v>
      </c>
      <c r="BB44" s="312">
        <v>0</v>
      </c>
      <c r="BC44" s="312">
        <v>0</v>
      </c>
      <c r="BD44" s="312">
        <v>0</v>
      </c>
      <c r="BE44" s="444"/>
      <c r="BF44" s="444"/>
      <c r="BG44" s="444"/>
      <c r="BH44" s="444"/>
      <c r="BI44" s="444"/>
      <c r="BJ44" s="444"/>
      <c r="BK44" s="444"/>
      <c r="BL44" s="444"/>
      <c r="BM44" s="444"/>
      <c r="BN44" s="444"/>
      <c r="BO44" s="444"/>
      <c r="BP44" s="444"/>
      <c r="BQ44" s="444"/>
      <c r="BR44" s="444"/>
      <c r="BS44" s="444"/>
      <c r="BT44" s="444"/>
      <c r="BU44" s="444"/>
      <c r="BV44" s="444"/>
      <c r="BW44" s="444"/>
      <c r="BX44" s="444"/>
      <c r="BY44" s="444"/>
      <c r="BZ44" s="444"/>
      <c r="CA44" s="444"/>
      <c r="CB44" s="444"/>
      <c r="CC44" s="444"/>
      <c r="CD44" s="444"/>
      <c r="CE44" s="444"/>
      <c r="CF44" s="444"/>
      <c r="CG44" s="444"/>
      <c r="CH44" s="444"/>
      <c r="CI44" s="444"/>
      <c r="CJ44" s="444"/>
      <c r="CK44" s="444"/>
      <c r="CL44" s="444"/>
      <c r="CM44" s="444"/>
      <c r="CN44" s="38"/>
      <c r="CO44" s="38"/>
      <c r="CP44" s="38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75"/>
    </row>
    <row r="45" spans="1:142" x14ac:dyDescent="0.25">
      <c r="A45" s="368" t="s">
        <v>526</v>
      </c>
      <c r="B45" s="368" t="s">
        <v>899</v>
      </c>
      <c r="C45" s="369">
        <v>3031</v>
      </c>
      <c r="D45" s="394">
        <v>37</v>
      </c>
      <c r="E45" s="312">
        <v>0</v>
      </c>
      <c r="F45" s="312">
        <v>0</v>
      </c>
      <c r="G45" s="312">
        <v>0</v>
      </c>
      <c r="H45" s="312">
        <v>0</v>
      </c>
      <c r="I45" s="312">
        <v>0</v>
      </c>
      <c r="J45" s="312">
        <v>0</v>
      </c>
      <c r="K45" s="312">
        <v>0</v>
      </c>
      <c r="L45" s="312">
        <v>0</v>
      </c>
      <c r="M45" s="312">
        <v>0</v>
      </c>
      <c r="N45" s="312">
        <v>0</v>
      </c>
      <c r="O45" s="312">
        <v>0</v>
      </c>
      <c r="P45" s="312">
        <v>0</v>
      </c>
      <c r="Q45" s="312">
        <v>0</v>
      </c>
      <c r="R45" s="312">
        <v>0</v>
      </c>
      <c r="S45" s="312">
        <v>0</v>
      </c>
      <c r="T45" s="312">
        <v>0</v>
      </c>
      <c r="U45" s="312">
        <v>0</v>
      </c>
      <c r="V45" s="312">
        <v>0</v>
      </c>
      <c r="W45" s="312">
        <v>0</v>
      </c>
      <c r="X45" s="312">
        <v>0</v>
      </c>
      <c r="Y45" s="312">
        <v>0</v>
      </c>
      <c r="Z45" s="312">
        <v>0</v>
      </c>
      <c r="AA45" s="312">
        <v>0</v>
      </c>
      <c r="AB45" s="312">
        <v>0</v>
      </c>
      <c r="AC45" s="312">
        <v>0</v>
      </c>
      <c r="AD45" s="312">
        <v>0</v>
      </c>
      <c r="AE45" s="312">
        <v>0</v>
      </c>
      <c r="AF45" s="312">
        <v>0</v>
      </c>
      <c r="AG45" s="312">
        <v>0</v>
      </c>
      <c r="AH45" s="312">
        <v>0</v>
      </c>
      <c r="AI45" s="312">
        <v>0</v>
      </c>
      <c r="AJ45" s="312">
        <v>0</v>
      </c>
      <c r="AK45" s="312">
        <v>0</v>
      </c>
      <c r="AL45" s="312">
        <v>0</v>
      </c>
      <c r="AM45" s="312">
        <v>0</v>
      </c>
      <c r="AN45" s="312">
        <v>0</v>
      </c>
      <c r="AO45" s="312">
        <v>0</v>
      </c>
      <c r="AP45" s="312">
        <v>0</v>
      </c>
      <c r="AQ45" s="312">
        <v>0</v>
      </c>
      <c r="AR45" s="312">
        <v>0</v>
      </c>
      <c r="AS45" s="312">
        <v>0</v>
      </c>
      <c r="AT45" s="312">
        <v>0</v>
      </c>
      <c r="AU45" s="312">
        <v>0</v>
      </c>
      <c r="AV45" s="312">
        <v>0</v>
      </c>
      <c r="AW45" s="312">
        <v>0</v>
      </c>
      <c r="AX45" s="312">
        <v>0</v>
      </c>
      <c r="AY45" s="312">
        <v>0</v>
      </c>
      <c r="AZ45" s="312">
        <v>0</v>
      </c>
      <c r="BA45" s="312">
        <v>0</v>
      </c>
      <c r="BB45" s="312">
        <v>0</v>
      </c>
      <c r="BC45" s="312">
        <v>0</v>
      </c>
      <c r="BD45" s="312">
        <v>0</v>
      </c>
      <c r="BE45" s="444"/>
      <c r="BF45" s="444"/>
      <c r="BG45" s="444"/>
      <c r="BH45" s="444"/>
      <c r="BI45" s="444"/>
      <c r="BJ45" s="444"/>
      <c r="BK45" s="444"/>
      <c r="BL45" s="444"/>
      <c r="BM45" s="444"/>
      <c r="BN45" s="444"/>
      <c r="BO45" s="444"/>
      <c r="BP45" s="444"/>
      <c r="BQ45" s="444"/>
      <c r="BR45" s="444"/>
      <c r="BS45" s="444"/>
      <c r="BT45" s="444"/>
      <c r="BU45" s="444"/>
      <c r="BV45" s="444"/>
      <c r="BW45" s="444"/>
      <c r="BX45" s="444"/>
      <c r="BY45" s="444"/>
      <c r="BZ45" s="444"/>
      <c r="CA45" s="444"/>
      <c r="CB45" s="444"/>
      <c r="CC45" s="444"/>
      <c r="CD45" s="444"/>
      <c r="CE45" s="444"/>
      <c r="CF45" s="444"/>
      <c r="CG45" s="444"/>
      <c r="CH45" s="444"/>
      <c r="CI45" s="444"/>
      <c r="CJ45" s="444"/>
      <c r="CK45" s="444"/>
      <c r="CL45" s="444"/>
      <c r="CM45" s="444"/>
      <c r="CN45" s="38"/>
      <c r="CO45" s="38"/>
      <c r="CP45" s="38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75"/>
    </row>
    <row r="46" spans="1:142" x14ac:dyDescent="0.25">
      <c r="A46" s="368" t="s">
        <v>526</v>
      </c>
      <c r="B46" s="368" t="s">
        <v>905</v>
      </c>
      <c r="C46" s="369">
        <v>3031</v>
      </c>
      <c r="D46" s="394">
        <v>38</v>
      </c>
      <c r="E46" s="312">
        <v>0</v>
      </c>
      <c r="F46" s="312">
        <v>0</v>
      </c>
      <c r="G46" s="312">
        <v>0</v>
      </c>
      <c r="H46" s="312">
        <v>0</v>
      </c>
      <c r="I46" s="312">
        <v>0</v>
      </c>
      <c r="J46" s="312">
        <v>0</v>
      </c>
      <c r="K46" s="312">
        <v>0</v>
      </c>
      <c r="L46" s="312">
        <v>0</v>
      </c>
      <c r="M46" s="312">
        <v>0</v>
      </c>
      <c r="N46" s="312">
        <v>0</v>
      </c>
      <c r="O46" s="312">
        <v>0</v>
      </c>
      <c r="P46" s="312">
        <v>0</v>
      </c>
      <c r="Q46" s="312">
        <v>0</v>
      </c>
      <c r="R46" s="312">
        <v>0</v>
      </c>
      <c r="S46" s="312">
        <v>0</v>
      </c>
      <c r="T46" s="312">
        <v>0</v>
      </c>
      <c r="U46" s="312">
        <v>0</v>
      </c>
      <c r="V46" s="312">
        <v>0</v>
      </c>
      <c r="W46" s="312">
        <v>0</v>
      </c>
      <c r="X46" s="312">
        <v>0</v>
      </c>
      <c r="Y46" s="312">
        <v>0</v>
      </c>
      <c r="Z46" s="312">
        <v>0</v>
      </c>
      <c r="AA46" s="312">
        <v>0</v>
      </c>
      <c r="AB46" s="312">
        <v>0</v>
      </c>
      <c r="AC46" s="312">
        <v>0</v>
      </c>
      <c r="AD46" s="312">
        <v>0</v>
      </c>
      <c r="AE46" s="312">
        <v>0</v>
      </c>
      <c r="AF46" s="312">
        <v>0</v>
      </c>
      <c r="AG46" s="312">
        <v>0</v>
      </c>
      <c r="AH46" s="312">
        <v>0</v>
      </c>
      <c r="AI46" s="312">
        <v>0</v>
      </c>
      <c r="AJ46" s="312">
        <v>0</v>
      </c>
      <c r="AK46" s="312">
        <v>0</v>
      </c>
      <c r="AL46" s="312">
        <v>0</v>
      </c>
      <c r="AM46" s="312">
        <v>0</v>
      </c>
      <c r="AN46" s="312">
        <v>0</v>
      </c>
      <c r="AO46" s="312">
        <v>0</v>
      </c>
      <c r="AP46" s="312">
        <v>0</v>
      </c>
      <c r="AQ46" s="312">
        <v>0</v>
      </c>
      <c r="AR46" s="312">
        <v>0</v>
      </c>
      <c r="AS46" s="312">
        <v>0</v>
      </c>
      <c r="AT46" s="312">
        <v>0</v>
      </c>
      <c r="AU46" s="312">
        <v>0</v>
      </c>
      <c r="AV46" s="312">
        <v>0</v>
      </c>
      <c r="AW46" s="312">
        <v>0</v>
      </c>
      <c r="AX46" s="312">
        <v>0</v>
      </c>
      <c r="AY46" s="312">
        <v>0</v>
      </c>
      <c r="AZ46" s="312">
        <v>0</v>
      </c>
      <c r="BA46" s="312">
        <v>0</v>
      </c>
      <c r="BB46" s="312">
        <v>0</v>
      </c>
      <c r="BC46" s="312">
        <v>0</v>
      </c>
      <c r="BD46" s="312">
        <v>0</v>
      </c>
      <c r="BE46" s="444"/>
      <c r="BF46" s="444"/>
      <c r="BG46" s="444"/>
      <c r="BH46" s="444"/>
      <c r="BI46" s="444"/>
      <c r="BJ46" s="444"/>
      <c r="BK46" s="444"/>
      <c r="BL46" s="444"/>
      <c r="BM46" s="444"/>
      <c r="BN46" s="444"/>
      <c r="BO46" s="444"/>
      <c r="BP46" s="444"/>
      <c r="BQ46" s="444"/>
      <c r="BR46" s="444"/>
      <c r="BS46" s="444"/>
      <c r="BT46" s="444"/>
      <c r="BU46" s="444"/>
      <c r="BV46" s="444"/>
      <c r="BW46" s="444"/>
      <c r="BX46" s="444"/>
      <c r="BY46" s="444"/>
      <c r="BZ46" s="444"/>
      <c r="CA46" s="444"/>
      <c r="CB46" s="444"/>
      <c r="CC46" s="444"/>
      <c r="CD46" s="444"/>
      <c r="CE46" s="444"/>
      <c r="CF46" s="444"/>
      <c r="CG46" s="444"/>
      <c r="CH46" s="444"/>
      <c r="CI46" s="444"/>
      <c r="CJ46" s="444"/>
      <c r="CK46" s="444"/>
      <c r="CL46" s="444"/>
      <c r="CM46" s="444"/>
      <c r="CN46" s="38"/>
      <c r="CO46" s="38"/>
      <c r="CP46" s="38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75"/>
    </row>
    <row r="47" spans="1:142" x14ac:dyDescent="0.25">
      <c r="A47" s="368" t="s">
        <v>918</v>
      </c>
      <c r="B47" s="368" t="s">
        <v>880</v>
      </c>
      <c r="C47" s="369" t="s">
        <v>157</v>
      </c>
      <c r="D47" s="394">
        <v>39</v>
      </c>
      <c r="E47" s="312">
        <v>0</v>
      </c>
      <c r="F47" s="312">
        <v>0</v>
      </c>
      <c r="G47" s="312">
        <v>0</v>
      </c>
      <c r="H47" s="312">
        <v>0</v>
      </c>
      <c r="I47" s="312">
        <v>0</v>
      </c>
      <c r="J47" s="312">
        <v>0</v>
      </c>
      <c r="K47" s="312">
        <v>0</v>
      </c>
      <c r="L47" s="312">
        <v>0</v>
      </c>
      <c r="M47" s="312">
        <v>0</v>
      </c>
      <c r="N47" s="312">
        <v>0</v>
      </c>
      <c r="O47" s="312">
        <v>0</v>
      </c>
      <c r="P47" s="312">
        <v>0</v>
      </c>
      <c r="Q47" s="312">
        <v>0</v>
      </c>
      <c r="R47" s="312">
        <v>0</v>
      </c>
      <c r="S47" s="312">
        <v>0</v>
      </c>
      <c r="T47" s="312">
        <v>0</v>
      </c>
      <c r="U47" s="312">
        <v>0</v>
      </c>
      <c r="V47" s="312">
        <v>0</v>
      </c>
      <c r="W47" s="312">
        <v>0</v>
      </c>
      <c r="X47" s="312">
        <v>0</v>
      </c>
      <c r="Y47" s="312">
        <v>0</v>
      </c>
      <c r="Z47" s="312">
        <v>0</v>
      </c>
      <c r="AA47" s="312">
        <v>0</v>
      </c>
      <c r="AB47" s="312">
        <v>0</v>
      </c>
      <c r="AC47" s="312">
        <v>0</v>
      </c>
      <c r="AD47" s="312">
        <v>0</v>
      </c>
      <c r="AE47" s="312">
        <v>0</v>
      </c>
      <c r="AF47" s="312">
        <v>0</v>
      </c>
      <c r="AG47" s="312">
        <v>0</v>
      </c>
      <c r="AH47" s="312">
        <v>0</v>
      </c>
      <c r="AI47" s="312">
        <v>0</v>
      </c>
      <c r="AJ47" s="312">
        <v>0</v>
      </c>
      <c r="AK47" s="312">
        <v>0</v>
      </c>
      <c r="AL47" s="312">
        <v>0</v>
      </c>
      <c r="AM47" s="312">
        <v>0</v>
      </c>
      <c r="AN47" s="312">
        <v>0</v>
      </c>
      <c r="AO47" s="312">
        <v>0</v>
      </c>
      <c r="AP47" s="312">
        <v>0</v>
      </c>
      <c r="AQ47" s="312">
        <v>0</v>
      </c>
      <c r="AR47" s="312">
        <v>0</v>
      </c>
      <c r="AS47" s="312">
        <v>0</v>
      </c>
      <c r="AT47" s="312">
        <v>0</v>
      </c>
      <c r="AU47" s="312">
        <v>0</v>
      </c>
      <c r="AV47" s="312">
        <v>0</v>
      </c>
      <c r="AW47" s="312">
        <v>0</v>
      </c>
      <c r="AX47" s="312">
        <v>0</v>
      </c>
      <c r="AY47" s="312">
        <v>0</v>
      </c>
      <c r="AZ47" s="312">
        <v>0</v>
      </c>
      <c r="BA47" s="312">
        <v>0</v>
      </c>
      <c r="BB47" s="312">
        <v>0</v>
      </c>
      <c r="BC47" s="312">
        <v>0</v>
      </c>
      <c r="BD47" s="312">
        <v>0</v>
      </c>
      <c r="BE47" s="444"/>
      <c r="BF47" s="444"/>
      <c r="BG47" s="444"/>
      <c r="BH47" s="444"/>
      <c r="BI47" s="444"/>
      <c r="BJ47" s="444"/>
      <c r="BK47" s="444"/>
      <c r="BL47" s="444"/>
      <c r="BM47" s="444"/>
      <c r="BN47" s="444"/>
      <c r="BO47" s="444"/>
      <c r="BP47" s="444"/>
      <c r="BQ47" s="444"/>
      <c r="BR47" s="444"/>
      <c r="BS47" s="444"/>
      <c r="BT47" s="444"/>
      <c r="BU47" s="444"/>
      <c r="BV47" s="444"/>
      <c r="BW47" s="444"/>
      <c r="BX47" s="444"/>
      <c r="BY47" s="444"/>
      <c r="BZ47" s="444"/>
      <c r="CA47" s="444"/>
      <c r="CB47" s="444"/>
      <c r="CC47" s="444"/>
      <c r="CD47" s="444"/>
      <c r="CE47" s="444"/>
      <c r="CF47" s="444"/>
      <c r="CG47" s="444"/>
      <c r="CH47" s="444"/>
      <c r="CI47" s="444"/>
      <c r="CJ47" s="444"/>
      <c r="CK47" s="444"/>
      <c r="CL47" s="444"/>
      <c r="CM47" s="444"/>
      <c r="CN47" s="38"/>
      <c r="CO47" s="38"/>
      <c r="CP47" s="38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75"/>
    </row>
    <row r="48" spans="1:142" x14ac:dyDescent="0.25">
      <c r="A48" s="368" t="s">
        <v>918</v>
      </c>
      <c r="B48" s="368" t="s">
        <v>883</v>
      </c>
      <c r="C48" s="369" t="s">
        <v>157</v>
      </c>
      <c r="D48" s="394">
        <v>40</v>
      </c>
      <c r="E48" s="312">
        <v>0</v>
      </c>
      <c r="F48" s="312">
        <v>0</v>
      </c>
      <c r="G48" s="312">
        <v>0</v>
      </c>
      <c r="H48" s="312">
        <v>0</v>
      </c>
      <c r="I48" s="312">
        <v>0</v>
      </c>
      <c r="J48" s="312">
        <v>0</v>
      </c>
      <c r="K48" s="312">
        <v>0</v>
      </c>
      <c r="L48" s="312">
        <v>0</v>
      </c>
      <c r="M48" s="312">
        <v>0</v>
      </c>
      <c r="N48" s="312">
        <v>0</v>
      </c>
      <c r="O48" s="312">
        <v>0</v>
      </c>
      <c r="P48" s="312">
        <v>0</v>
      </c>
      <c r="Q48" s="312">
        <v>0</v>
      </c>
      <c r="R48" s="312">
        <v>0</v>
      </c>
      <c r="S48" s="312">
        <v>0</v>
      </c>
      <c r="T48" s="312">
        <v>0</v>
      </c>
      <c r="U48" s="312">
        <v>0</v>
      </c>
      <c r="V48" s="312">
        <v>0</v>
      </c>
      <c r="W48" s="312">
        <v>0</v>
      </c>
      <c r="X48" s="312">
        <v>0</v>
      </c>
      <c r="Y48" s="312">
        <v>0</v>
      </c>
      <c r="Z48" s="312">
        <v>0</v>
      </c>
      <c r="AA48" s="312">
        <v>0</v>
      </c>
      <c r="AB48" s="312">
        <v>0</v>
      </c>
      <c r="AC48" s="312">
        <v>0</v>
      </c>
      <c r="AD48" s="312">
        <v>0</v>
      </c>
      <c r="AE48" s="312">
        <v>0</v>
      </c>
      <c r="AF48" s="312">
        <v>0</v>
      </c>
      <c r="AG48" s="312">
        <v>0</v>
      </c>
      <c r="AH48" s="312">
        <v>0</v>
      </c>
      <c r="AI48" s="312">
        <v>0</v>
      </c>
      <c r="AJ48" s="312">
        <v>0</v>
      </c>
      <c r="AK48" s="312">
        <v>0</v>
      </c>
      <c r="AL48" s="312">
        <v>0</v>
      </c>
      <c r="AM48" s="312">
        <v>0</v>
      </c>
      <c r="AN48" s="312">
        <v>0</v>
      </c>
      <c r="AO48" s="312">
        <v>0</v>
      </c>
      <c r="AP48" s="312">
        <v>0</v>
      </c>
      <c r="AQ48" s="312">
        <v>0</v>
      </c>
      <c r="AR48" s="312">
        <v>0</v>
      </c>
      <c r="AS48" s="312">
        <v>0</v>
      </c>
      <c r="AT48" s="312">
        <v>0</v>
      </c>
      <c r="AU48" s="312">
        <v>0</v>
      </c>
      <c r="AV48" s="312">
        <v>0</v>
      </c>
      <c r="AW48" s="312">
        <v>0</v>
      </c>
      <c r="AX48" s="312">
        <v>0</v>
      </c>
      <c r="AY48" s="312">
        <v>0</v>
      </c>
      <c r="AZ48" s="312">
        <v>0</v>
      </c>
      <c r="BA48" s="312">
        <v>0</v>
      </c>
      <c r="BB48" s="312">
        <v>0</v>
      </c>
      <c r="BC48" s="312">
        <v>0</v>
      </c>
      <c r="BD48" s="312">
        <v>0</v>
      </c>
      <c r="BE48" s="444"/>
      <c r="BF48" s="444"/>
      <c r="BG48" s="444"/>
      <c r="BH48" s="444"/>
      <c r="BI48" s="444"/>
      <c r="BJ48" s="444"/>
      <c r="BK48" s="444"/>
      <c r="BL48" s="444"/>
      <c r="BM48" s="444"/>
      <c r="BN48" s="444"/>
      <c r="BO48" s="444"/>
      <c r="BP48" s="444"/>
      <c r="BQ48" s="444"/>
      <c r="BR48" s="444"/>
      <c r="BS48" s="444"/>
      <c r="BT48" s="444"/>
      <c r="BU48" s="444"/>
      <c r="BV48" s="444"/>
      <c r="BW48" s="444"/>
      <c r="BX48" s="444"/>
      <c r="BY48" s="444"/>
      <c r="BZ48" s="444"/>
      <c r="CA48" s="444"/>
      <c r="CB48" s="444"/>
      <c r="CC48" s="444"/>
      <c r="CD48" s="444"/>
      <c r="CE48" s="444"/>
      <c r="CF48" s="444"/>
      <c r="CG48" s="444"/>
      <c r="CH48" s="444"/>
      <c r="CI48" s="444"/>
      <c r="CJ48" s="444"/>
      <c r="CK48" s="444"/>
      <c r="CL48" s="444"/>
      <c r="CM48" s="444"/>
      <c r="CN48" s="38"/>
      <c r="CO48" s="38"/>
      <c r="CP48" s="38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75"/>
    </row>
    <row r="49" spans="1:142" x14ac:dyDescent="0.25">
      <c r="A49" s="368" t="s">
        <v>918</v>
      </c>
      <c r="B49" s="368" t="s">
        <v>880</v>
      </c>
      <c r="C49" s="369" t="s">
        <v>153</v>
      </c>
      <c r="D49" s="394">
        <v>41</v>
      </c>
      <c r="E49" s="312">
        <v>0</v>
      </c>
      <c r="F49" s="312">
        <v>0</v>
      </c>
      <c r="G49" s="312">
        <v>0</v>
      </c>
      <c r="H49" s="312">
        <v>0</v>
      </c>
      <c r="I49" s="312">
        <v>0</v>
      </c>
      <c r="J49" s="312">
        <v>0</v>
      </c>
      <c r="K49" s="312">
        <v>0</v>
      </c>
      <c r="L49" s="312">
        <v>0</v>
      </c>
      <c r="M49" s="312">
        <v>0</v>
      </c>
      <c r="N49" s="312">
        <v>0</v>
      </c>
      <c r="O49" s="312">
        <v>0</v>
      </c>
      <c r="P49" s="312">
        <v>0</v>
      </c>
      <c r="Q49" s="312">
        <v>0</v>
      </c>
      <c r="R49" s="312">
        <v>0</v>
      </c>
      <c r="S49" s="312">
        <v>0</v>
      </c>
      <c r="T49" s="312">
        <v>0</v>
      </c>
      <c r="U49" s="312">
        <v>0</v>
      </c>
      <c r="V49" s="312">
        <v>0</v>
      </c>
      <c r="W49" s="312">
        <v>0</v>
      </c>
      <c r="X49" s="312">
        <v>0</v>
      </c>
      <c r="Y49" s="312">
        <v>0</v>
      </c>
      <c r="Z49" s="312">
        <v>0</v>
      </c>
      <c r="AA49" s="312">
        <v>0</v>
      </c>
      <c r="AB49" s="312">
        <v>0</v>
      </c>
      <c r="AC49" s="312">
        <v>0</v>
      </c>
      <c r="AD49" s="312">
        <v>0</v>
      </c>
      <c r="AE49" s="312">
        <v>0</v>
      </c>
      <c r="AF49" s="312">
        <v>0</v>
      </c>
      <c r="AG49" s="312">
        <v>0</v>
      </c>
      <c r="AH49" s="312">
        <v>0</v>
      </c>
      <c r="AI49" s="312">
        <v>0</v>
      </c>
      <c r="AJ49" s="312">
        <v>0</v>
      </c>
      <c r="AK49" s="312">
        <v>0</v>
      </c>
      <c r="AL49" s="312">
        <v>0</v>
      </c>
      <c r="AM49" s="312">
        <v>0</v>
      </c>
      <c r="AN49" s="312">
        <v>0</v>
      </c>
      <c r="AO49" s="312">
        <v>0</v>
      </c>
      <c r="AP49" s="312">
        <v>0</v>
      </c>
      <c r="AQ49" s="312">
        <v>0</v>
      </c>
      <c r="AR49" s="312">
        <v>0</v>
      </c>
      <c r="AS49" s="312">
        <v>0</v>
      </c>
      <c r="AT49" s="312">
        <v>0</v>
      </c>
      <c r="AU49" s="312">
        <v>0</v>
      </c>
      <c r="AV49" s="312">
        <v>0</v>
      </c>
      <c r="AW49" s="312">
        <v>0</v>
      </c>
      <c r="AX49" s="312">
        <v>0</v>
      </c>
      <c r="AY49" s="312">
        <v>0</v>
      </c>
      <c r="AZ49" s="312">
        <v>0</v>
      </c>
      <c r="BA49" s="312">
        <v>0</v>
      </c>
      <c r="BB49" s="312">
        <v>0</v>
      </c>
      <c r="BC49" s="312">
        <v>0</v>
      </c>
      <c r="BD49" s="312">
        <v>0</v>
      </c>
      <c r="BE49" s="444"/>
      <c r="BF49" s="444"/>
      <c r="BG49" s="444"/>
      <c r="BH49" s="444"/>
      <c r="BI49" s="444"/>
      <c r="BJ49" s="444"/>
      <c r="BK49" s="444"/>
      <c r="BL49" s="444"/>
      <c r="BM49" s="444"/>
      <c r="BN49" s="444"/>
      <c r="BO49" s="444"/>
      <c r="BP49" s="444"/>
      <c r="BQ49" s="444"/>
      <c r="BR49" s="444"/>
      <c r="BS49" s="444"/>
      <c r="BT49" s="444"/>
      <c r="BU49" s="444"/>
      <c r="BV49" s="444"/>
      <c r="BW49" s="444"/>
      <c r="BX49" s="444"/>
      <c r="BY49" s="444"/>
      <c r="BZ49" s="444"/>
      <c r="CA49" s="444"/>
      <c r="CB49" s="444"/>
      <c r="CC49" s="444"/>
      <c r="CD49" s="444"/>
      <c r="CE49" s="444"/>
      <c r="CF49" s="444"/>
      <c r="CG49" s="444"/>
      <c r="CH49" s="444"/>
      <c r="CI49" s="444"/>
      <c r="CJ49" s="444"/>
      <c r="CK49" s="444"/>
      <c r="CL49" s="444"/>
      <c r="CM49" s="444"/>
      <c r="CN49" s="38"/>
      <c r="CO49" s="38"/>
      <c r="CP49" s="38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75"/>
    </row>
    <row r="50" spans="1:142" x14ac:dyDescent="0.25">
      <c r="A50" s="368" t="s">
        <v>918</v>
      </c>
      <c r="B50" s="368" t="s">
        <v>881</v>
      </c>
      <c r="C50" s="369" t="s">
        <v>153</v>
      </c>
      <c r="D50" s="394">
        <v>42</v>
      </c>
      <c r="E50" s="312">
        <v>0</v>
      </c>
      <c r="F50" s="312">
        <v>0</v>
      </c>
      <c r="G50" s="312">
        <v>0</v>
      </c>
      <c r="H50" s="312">
        <v>0</v>
      </c>
      <c r="I50" s="312">
        <v>0</v>
      </c>
      <c r="J50" s="312">
        <v>0</v>
      </c>
      <c r="K50" s="312">
        <v>0</v>
      </c>
      <c r="L50" s="312">
        <v>0</v>
      </c>
      <c r="M50" s="312">
        <v>0</v>
      </c>
      <c r="N50" s="312">
        <v>0</v>
      </c>
      <c r="O50" s="312">
        <v>0</v>
      </c>
      <c r="P50" s="312">
        <v>0</v>
      </c>
      <c r="Q50" s="312">
        <v>0</v>
      </c>
      <c r="R50" s="312">
        <v>0</v>
      </c>
      <c r="S50" s="312">
        <v>0</v>
      </c>
      <c r="T50" s="312">
        <v>0</v>
      </c>
      <c r="U50" s="312">
        <v>0</v>
      </c>
      <c r="V50" s="312">
        <v>0</v>
      </c>
      <c r="W50" s="312">
        <v>0</v>
      </c>
      <c r="X50" s="312">
        <v>0</v>
      </c>
      <c r="Y50" s="312">
        <v>0</v>
      </c>
      <c r="Z50" s="312">
        <v>0</v>
      </c>
      <c r="AA50" s="312">
        <v>0</v>
      </c>
      <c r="AB50" s="312">
        <v>0</v>
      </c>
      <c r="AC50" s="312">
        <v>0</v>
      </c>
      <c r="AD50" s="312">
        <v>0</v>
      </c>
      <c r="AE50" s="312">
        <v>0</v>
      </c>
      <c r="AF50" s="312">
        <v>0</v>
      </c>
      <c r="AG50" s="312">
        <v>0</v>
      </c>
      <c r="AH50" s="312">
        <v>0</v>
      </c>
      <c r="AI50" s="312">
        <v>0</v>
      </c>
      <c r="AJ50" s="312">
        <v>0</v>
      </c>
      <c r="AK50" s="312">
        <v>0</v>
      </c>
      <c r="AL50" s="312">
        <v>0</v>
      </c>
      <c r="AM50" s="312">
        <v>0</v>
      </c>
      <c r="AN50" s="312">
        <v>0</v>
      </c>
      <c r="AO50" s="312">
        <v>0</v>
      </c>
      <c r="AP50" s="312">
        <v>0</v>
      </c>
      <c r="AQ50" s="312">
        <v>0</v>
      </c>
      <c r="AR50" s="312">
        <v>0</v>
      </c>
      <c r="AS50" s="312">
        <v>0</v>
      </c>
      <c r="AT50" s="312">
        <v>0</v>
      </c>
      <c r="AU50" s="312">
        <v>0</v>
      </c>
      <c r="AV50" s="312">
        <v>0</v>
      </c>
      <c r="AW50" s="312">
        <v>0</v>
      </c>
      <c r="AX50" s="312">
        <v>0</v>
      </c>
      <c r="AY50" s="312">
        <v>0</v>
      </c>
      <c r="AZ50" s="312">
        <v>0</v>
      </c>
      <c r="BA50" s="312">
        <v>0</v>
      </c>
      <c r="BB50" s="312">
        <v>0</v>
      </c>
      <c r="BC50" s="312">
        <v>0</v>
      </c>
      <c r="BD50" s="312">
        <v>0</v>
      </c>
      <c r="BE50" s="444"/>
      <c r="BF50" s="444"/>
      <c r="BG50" s="444"/>
      <c r="BH50" s="444"/>
      <c r="BI50" s="444"/>
      <c r="BJ50" s="444"/>
      <c r="BK50" s="444"/>
      <c r="BL50" s="444"/>
      <c r="BM50" s="444"/>
      <c r="BN50" s="444"/>
      <c r="BO50" s="444"/>
      <c r="BP50" s="444"/>
      <c r="BQ50" s="444"/>
      <c r="BR50" s="444"/>
      <c r="BS50" s="444"/>
      <c r="BT50" s="444"/>
      <c r="BU50" s="444"/>
      <c r="BV50" s="444"/>
      <c r="BW50" s="444"/>
      <c r="BX50" s="444"/>
      <c r="BY50" s="444"/>
      <c r="BZ50" s="444"/>
      <c r="CA50" s="444"/>
      <c r="CB50" s="444"/>
      <c r="CC50" s="444"/>
      <c r="CD50" s="444"/>
      <c r="CE50" s="444"/>
      <c r="CF50" s="444"/>
      <c r="CG50" s="444"/>
      <c r="CH50" s="444"/>
      <c r="CI50" s="444"/>
      <c r="CJ50" s="444"/>
      <c r="CK50" s="444"/>
      <c r="CL50" s="444"/>
      <c r="CM50" s="444"/>
      <c r="CN50" s="38"/>
      <c r="CO50" s="38"/>
      <c r="CP50" s="38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75"/>
    </row>
    <row r="51" spans="1:142" x14ac:dyDescent="0.25">
      <c r="A51" s="368" t="s">
        <v>918</v>
      </c>
      <c r="B51" s="368" t="s">
        <v>883</v>
      </c>
      <c r="C51" s="369" t="s">
        <v>153</v>
      </c>
      <c r="D51" s="394">
        <v>43</v>
      </c>
      <c r="E51" s="312">
        <v>0</v>
      </c>
      <c r="F51" s="312">
        <v>0</v>
      </c>
      <c r="G51" s="312">
        <v>0</v>
      </c>
      <c r="H51" s="312">
        <v>0</v>
      </c>
      <c r="I51" s="312">
        <v>0</v>
      </c>
      <c r="J51" s="312">
        <v>0</v>
      </c>
      <c r="K51" s="312">
        <v>0</v>
      </c>
      <c r="L51" s="312">
        <v>0</v>
      </c>
      <c r="M51" s="312">
        <v>0</v>
      </c>
      <c r="N51" s="312">
        <v>0</v>
      </c>
      <c r="O51" s="312">
        <v>0</v>
      </c>
      <c r="P51" s="312">
        <v>0</v>
      </c>
      <c r="Q51" s="312">
        <v>0</v>
      </c>
      <c r="R51" s="312">
        <v>0</v>
      </c>
      <c r="S51" s="312">
        <v>0</v>
      </c>
      <c r="T51" s="312">
        <v>0</v>
      </c>
      <c r="U51" s="312">
        <v>0</v>
      </c>
      <c r="V51" s="312">
        <v>0</v>
      </c>
      <c r="W51" s="312">
        <v>0</v>
      </c>
      <c r="X51" s="312">
        <v>0</v>
      </c>
      <c r="Y51" s="312">
        <v>0</v>
      </c>
      <c r="Z51" s="312">
        <v>0</v>
      </c>
      <c r="AA51" s="312">
        <v>0</v>
      </c>
      <c r="AB51" s="312">
        <v>0</v>
      </c>
      <c r="AC51" s="312">
        <v>0</v>
      </c>
      <c r="AD51" s="312">
        <v>0</v>
      </c>
      <c r="AE51" s="312">
        <v>0</v>
      </c>
      <c r="AF51" s="312">
        <v>0</v>
      </c>
      <c r="AG51" s="312">
        <v>0</v>
      </c>
      <c r="AH51" s="312">
        <v>0</v>
      </c>
      <c r="AI51" s="312">
        <v>0</v>
      </c>
      <c r="AJ51" s="312">
        <v>0</v>
      </c>
      <c r="AK51" s="312">
        <v>0</v>
      </c>
      <c r="AL51" s="312">
        <v>0</v>
      </c>
      <c r="AM51" s="312">
        <v>0</v>
      </c>
      <c r="AN51" s="312">
        <v>0</v>
      </c>
      <c r="AO51" s="312">
        <v>0</v>
      </c>
      <c r="AP51" s="312">
        <v>0</v>
      </c>
      <c r="AQ51" s="312">
        <v>0</v>
      </c>
      <c r="AR51" s="312">
        <v>0</v>
      </c>
      <c r="AS51" s="312">
        <v>0</v>
      </c>
      <c r="AT51" s="312">
        <v>0</v>
      </c>
      <c r="AU51" s="312">
        <v>0</v>
      </c>
      <c r="AV51" s="312">
        <v>0</v>
      </c>
      <c r="AW51" s="312">
        <v>0</v>
      </c>
      <c r="AX51" s="312">
        <v>0</v>
      </c>
      <c r="AY51" s="312">
        <v>0</v>
      </c>
      <c r="AZ51" s="312">
        <v>0</v>
      </c>
      <c r="BA51" s="312">
        <v>0</v>
      </c>
      <c r="BB51" s="312">
        <v>0</v>
      </c>
      <c r="BC51" s="312">
        <v>0</v>
      </c>
      <c r="BD51" s="312">
        <v>0</v>
      </c>
      <c r="BE51" s="444"/>
      <c r="BF51" s="444"/>
      <c r="BG51" s="444"/>
      <c r="BH51" s="444"/>
      <c r="BI51" s="444"/>
      <c r="BJ51" s="444"/>
      <c r="BK51" s="444"/>
      <c r="BL51" s="444"/>
      <c r="BM51" s="444"/>
      <c r="BN51" s="444"/>
      <c r="BO51" s="444"/>
      <c r="BP51" s="444"/>
      <c r="BQ51" s="444"/>
      <c r="BR51" s="444"/>
      <c r="BS51" s="444"/>
      <c r="BT51" s="444"/>
      <c r="BU51" s="444"/>
      <c r="BV51" s="444"/>
      <c r="BW51" s="444"/>
      <c r="BX51" s="444"/>
      <c r="BY51" s="444"/>
      <c r="BZ51" s="444"/>
      <c r="CA51" s="444"/>
      <c r="CB51" s="444"/>
      <c r="CC51" s="444"/>
      <c r="CD51" s="444"/>
      <c r="CE51" s="444"/>
      <c r="CF51" s="444"/>
      <c r="CG51" s="444"/>
      <c r="CH51" s="444"/>
      <c r="CI51" s="444"/>
      <c r="CJ51" s="444"/>
      <c r="CK51" s="444"/>
      <c r="CL51" s="444"/>
      <c r="CM51" s="444"/>
      <c r="CN51" s="38"/>
      <c r="CO51" s="38"/>
      <c r="CP51" s="38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75"/>
    </row>
    <row r="52" spans="1:142" x14ac:dyDescent="0.25">
      <c r="A52" s="368" t="s">
        <v>862</v>
      </c>
      <c r="B52" s="368" t="s">
        <v>883</v>
      </c>
      <c r="C52" s="369" t="s">
        <v>157</v>
      </c>
      <c r="D52" s="394">
        <v>44</v>
      </c>
      <c r="E52" s="312">
        <v>0</v>
      </c>
      <c r="F52" s="312">
        <v>0</v>
      </c>
      <c r="G52" s="312">
        <v>0</v>
      </c>
      <c r="H52" s="312">
        <v>0</v>
      </c>
      <c r="I52" s="312">
        <v>0</v>
      </c>
      <c r="J52" s="312">
        <v>0</v>
      </c>
      <c r="K52" s="312">
        <v>0</v>
      </c>
      <c r="L52" s="312">
        <v>0</v>
      </c>
      <c r="M52" s="312">
        <v>0</v>
      </c>
      <c r="N52" s="312">
        <v>0</v>
      </c>
      <c r="O52" s="312">
        <v>0</v>
      </c>
      <c r="P52" s="312">
        <v>0</v>
      </c>
      <c r="Q52" s="312">
        <v>0</v>
      </c>
      <c r="R52" s="312">
        <v>0</v>
      </c>
      <c r="S52" s="312">
        <v>0</v>
      </c>
      <c r="T52" s="312">
        <v>0</v>
      </c>
      <c r="U52" s="312">
        <v>0</v>
      </c>
      <c r="V52" s="312">
        <v>0</v>
      </c>
      <c r="W52" s="312">
        <v>0</v>
      </c>
      <c r="X52" s="312">
        <v>0</v>
      </c>
      <c r="Y52" s="312">
        <v>0</v>
      </c>
      <c r="Z52" s="312">
        <v>0</v>
      </c>
      <c r="AA52" s="312">
        <v>0</v>
      </c>
      <c r="AB52" s="312">
        <v>0</v>
      </c>
      <c r="AC52" s="312">
        <v>0</v>
      </c>
      <c r="AD52" s="312">
        <v>0</v>
      </c>
      <c r="AE52" s="312">
        <v>0</v>
      </c>
      <c r="AF52" s="312">
        <v>0</v>
      </c>
      <c r="AG52" s="312">
        <v>0</v>
      </c>
      <c r="AH52" s="312">
        <v>0</v>
      </c>
      <c r="AI52" s="312">
        <v>0</v>
      </c>
      <c r="AJ52" s="312">
        <v>0</v>
      </c>
      <c r="AK52" s="312">
        <v>0</v>
      </c>
      <c r="AL52" s="312">
        <v>0</v>
      </c>
      <c r="AM52" s="312">
        <v>0</v>
      </c>
      <c r="AN52" s="312">
        <v>0</v>
      </c>
      <c r="AO52" s="312">
        <v>0</v>
      </c>
      <c r="AP52" s="312">
        <v>0</v>
      </c>
      <c r="AQ52" s="312">
        <v>0</v>
      </c>
      <c r="AR52" s="312">
        <v>0</v>
      </c>
      <c r="AS52" s="312">
        <v>0</v>
      </c>
      <c r="AT52" s="312">
        <v>0</v>
      </c>
      <c r="AU52" s="312">
        <v>0</v>
      </c>
      <c r="AV52" s="312">
        <v>0</v>
      </c>
      <c r="AW52" s="312">
        <v>0</v>
      </c>
      <c r="AX52" s="312">
        <v>0</v>
      </c>
      <c r="AY52" s="312">
        <v>0</v>
      </c>
      <c r="AZ52" s="312">
        <v>0</v>
      </c>
      <c r="BA52" s="312">
        <v>0</v>
      </c>
      <c r="BB52" s="312">
        <v>0</v>
      </c>
      <c r="BC52" s="312">
        <v>0</v>
      </c>
      <c r="BD52" s="312">
        <v>0</v>
      </c>
      <c r="BE52" s="444"/>
      <c r="BF52" s="444"/>
      <c r="BG52" s="444"/>
      <c r="BH52" s="444"/>
      <c r="BI52" s="444"/>
      <c r="BJ52" s="444"/>
      <c r="BK52" s="444"/>
      <c r="BL52" s="444"/>
      <c r="BM52" s="444"/>
      <c r="BN52" s="444"/>
      <c r="BO52" s="444"/>
      <c r="BP52" s="444"/>
      <c r="BQ52" s="444"/>
      <c r="BR52" s="444"/>
      <c r="BS52" s="444"/>
      <c r="BT52" s="444"/>
      <c r="BU52" s="444"/>
      <c r="BV52" s="444"/>
      <c r="BW52" s="444"/>
      <c r="BX52" s="444"/>
      <c r="BY52" s="444"/>
      <c r="BZ52" s="444"/>
      <c r="CA52" s="444"/>
      <c r="CB52" s="444"/>
      <c r="CC52" s="444"/>
      <c r="CD52" s="444"/>
      <c r="CE52" s="444"/>
      <c r="CF52" s="444"/>
      <c r="CG52" s="444"/>
      <c r="CH52" s="444"/>
      <c r="CI52" s="444"/>
      <c r="CJ52" s="444"/>
      <c r="CK52" s="444"/>
      <c r="CL52" s="444"/>
      <c r="CM52" s="444"/>
      <c r="CN52" s="38"/>
      <c r="CO52" s="38"/>
      <c r="CP52" s="38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75"/>
    </row>
    <row r="53" spans="1:142" x14ac:dyDescent="0.25">
      <c r="A53" s="368" t="s">
        <v>862</v>
      </c>
      <c r="B53" s="368" t="s">
        <v>884</v>
      </c>
      <c r="C53" s="369" t="s">
        <v>157</v>
      </c>
      <c r="D53" s="394">
        <v>45</v>
      </c>
      <c r="E53" s="312">
        <v>0</v>
      </c>
      <c r="F53" s="312">
        <v>0</v>
      </c>
      <c r="G53" s="312">
        <v>0</v>
      </c>
      <c r="H53" s="312">
        <v>0</v>
      </c>
      <c r="I53" s="312">
        <v>0</v>
      </c>
      <c r="J53" s="312">
        <v>0</v>
      </c>
      <c r="K53" s="312">
        <v>0</v>
      </c>
      <c r="L53" s="312">
        <v>0</v>
      </c>
      <c r="M53" s="312">
        <v>0</v>
      </c>
      <c r="N53" s="312">
        <v>0</v>
      </c>
      <c r="O53" s="312">
        <v>0</v>
      </c>
      <c r="P53" s="312">
        <v>0</v>
      </c>
      <c r="Q53" s="312">
        <v>0</v>
      </c>
      <c r="R53" s="312">
        <v>0</v>
      </c>
      <c r="S53" s="312">
        <v>0</v>
      </c>
      <c r="T53" s="312">
        <v>0</v>
      </c>
      <c r="U53" s="312">
        <v>0</v>
      </c>
      <c r="V53" s="312">
        <v>0</v>
      </c>
      <c r="W53" s="312">
        <v>0</v>
      </c>
      <c r="X53" s="312">
        <v>0</v>
      </c>
      <c r="Y53" s="312">
        <v>0</v>
      </c>
      <c r="Z53" s="312">
        <v>0</v>
      </c>
      <c r="AA53" s="312">
        <v>0</v>
      </c>
      <c r="AB53" s="312">
        <v>0</v>
      </c>
      <c r="AC53" s="312">
        <v>0</v>
      </c>
      <c r="AD53" s="312">
        <v>0</v>
      </c>
      <c r="AE53" s="312">
        <v>0</v>
      </c>
      <c r="AF53" s="312">
        <v>0</v>
      </c>
      <c r="AG53" s="312">
        <v>0</v>
      </c>
      <c r="AH53" s="312">
        <v>0</v>
      </c>
      <c r="AI53" s="312">
        <v>0</v>
      </c>
      <c r="AJ53" s="312">
        <v>0</v>
      </c>
      <c r="AK53" s="312">
        <v>0</v>
      </c>
      <c r="AL53" s="312">
        <v>0</v>
      </c>
      <c r="AM53" s="312">
        <v>0</v>
      </c>
      <c r="AN53" s="312">
        <v>0</v>
      </c>
      <c r="AO53" s="312">
        <v>0</v>
      </c>
      <c r="AP53" s="312">
        <v>0</v>
      </c>
      <c r="AQ53" s="312">
        <v>0</v>
      </c>
      <c r="AR53" s="312">
        <v>0</v>
      </c>
      <c r="AS53" s="312">
        <v>0</v>
      </c>
      <c r="AT53" s="312">
        <v>0</v>
      </c>
      <c r="AU53" s="312">
        <v>0</v>
      </c>
      <c r="AV53" s="312">
        <v>0</v>
      </c>
      <c r="AW53" s="312">
        <v>0</v>
      </c>
      <c r="AX53" s="312">
        <v>0</v>
      </c>
      <c r="AY53" s="312">
        <v>0</v>
      </c>
      <c r="AZ53" s="312">
        <v>0</v>
      </c>
      <c r="BA53" s="312">
        <v>0</v>
      </c>
      <c r="BB53" s="312">
        <v>0</v>
      </c>
      <c r="BC53" s="312">
        <v>0</v>
      </c>
      <c r="BD53" s="312">
        <v>0</v>
      </c>
      <c r="BE53" s="444"/>
      <c r="BF53" s="444"/>
      <c r="BG53" s="444"/>
      <c r="BH53" s="444"/>
      <c r="BI53" s="444"/>
      <c r="BJ53" s="444"/>
      <c r="BK53" s="444"/>
      <c r="BL53" s="444"/>
      <c r="BM53" s="444"/>
      <c r="BN53" s="444"/>
      <c r="BO53" s="444"/>
      <c r="BP53" s="444"/>
      <c r="BQ53" s="444"/>
      <c r="BR53" s="444"/>
      <c r="BS53" s="444"/>
      <c r="BT53" s="444"/>
      <c r="BU53" s="444"/>
      <c r="BV53" s="444"/>
      <c r="BW53" s="444"/>
      <c r="BX53" s="444"/>
      <c r="BY53" s="444"/>
      <c r="BZ53" s="444"/>
      <c r="CA53" s="444"/>
      <c r="CB53" s="444"/>
      <c r="CC53" s="444"/>
      <c r="CD53" s="444"/>
      <c r="CE53" s="444"/>
      <c r="CF53" s="444"/>
      <c r="CG53" s="444"/>
      <c r="CH53" s="444"/>
      <c r="CI53" s="444"/>
      <c r="CJ53" s="444"/>
      <c r="CK53" s="444"/>
      <c r="CL53" s="444"/>
      <c r="CM53" s="444"/>
      <c r="CN53" s="38"/>
      <c r="CO53" s="38"/>
      <c r="CP53" s="38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75"/>
    </row>
    <row r="54" spans="1:142" x14ac:dyDescent="0.25">
      <c r="A54" s="368" t="s">
        <v>862</v>
      </c>
      <c r="B54" s="368" t="s">
        <v>884</v>
      </c>
      <c r="C54" s="369" t="s">
        <v>155</v>
      </c>
      <c r="D54" s="394">
        <v>46</v>
      </c>
      <c r="E54" s="312">
        <v>0</v>
      </c>
      <c r="F54" s="312">
        <v>0</v>
      </c>
      <c r="G54" s="312">
        <v>0</v>
      </c>
      <c r="H54" s="312">
        <v>0</v>
      </c>
      <c r="I54" s="312">
        <v>0</v>
      </c>
      <c r="J54" s="312">
        <v>0</v>
      </c>
      <c r="K54" s="312">
        <v>0</v>
      </c>
      <c r="L54" s="312">
        <v>0</v>
      </c>
      <c r="M54" s="312">
        <v>0</v>
      </c>
      <c r="N54" s="312">
        <v>0</v>
      </c>
      <c r="O54" s="312">
        <v>0</v>
      </c>
      <c r="P54" s="312">
        <v>0</v>
      </c>
      <c r="Q54" s="312">
        <v>0</v>
      </c>
      <c r="R54" s="312">
        <v>0</v>
      </c>
      <c r="S54" s="312">
        <v>0</v>
      </c>
      <c r="T54" s="312">
        <v>0</v>
      </c>
      <c r="U54" s="312">
        <v>0</v>
      </c>
      <c r="V54" s="312">
        <v>0</v>
      </c>
      <c r="W54" s="312">
        <v>0</v>
      </c>
      <c r="X54" s="312">
        <v>0</v>
      </c>
      <c r="Y54" s="312">
        <v>0</v>
      </c>
      <c r="Z54" s="312">
        <v>0</v>
      </c>
      <c r="AA54" s="312">
        <v>0</v>
      </c>
      <c r="AB54" s="312">
        <v>0</v>
      </c>
      <c r="AC54" s="312">
        <v>0</v>
      </c>
      <c r="AD54" s="312">
        <v>0</v>
      </c>
      <c r="AE54" s="312">
        <v>0</v>
      </c>
      <c r="AF54" s="312">
        <v>0</v>
      </c>
      <c r="AG54" s="312">
        <v>0</v>
      </c>
      <c r="AH54" s="312">
        <v>0</v>
      </c>
      <c r="AI54" s="312">
        <v>0</v>
      </c>
      <c r="AJ54" s="312">
        <v>0</v>
      </c>
      <c r="AK54" s="312">
        <v>0</v>
      </c>
      <c r="AL54" s="312">
        <v>0</v>
      </c>
      <c r="AM54" s="312">
        <v>0</v>
      </c>
      <c r="AN54" s="312">
        <v>0</v>
      </c>
      <c r="AO54" s="312">
        <v>0</v>
      </c>
      <c r="AP54" s="312">
        <v>0</v>
      </c>
      <c r="AQ54" s="312">
        <v>0</v>
      </c>
      <c r="AR54" s="312">
        <v>0</v>
      </c>
      <c r="AS54" s="312">
        <v>0</v>
      </c>
      <c r="AT54" s="312">
        <v>0</v>
      </c>
      <c r="AU54" s="312">
        <v>0</v>
      </c>
      <c r="AV54" s="312">
        <v>0</v>
      </c>
      <c r="AW54" s="312">
        <v>0</v>
      </c>
      <c r="AX54" s="312">
        <v>0</v>
      </c>
      <c r="AY54" s="312">
        <v>0</v>
      </c>
      <c r="AZ54" s="312">
        <v>0</v>
      </c>
      <c r="BA54" s="312">
        <v>0</v>
      </c>
      <c r="BB54" s="312">
        <v>0</v>
      </c>
      <c r="BC54" s="312">
        <v>0</v>
      </c>
      <c r="BD54" s="312">
        <v>0</v>
      </c>
      <c r="BE54" s="444"/>
      <c r="BF54" s="444"/>
      <c r="BG54" s="444"/>
      <c r="BH54" s="444"/>
      <c r="BI54" s="444"/>
      <c r="BJ54" s="444"/>
      <c r="BK54" s="444"/>
      <c r="BL54" s="444"/>
      <c r="BM54" s="444"/>
      <c r="BN54" s="444"/>
      <c r="BO54" s="444"/>
      <c r="BP54" s="444"/>
      <c r="BQ54" s="444"/>
      <c r="BR54" s="444"/>
      <c r="BS54" s="444"/>
      <c r="BT54" s="444"/>
      <c r="BU54" s="444"/>
      <c r="BV54" s="444"/>
      <c r="BW54" s="444"/>
      <c r="BX54" s="444"/>
      <c r="BY54" s="444"/>
      <c r="BZ54" s="444"/>
      <c r="CA54" s="444"/>
      <c r="CB54" s="444"/>
      <c r="CC54" s="444"/>
      <c r="CD54" s="444"/>
      <c r="CE54" s="444"/>
      <c r="CF54" s="444"/>
      <c r="CG54" s="444"/>
      <c r="CH54" s="444"/>
      <c r="CI54" s="444"/>
      <c r="CJ54" s="444"/>
      <c r="CK54" s="444"/>
      <c r="CL54" s="444"/>
      <c r="CM54" s="444"/>
      <c r="CN54" s="38"/>
      <c r="CO54" s="38"/>
      <c r="CP54" s="38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75"/>
    </row>
    <row r="55" spans="1:142" x14ac:dyDescent="0.25">
      <c r="A55" s="368" t="s">
        <v>862</v>
      </c>
      <c r="B55" s="368" t="s">
        <v>517</v>
      </c>
      <c r="C55" s="369" t="s">
        <v>155</v>
      </c>
      <c r="D55" s="394">
        <v>47</v>
      </c>
      <c r="E55" s="312">
        <v>0</v>
      </c>
      <c r="F55" s="312">
        <v>0</v>
      </c>
      <c r="G55" s="312">
        <v>0</v>
      </c>
      <c r="H55" s="312">
        <v>0</v>
      </c>
      <c r="I55" s="312">
        <v>0</v>
      </c>
      <c r="J55" s="312">
        <v>0</v>
      </c>
      <c r="K55" s="312">
        <v>0</v>
      </c>
      <c r="L55" s="312">
        <v>0</v>
      </c>
      <c r="M55" s="312">
        <v>0</v>
      </c>
      <c r="N55" s="312">
        <v>0</v>
      </c>
      <c r="O55" s="312">
        <v>0</v>
      </c>
      <c r="P55" s="312">
        <v>0</v>
      </c>
      <c r="Q55" s="312">
        <v>0</v>
      </c>
      <c r="R55" s="312">
        <v>0</v>
      </c>
      <c r="S55" s="312">
        <v>0</v>
      </c>
      <c r="T55" s="312">
        <v>0</v>
      </c>
      <c r="U55" s="312">
        <v>0</v>
      </c>
      <c r="V55" s="312">
        <v>0</v>
      </c>
      <c r="W55" s="312">
        <v>0</v>
      </c>
      <c r="X55" s="312">
        <v>0</v>
      </c>
      <c r="Y55" s="312">
        <v>0</v>
      </c>
      <c r="Z55" s="312">
        <v>0</v>
      </c>
      <c r="AA55" s="312">
        <v>0</v>
      </c>
      <c r="AB55" s="312">
        <v>0</v>
      </c>
      <c r="AC55" s="312">
        <v>0</v>
      </c>
      <c r="AD55" s="312">
        <v>0</v>
      </c>
      <c r="AE55" s="312">
        <v>0</v>
      </c>
      <c r="AF55" s="312">
        <v>0</v>
      </c>
      <c r="AG55" s="312">
        <v>0</v>
      </c>
      <c r="AH55" s="312">
        <v>0</v>
      </c>
      <c r="AI55" s="312">
        <v>0</v>
      </c>
      <c r="AJ55" s="312">
        <v>0</v>
      </c>
      <c r="AK55" s="312">
        <v>0</v>
      </c>
      <c r="AL55" s="312">
        <v>0</v>
      </c>
      <c r="AM55" s="312">
        <v>0</v>
      </c>
      <c r="AN55" s="312">
        <v>0</v>
      </c>
      <c r="AO55" s="312">
        <v>0</v>
      </c>
      <c r="AP55" s="312">
        <v>0</v>
      </c>
      <c r="AQ55" s="312">
        <v>0</v>
      </c>
      <c r="AR55" s="312">
        <v>0</v>
      </c>
      <c r="AS55" s="312">
        <v>0</v>
      </c>
      <c r="AT55" s="312">
        <v>0</v>
      </c>
      <c r="AU55" s="312">
        <v>0</v>
      </c>
      <c r="AV55" s="312">
        <v>0</v>
      </c>
      <c r="AW55" s="312">
        <v>0</v>
      </c>
      <c r="AX55" s="312">
        <v>0</v>
      </c>
      <c r="AY55" s="312">
        <v>0</v>
      </c>
      <c r="AZ55" s="312">
        <v>0</v>
      </c>
      <c r="BA55" s="312">
        <v>0</v>
      </c>
      <c r="BB55" s="312">
        <v>0</v>
      </c>
      <c r="BC55" s="312">
        <v>0</v>
      </c>
      <c r="BD55" s="312">
        <v>0</v>
      </c>
      <c r="BE55" s="444"/>
      <c r="BF55" s="444"/>
      <c r="BG55" s="444"/>
      <c r="BH55" s="444"/>
      <c r="BI55" s="444"/>
      <c r="BJ55" s="444"/>
      <c r="BK55" s="444"/>
      <c r="BL55" s="444"/>
      <c r="BM55" s="444"/>
      <c r="BN55" s="444"/>
      <c r="BO55" s="444"/>
      <c r="BP55" s="444"/>
      <c r="BQ55" s="444"/>
      <c r="BR55" s="444"/>
      <c r="BS55" s="444"/>
      <c r="BT55" s="444"/>
      <c r="BU55" s="444"/>
      <c r="BV55" s="444"/>
      <c r="BW55" s="444"/>
      <c r="BX55" s="444"/>
      <c r="BY55" s="444"/>
      <c r="BZ55" s="444"/>
      <c r="CA55" s="444"/>
      <c r="CB55" s="444"/>
      <c r="CC55" s="444"/>
      <c r="CD55" s="444"/>
      <c r="CE55" s="444"/>
      <c r="CF55" s="444"/>
      <c r="CG55" s="444"/>
      <c r="CH55" s="444"/>
      <c r="CI55" s="444"/>
      <c r="CJ55" s="444"/>
      <c r="CK55" s="444"/>
      <c r="CL55" s="444"/>
      <c r="CM55" s="444"/>
      <c r="CN55" s="38"/>
      <c r="CO55" s="38"/>
      <c r="CP55" s="38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75"/>
    </row>
    <row r="56" spans="1:142" x14ac:dyDescent="0.25">
      <c r="A56" s="368" t="s">
        <v>862</v>
      </c>
      <c r="B56" s="368" t="s">
        <v>878</v>
      </c>
      <c r="C56" s="369" t="s">
        <v>153</v>
      </c>
      <c r="D56" s="394">
        <v>48</v>
      </c>
      <c r="E56" s="312">
        <v>0</v>
      </c>
      <c r="F56" s="312">
        <v>0</v>
      </c>
      <c r="G56" s="312">
        <v>0</v>
      </c>
      <c r="H56" s="312">
        <v>0</v>
      </c>
      <c r="I56" s="312">
        <v>0</v>
      </c>
      <c r="J56" s="312">
        <v>0</v>
      </c>
      <c r="K56" s="312">
        <v>0</v>
      </c>
      <c r="L56" s="312">
        <v>0</v>
      </c>
      <c r="M56" s="312">
        <v>0</v>
      </c>
      <c r="N56" s="312">
        <v>0</v>
      </c>
      <c r="O56" s="312">
        <v>0</v>
      </c>
      <c r="P56" s="312">
        <v>0</v>
      </c>
      <c r="Q56" s="312">
        <v>0</v>
      </c>
      <c r="R56" s="312">
        <v>0</v>
      </c>
      <c r="S56" s="312">
        <v>0</v>
      </c>
      <c r="T56" s="312">
        <v>0</v>
      </c>
      <c r="U56" s="312">
        <v>0</v>
      </c>
      <c r="V56" s="312">
        <v>0</v>
      </c>
      <c r="W56" s="312">
        <v>0</v>
      </c>
      <c r="X56" s="312">
        <v>0</v>
      </c>
      <c r="Y56" s="312">
        <v>0</v>
      </c>
      <c r="Z56" s="312">
        <v>0</v>
      </c>
      <c r="AA56" s="312">
        <v>0</v>
      </c>
      <c r="AB56" s="312">
        <v>0</v>
      </c>
      <c r="AC56" s="312">
        <v>0</v>
      </c>
      <c r="AD56" s="312">
        <v>0</v>
      </c>
      <c r="AE56" s="312">
        <v>0</v>
      </c>
      <c r="AF56" s="312">
        <v>0</v>
      </c>
      <c r="AG56" s="312">
        <v>0</v>
      </c>
      <c r="AH56" s="312">
        <v>0</v>
      </c>
      <c r="AI56" s="312">
        <v>0</v>
      </c>
      <c r="AJ56" s="312">
        <v>0</v>
      </c>
      <c r="AK56" s="312">
        <v>0</v>
      </c>
      <c r="AL56" s="312">
        <v>0</v>
      </c>
      <c r="AM56" s="312">
        <v>0</v>
      </c>
      <c r="AN56" s="312">
        <v>0</v>
      </c>
      <c r="AO56" s="312">
        <v>0</v>
      </c>
      <c r="AP56" s="312">
        <v>0</v>
      </c>
      <c r="AQ56" s="312">
        <v>0</v>
      </c>
      <c r="AR56" s="312">
        <v>0</v>
      </c>
      <c r="AS56" s="312">
        <v>0</v>
      </c>
      <c r="AT56" s="312">
        <v>0</v>
      </c>
      <c r="AU56" s="312">
        <v>0</v>
      </c>
      <c r="AV56" s="312">
        <v>0</v>
      </c>
      <c r="AW56" s="312">
        <v>0</v>
      </c>
      <c r="AX56" s="312">
        <v>0</v>
      </c>
      <c r="AY56" s="312">
        <v>0</v>
      </c>
      <c r="AZ56" s="312">
        <v>0</v>
      </c>
      <c r="BA56" s="312">
        <v>0</v>
      </c>
      <c r="BB56" s="312">
        <v>0</v>
      </c>
      <c r="BC56" s="312">
        <v>0</v>
      </c>
      <c r="BD56" s="312">
        <v>0</v>
      </c>
      <c r="BE56" s="444"/>
      <c r="BF56" s="444"/>
      <c r="BG56" s="444"/>
      <c r="BH56" s="444"/>
      <c r="BI56" s="444"/>
      <c r="BJ56" s="444"/>
      <c r="BK56" s="444"/>
      <c r="BL56" s="444"/>
      <c r="BM56" s="444"/>
      <c r="BN56" s="444"/>
      <c r="BO56" s="444"/>
      <c r="BP56" s="444"/>
      <c r="BQ56" s="444"/>
      <c r="BR56" s="444"/>
      <c r="BS56" s="444"/>
      <c r="BT56" s="444"/>
      <c r="BU56" s="444"/>
      <c r="BV56" s="444"/>
      <c r="BW56" s="444"/>
      <c r="BX56" s="444"/>
      <c r="BY56" s="444"/>
      <c r="BZ56" s="444"/>
      <c r="CA56" s="444"/>
      <c r="CB56" s="444"/>
      <c r="CC56" s="444"/>
      <c r="CD56" s="444"/>
      <c r="CE56" s="444"/>
      <c r="CF56" s="444"/>
      <c r="CG56" s="444"/>
      <c r="CH56" s="444"/>
      <c r="CI56" s="444"/>
      <c r="CJ56" s="444"/>
      <c r="CK56" s="444"/>
      <c r="CL56" s="444"/>
      <c r="CM56" s="444"/>
      <c r="CN56" s="38"/>
      <c r="CO56" s="38"/>
      <c r="CP56" s="38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75"/>
    </row>
    <row r="57" spans="1:142" x14ac:dyDescent="0.25">
      <c r="A57" s="368" t="s">
        <v>862</v>
      </c>
      <c r="B57" s="368" t="s">
        <v>883</v>
      </c>
      <c r="C57" s="369" t="s">
        <v>153</v>
      </c>
      <c r="D57" s="394">
        <v>49</v>
      </c>
      <c r="E57" s="312">
        <v>0</v>
      </c>
      <c r="F57" s="312">
        <v>0</v>
      </c>
      <c r="G57" s="312">
        <v>0</v>
      </c>
      <c r="H57" s="312">
        <v>0</v>
      </c>
      <c r="I57" s="312">
        <v>0</v>
      </c>
      <c r="J57" s="312">
        <v>0</v>
      </c>
      <c r="K57" s="312">
        <v>0</v>
      </c>
      <c r="L57" s="312">
        <v>0</v>
      </c>
      <c r="M57" s="312">
        <v>0</v>
      </c>
      <c r="N57" s="312">
        <v>0</v>
      </c>
      <c r="O57" s="312">
        <v>0</v>
      </c>
      <c r="P57" s="312">
        <v>0</v>
      </c>
      <c r="Q57" s="312">
        <v>0</v>
      </c>
      <c r="R57" s="312">
        <v>0</v>
      </c>
      <c r="S57" s="312">
        <v>0</v>
      </c>
      <c r="T57" s="312">
        <v>0</v>
      </c>
      <c r="U57" s="312">
        <v>0</v>
      </c>
      <c r="V57" s="312">
        <v>0</v>
      </c>
      <c r="W57" s="312">
        <v>0</v>
      </c>
      <c r="X57" s="312">
        <v>0</v>
      </c>
      <c r="Y57" s="312">
        <v>0</v>
      </c>
      <c r="Z57" s="312">
        <v>0</v>
      </c>
      <c r="AA57" s="312">
        <v>0</v>
      </c>
      <c r="AB57" s="312">
        <v>0</v>
      </c>
      <c r="AC57" s="312">
        <v>0</v>
      </c>
      <c r="AD57" s="312">
        <v>0</v>
      </c>
      <c r="AE57" s="312">
        <v>0</v>
      </c>
      <c r="AF57" s="312">
        <v>0</v>
      </c>
      <c r="AG57" s="312">
        <v>0</v>
      </c>
      <c r="AH57" s="312">
        <v>0</v>
      </c>
      <c r="AI57" s="312">
        <v>0</v>
      </c>
      <c r="AJ57" s="312">
        <v>0</v>
      </c>
      <c r="AK57" s="312">
        <v>0</v>
      </c>
      <c r="AL57" s="312">
        <v>0</v>
      </c>
      <c r="AM57" s="312">
        <v>0</v>
      </c>
      <c r="AN57" s="312">
        <v>0</v>
      </c>
      <c r="AO57" s="312">
        <v>0</v>
      </c>
      <c r="AP57" s="312">
        <v>0</v>
      </c>
      <c r="AQ57" s="312">
        <v>0</v>
      </c>
      <c r="AR57" s="312">
        <v>0</v>
      </c>
      <c r="AS57" s="312">
        <v>0</v>
      </c>
      <c r="AT57" s="312">
        <v>0</v>
      </c>
      <c r="AU57" s="312">
        <v>0</v>
      </c>
      <c r="AV57" s="312">
        <v>0</v>
      </c>
      <c r="AW57" s="312">
        <v>0</v>
      </c>
      <c r="AX57" s="312">
        <v>0</v>
      </c>
      <c r="AY57" s="312">
        <v>0</v>
      </c>
      <c r="AZ57" s="312">
        <v>0</v>
      </c>
      <c r="BA57" s="312">
        <v>0</v>
      </c>
      <c r="BB57" s="312">
        <v>0</v>
      </c>
      <c r="BC57" s="312">
        <v>0</v>
      </c>
      <c r="BD57" s="312">
        <v>0</v>
      </c>
      <c r="BE57" s="444"/>
      <c r="BF57" s="444"/>
      <c r="BG57" s="444"/>
      <c r="BH57" s="444"/>
      <c r="BI57" s="444"/>
      <c r="BJ57" s="444"/>
      <c r="BK57" s="444"/>
      <c r="BL57" s="444"/>
      <c r="BM57" s="444"/>
      <c r="BN57" s="444"/>
      <c r="BO57" s="444"/>
      <c r="BP57" s="444"/>
      <c r="BQ57" s="444"/>
      <c r="BR57" s="444"/>
      <c r="BS57" s="444"/>
      <c r="BT57" s="444"/>
      <c r="BU57" s="444"/>
      <c r="BV57" s="444"/>
      <c r="BW57" s="444"/>
      <c r="BX57" s="444"/>
      <c r="BY57" s="444"/>
      <c r="BZ57" s="444"/>
      <c r="CA57" s="444"/>
      <c r="CB57" s="444"/>
      <c r="CC57" s="444"/>
      <c r="CD57" s="444"/>
      <c r="CE57" s="444"/>
      <c r="CF57" s="444"/>
      <c r="CG57" s="444"/>
      <c r="CH57" s="444"/>
      <c r="CI57" s="444"/>
      <c r="CJ57" s="444"/>
      <c r="CK57" s="444"/>
      <c r="CL57" s="444"/>
      <c r="CM57" s="444"/>
      <c r="CN57" s="38"/>
      <c r="CO57" s="38"/>
      <c r="CP57" s="38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75"/>
    </row>
    <row r="58" spans="1:142" x14ac:dyDescent="0.25">
      <c r="A58" s="368" t="s">
        <v>862</v>
      </c>
      <c r="B58" s="368" t="s">
        <v>884</v>
      </c>
      <c r="C58" s="369" t="s">
        <v>153</v>
      </c>
      <c r="D58" s="394">
        <v>50</v>
      </c>
      <c r="E58" s="312">
        <v>0</v>
      </c>
      <c r="F58" s="312">
        <v>0</v>
      </c>
      <c r="G58" s="312">
        <v>0</v>
      </c>
      <c r="H58" s="312">
        <v>0</v>
      </c>
      <c r="I58" s="312">
        <v>0</v>
      </c>
      <c r="J58" s="312">
        <v>0</v>
      </c>
      <c r="K58" s="312">
        <v>0</v>
      </c>
      <c r="L58" s="312">
        <v>0</v>
      </c>
      <c r="M58" s="312">
        <v>0</v>
      </c>
      <c r="N58" s="312">
        <v>0</v>
      </c>
      <c r="O58" s="312">
        <v>0</v>
      </c>
      <c r="P58" s="312">
        <v>0</v>
      </c>
      <c r="Q58" s="312">
        <v>0</v>
      </c>
      <c r="R58" s="312">
        <v>0</v>
      </c>
      <c r="S58" s="312">
        <v>0</v>
      </c>
      <c r="T58" s="312">
        <v>0</v>
      </c>
      <c r="U58" s="312">
        <v>0</v>
      </c>
      <c r="V58" s="312">
        <v>0</v>
      </c>
      <c r="W58" s="312">
        <v>0</v>
      </c>
      <c r="X58" s="312">
        <v>0</v>
      </c>
      <c r="Y58" s="312">
        <v>0</v>
      </c>
      <c r="Z58" s="312">
        <v>0</v>
      </c>
      <c r="AA58" s="312">
        <v>0</v>
      </c>
      <c r="AB58" s="312">
        <v>0</v>
      </c>
      <c r="AC58" s="312">
        <v>0</v>
      </c>
      <c r="AD58" s="312">
        <v>0</v>
      </c>
      <c r="AE58" s="312">
        <v>0</v>
      </c>
      <c r="AF58" s="312">
        <v>0</v>
      </c>
      <c r="AG58" s="312">
        <v>0</v>
      </c>
      <c r="AH58" s="312">
        <v>0</v>
      </c>
      <c r="AI58" s="312">
        <v>0</v>
      </c>
      <c r="AJ58" s="312">
        <v>0</v>
      </c>
      <c r="AK58" s="312">
        <v>0</v>
      </c>
      <c r="AL58" s="312">
        <v>0</v>
      </c>
      <c r="AM58" s="312">
        <v>0</v>
      </c>
      <c r="AN58" s="312">
        <v>0</v>
      </c>
      <c r="AO58" s="312">
        <v>0</v>
      </c>
      <c r="AP58" s="312">
        <v>0</v>
      </c>
      <c r="AQ58" s="312">
        <v>0</v>
      </c>
      <c r="AR58" s="312">
        <v>0</v>
      </c>
      <c r="AS58" s="312">
        <v>0</v>
      </c>
      <c r="AT58" s="312">
        <v>0</v>
      </c>
      <c r="AU58" s="312">
        <v>0</v>
      </c>
      <c r="AV58" s="312">
        <v>0</v>
      </c>
      <c r="AW58" s="312">
        <v>0</v>
      </c>
      <c r="AX58" s="312">
        <v>0</v>
      </c>
      <c r="AY58" s="312">
        <v>0</v>
      </c>
      <c r="AZ58" s="312">
        <v>0</v>
      </c>
      <c r="BA58" s="312">
        <v>0</v>
      </c>
      <c r="BB58" s="312">
        <v>0</v>
      </c>
      <c r="BC58" s="312">
        <v>0</v>
      </c>
      <c r="BD58" s="312">
        <v>0</v>
      </c>
      <c r="BE58" s="444"/>
      <c r="BF58" s="444"/>
      <c r="BG58" s="444"/>
      <c r="BH58" s="444"/>
      <c r="BI58" s="444"/>
      <c r="BJ58" s="444"/>
      <c r="BK58" s="444"/>
      <c r="BL58" s="444"/>
      <c r="BM58" s="444"/>
      <c r="BN58" s="444"/>
      <c r="BO58" s="444"/>
      <c r="BP58" s="444"/>
      <c r="BQ58" s="444"/>
      <c r="BR58" s="444"/>
      <c r="BS58" s="444"/>
      <c r="BT58" s="444"/>
      <c r="BU58" s="444"/>
      <c r="BV58" s="444"/>
      <c r="BW58" s="444"/>
      <c r="BX58" s="444"/>
      <c r="BY58" s="444"/>
      <c r="BZ58" s="444"/>
      <c r="CA58" s="444"/>
      <c r="CB58" s="444"/>
      <c r="CC58" s="444"/>
      <c r="CD58" s="444"/>
      <c r="CE58" s="444"/>
      <c r="CF58" s="444"/>
      <c r="CG58" s="444"/>
      <c r="CH58" s="444"/>
      <c r="CI58" s="444"/>
      <c r="CJ58" s="444"/>
      <c r="CK58" s="444"/>
      <c r="CL58" s="444"/>
      <c r="CM58" s="444"/>
      <c r="CN58" s="38"/>
      <c r="CO58" s="38"/>
      <c r="CP58" s="38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75"/>
    </row>
    <row r="59" spans="1:142" x14ac:dyDescent="0.25">
      <c r="A59" s="368" t="s">
        <v>862</v>
      </c>
      <c r="B59" s="368" t="s">
        <v>517</v>
      </c>
      <c r="C59" s="369" t="s">
        <v>153</v>
      </c>
      <c r="D59" s="394">
        <v>51</v>
      </c>
      <c r="E59" s="312">
        <v>0</v>
      </c>
      <c r="F59" s="312">
        <v>0</v>
      </c>
      <c r="G59" s="312">
        <v>0</v>
      </c>
      <c r="H59" s="312">
        <v>0</v>
      </c>
      <c r="I59" s="312">
        <v>0</v>
      </c>
      <c r="J59" s="312">
        <v>0</v>
      </c>
      <c r="K59" s="312">
        <v>0</v>
      </c>
      <c r="L59" s="312">
        <v>0</v>
      </c>
      <c r="M59" s="312">
        <v>0</v>
      </c>
      <c r="N59" s="312">
        <v>0</v>
      </c>
      <c r="O59" s="312">
        <v>0</v>
      </c>
      <c r="P59" s="312">
        <v>0</v>
      </c>
      <c r="Q59" s="312">
        <v>0</v>
      </c>
      <c r="R59" s="312">
        <v>0</v>
      </c>
      <c r="S59" s="312">
        <v>0</v>
      </c>
      <c r="T59" s="312">
        <v>0</v>
      </c>
      <c r="U59" s="312">
        <v>0</v>
      </c>
      <c r="V59" s="312">
        <v>0</v>
      </c>
      <c r="W59" s="312">
        <v>0</v>
      </c>
      <c r="X59" s="312">
        <v>0</v>
      </c>
      <c r="Y59" s="312">
        <v>0</v>
      </c>
      <c r="Z59" s="312">
        <v>0</v>
      </c>
      <c r="AA59" s="312">
        <v>0</v>
      </c>
      <c r="AB59" s="312">
        <v>0</v>
      </c>
      <c r="AC59" s="312">
        <v>0</v>
      </c>
      <c r="AD59" s="312">
        <v>0</v>
      </c>
      <c r="AE59" s="312">
        <v>0</v>
      </c>
      <c r="AF59" s="312">
        <v>0</v>
      </c>
      <c r="AG59" s="312">
        <v>0</v>
      </c>
      <c r="AH59" s="312">
        <v>0</v>
      </c>
      <c r="AI59" s="312">
        <v>0</v>
      </c>
      <c r="AJ59" s="312">
        <v>0</v>
      </c>
      <c r="AK59" s="312">
        <v>0</v>
      </c>
      <c r="AL59" s="312">
        <v>0</v>
      </c>
      <c r="AM59" s="312">
        <v>0</v>
      </c>
      <c r="AN59" s="312">
        <v>0</v>
      </c>
      <c r="AO59" s="312">
        <v>0</v>
      </c>
      <c r="AP59" s="312">
        <v>0</v>
      </c>
      <c r="AQ59" s="312">
        <v>0</v>
      </c>
      <c r="AR59" s="312">
        <v>0</v>
      </c>
      <c r="AS59" s="312">
        <v>0</v>
      </c>
      <c r="AT59" s="312">
        <v>0</v>
      </c>
      <c r="AU59" s="312">
        <v>0</v>
      </c>
      <c r="AV59" s="312">
        <v>0</v>
      </c>
      <c r="AW59" s="312">
        <v>0</v>
      </c>
      <c r="AX59" s="312">
        <v>0</v>
      </c>
      <c r="AY59" s="312">
        <v>0</v>
      </c>
      <c r="AZ59" s="312">
        <v>0</v>
      </c>
      <c r="BA59" s="312">
        <v>0</v>
      </c>
      <c r="BB59" s="312">
        <v>0</v>
      </c>
      <c r="BC59" s="312">
        <v>0</v>
      </c>
      <c r="BD59" s="312">
        <v>0</v>
      </c>
      <c r="BE59" s="444"/>
      <c r="BF59" s="444"/>
      <c r="BG59" s="444"/>
      <c r="BH59" s="444"/>
      <c r="BI59" s="444"/>
      <c r="BJ59" s="444"/>
      <c r="BK59" s="444"/>
      <c r="BL59" s="444"/>
      <c r="BM59" s="444"/>
      <c r="BN59" s="444"/>
      <c r="BO59" s="444"/>
      <c r="BP59" s="444"/>
      <c r="BQ59" s="444"/>
      <c r="BR59" s="444"/>
      <c r="BS59" s="444"/>
      <c r="BT59" s="444"/>
      <c r="BU59" s="444"/>
      <c r="BV59" s="444"/>
      <c r="BW59" s="444"/>
      <c r="BX59" s="444"/>
      <c r="BY59" s="444"/>
      <c r="BZ59" s="444"/>
      <c r="CA59" s="444"/>
      <c r="CB59" s="444"/>
      <c r="CC59" s="444"/>
      <c r="CD59" s="444"/>
      <c r="CE59" s="444"/>
      <c r="CF59" s="444"/>
      <c r="CG59" s="444"/>
      <c r="CH59" s="444"/>
      <c r="CI59" s="444"/>
      <c r="CJ59" s="444"/>
      <c r="CK59" s="444"/>
      <c r="CL59" s="444"/>
      <c r="CM59" s="444"/>
      <c r="CN59" s="38"/>
      <c r="CO59" s="38"/>
      <c r="CP59" s="38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75"/>
    </row>
    <row r="60" spans="1:142" x14ac:dyDescent="0.25">
      <c r="A60" s="368" t="s">
        <v>863</v>
      </c>
      <c r="B60" s="368" t="s">
        <v>878</v>
      </c>
      <c r="C60" s="369" t="s">
        <v>155</v>
      </c>
      <c r="D60" s="394">
        <v>52</v>
      </c>
      <c r="E60" s="312">
        <v>0</v>
      </c>
      <c r="F60" s="312">
        <v>0</v>
      </c>
      <c r="G60" s="312">
        <v>0</v>
      </c>
      <c r="H60" s="312">
        <v>0</v>
      </c>
      <c r="I60" s="312">
        <v>0</v>
      </c>
      <c r="J60" s="312">
        <v>0</v>
      </c>
      <c r="K60" s="312">
        <v>0</v>
      </c>
      <c r="L60" s="312">
        <v>0</v>
      </c>
      <c r="M60" s="312">
        <v>0</v>
      </c>
      <c r="N60" s="312">
        <v>0</v>
      </c>
      <c r="O60" s="312">
        <v>0</v>
      </c>
      <c r="P60" s="312">
        <v>0</v>
      </c>
      <c r="Q60" s="312">
        <v>0</v>
      </c>
      <c r="R60" s="312">
        <v>0</v>
      </c>
      <c r="S60" s="312">
        <v>0</v>
      </c>
      <c r="T60" s="312">
        <v>0</v>
      </c>
      <c r="U60" s="312">
        <v>0</v>
      </c>
      <c r="V60" s="312">
        <v>0</v>
      </c>
      <c r="W60" s="312">
        <v>0</v>
      </c>
      <c r="X60" s="312">
        <v>0</v>
      </c>
      <c r="Y60" s="312">
        <v>0</v>
      </c>
      <c r="Z60" s="312">
        <v>0</v>
      </c>
      <c r="AA60" s="312">
        <v>0</v>
      </c>
      <c r="AB60" s="312">
        <v>0</v>
      </c>
      <c r="AC60" s="312">
        <v>0</v>
      </c>
      <c r="AD60" s="312">
        <v>0</v>
      </c>
      <c r="AE60" s="312">
        <v>0</v>
      </c>
      <c r="AF60" s="312">
        <v>0</v>
      </c>
      <c r="AG60" s="312">
        <v>0</v>
      </c>
      <c r="AH60" s="312">
        <v>0</v>
      </c>
      <c r="AI60" s="312">
        <v>0</v>
      </c>
      <c r="AJ60" s="312">
        <v>0</v>
      </c>
      <c r="AK60" s="312">
        <v>0</v>
      </c>
      <c r="AL60" s="312">
        <v>0</v>
      </c>
      <c r="AM60" s="312">
        <v>0</v>
      </c>
      <c r="AN60" s="312">
        <v>0</v>
      </c>
      <c r="AO60" s="312">
        <v>0</v>
      </c>
      <c r="AP60" s="312">
        <v>0</v>
      </c>
      <c r="AQ60" s="312">
        <v>0</v>
      </c>
      <c r="AR60" s="312">
        <v>0</v>
      </c>
      <c r="AS60" s="312">
        <v>0</v>
      </c>
      <c r="AT60" s="312">
        <v>0</v>
      </c>
      <c r="AU60" s="312">
        <v>0</v>
      </c>
      <c r="AV60" s="312">
        <v>0</v>
      </c>
      <c r="AW60" s="312">
        <v>0</v>
      </c>
      <c r="AX60" s="312">
        <v>0</v>
      </c>
      <c r="AY60" s="312">
        <v>0</v>
      </c>
      <c r="AZ60" s="312">
        <v>0</v>
      </c>
      <c r="BA60" s="312">
        <v>0</v>
      </c>
      <c r="BB60" s="312">
        <v>0</v>
      </c>
      <c r="BC60" s="312">
        <v>0</v>
      </c>
      <c r="BD60" s="312">
        <v>0</v>
      </c>
      <c r="BE60" s="444"/>
      <c r="BF60" s="444"/>
      <c r="BG60" s="444"/>
      <c r="BH60" s="444"/>
      <c r="BI60" s="444"/>
      <c r="BJ60" s="444"/>
      <c r="BK60" s="444"/>
      <c r="BL60" s="444"/>
      <c r="BM60" s="444"/>
      <c r="BN60" s="444"/>
      <c r="BO60" s="444"/>
      <c r="BP60" s="444"/>
      <c r="BQ60" s="444"/>
      <c r="BR60" s="444"/>
      <c r="BS60" s="444"/>
      <c r="BT60" s="444"/>
      <c r="BU60" s="444"/>
      <c r="BV60" s="444"/>
      <c r="BW60" s="444"/>
      <c r="BX60" s="444"/>
      <c r="BY60" s="444"/>
      <c r="BZ60" s="444"/>
      <c r="CA60" s="444"/>
      <c r="CB60" s="444"/>
      <c r="CC60" s="444"/>
      <c r="CD60" s="444"/>
      <c r="CE60" s="444"/>
      <c r="CF60" s="444"/>
      <c r="CG60" s="444"/>
      <c r="CH60" s="444"/>
      <c r="CI60" s="444"/>
      <c r="CJ60" s="444"/>
      <c r="CK60" s="444"/>
      <c r="CL60" s="444"/>
      <c r="CM60" s="444"/>
      <c r="CN60" s="38"/>
      <c r="CO60" s="38"/>
      <c r="CP60" s="38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75"/>
    </row>
    <row r="61" spans="1:142" x14ac:dyDescent="0.25">
      <c r="A61" s="368" t="s">
        <v>863</v>
      </c>
      <c r="B61" s="368" t="s">
        <v>913</v>
      </c>
      <c r="C61" s="369" t="s">
        <v>155</v>
      </c>
      <c r="D61" s="394">
        <v>53</v>
      </c>
      <c r="E61" s="312">
        <v>0</v>
      </c>
      <c r="F61" s="312">
        <v>0</v>
      </c>
      <c r="G61" s="312">
        <v>0</v>
      </c>
      <c r="H61" s="312">
        <v>0</v>
      </c>
      <c r="I61" s="312">
        <v>0</v>
      </c>
      <c r="J61" s="312">
        <v>0</v>
      </c>
      <c r="K61" s="312">
        <v>0</v>
      </c>
      <c r="L61" s="312">
        <v>0</v>
      </c>
      <c r="M61" s="312">
        <v>0</v>
      </c>
      <c r="N61" s="312">
        <v>0</v>
      </c>
      <c r="O61" s="312">
        <v>0</v>
      </c>
      <c r="P61" s="312">
        <v>0</v>
      </c>
      <c r="Q61" s="312">
        <v>0</v>
      </c>
      <c r="R61" s="312">
        <v>0</v>
      </c>
      <c r="S61" s="312">
        <v>0</v>
      </c>
      <c r="T61" s="312">
        <v>0</v>
      </c>
      <c r="U61" s="312">
        <v>0</v>
      </c>
      <c r="V61" s="312">
        <v>0</v>
      </c>
      <c r="W61" s="312">
        <v>0</v>
      </c>
      <c r="X61" s="312">
        <v>0</v>
      </c>
      <c r="Y61" s="312">
        <v>0</v>
      </c>
      <c r="Z61" s="312">
        <v>0</v>
      </c>
      <c r="AA61" s="312">
        <v>0</v>
      </c>
      <c r="AB61" s="312">
        <v>0</v>
      </c>
      <c r="AC61" s="312">
        <v>0</v>
      </c>
      <c r="AD61" s="312">
        <v>0</v>
      </c>
      <c r="AE61" s="312">
        <v>0</v>
      </c>
      <c r="AF61" s="312">
        <v>0</v>
      </c>
      <c r="AG61" s="312">
        <v>0</v>
      </c>
      <c r="AH61" s="312">
        <v>0</v>
      </c>
      <c r="AI61" s="312">
        <v>0</v>
      </c>
      <c r="AJ61" s="312">
        <v>0</v>
      </c>
      <c r="AK61" s="312">
        <v>0</v>
      </c>
      <c r="AL61" s="312">
        <v>0</v>
      </c>
      <c r="AM61" s="312">
        <v>0</v>
      </c>
      <c r="AN61" s="312">
        <v>0</v>
      </c>
      <c r="AO61" s="312">
        <v>0</v>
      </c>
      <c r="AP61" s="312">
        <v>0</v>
      </c>
      <c r="AQ61" s="312">
        <v>0</v>
      </c>
      <c r="AR61" s="312">
        <v>0</v>
      </c>
      <c r="AS61" s="312">
        <v>0</v>
      </c>
      <c r="AT61" s="312">
        <v>0</v>
      </c>
      <c r="AU61" s="312">
        <v>0</v>
      </c>
      <c r="AV61" s="312">
        <v>0</v>
      </c>
      <c r="AW61" s="312">
        <v>0</v>
      </c>
      <c r="AX61" s="312">
        <v>0</v>
      </c>
      <c r="AY61" s="312">
        <v>0</v>
      </c>
      <c r="AZ61" s="312">
        <v>0</v>
      </c>
      <c r="BA61" s="312">
        <v>0</v>
      </c>
      <c r="BB61" s="312">
        <v>0</v>
      </c>
      <c r="BC61" s="312">
        <v>0</v>
      </c>
      <c r="BD61" s="312">
        <v>0</v>
      </c>
      <c r="BE61" s="444"/>
      <c r="BF61" s="444"/>
      <c r="BG61" s="444"/>
      <c r="BH61" s="444"/>
      <c r="BI61" s="444"/>
      <c r="BJ61" s="444"/>
      <c r="BK61" s="444"/>
      <c r="BL61" s="444"/>
      <c r="BM61" s="444"/>
      <c r="BN61" s="444"/>
      <c r="BO61" s="444"/>
      <c r="BP61" s="444"/>
      <c r="BQ61" s="444"/>
      <c r="BR61" s="444"/>
      <c r="BS61" s="444"/>
      <c r="BT61" s="444"/>
      <c r="BU61" s="444"/>
      <c r="BV61" s="444"/>
      <c r="BW61" s="444"/>
      <c r="BX61" s="444"/>
      <c r="BY61" s="444"/>
      <c r="BZ61" s="444"/>
      <c r="CA61" s="444"/>
      <c r="CB61" s="444"/>
      <c r="CC61" s="444"/>
      <c r="CD61" s="444"/>
      <c r="CE61" s="444"/>
      <c r="CF61" s="444"/>
      <c r="CG61" s="444"/>
      <c r="CH61" s="444"/>
      <c r="CI61" s="444"/>
      <c r="CJ61" s="444"/>
      <c r="CK61" s="444"/>
      <c r="CL61" s="444"/>
      <c r="CM61" s="444"/>
      <c r="CN61" s="38"/>
      <c r="CO61" s="38"/>
      <c r="CP61" s="38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75"/>
    </row>
    <row r="62" spans="1:142" x14ac:dyDescent="0.25">
      <c r="A62" s="368" t="s">
        <v>863</v>
      </c>
      <c r="B62" s="368" t="s">
        <v>884</v>
      </c>
      <c r="C62" s="369" t="s">
        <v>155</v>
      </c>
      <c r="D62" s="394">
        <v>54</v>
      </c>
      <c r="E62" s="312">
        <v>0</v>
      </c>
      <c r="F62" s="312">
        <v>0</v>
      </c>
      <c r="G62" s="312">
        <v>0</v>
      </c>
      <c r="H62" s="312">
        <v>0</v>
      </c>
      <c r="I62" s="312">
        <v>0</v>
      </c>
      <c r="J62" s="312">
        <v>0</v>
      </c>
      <c r="K62" s="312">
        <v>0</v>
      </c>
      <c r="L62" s="312">
        <v>0</v>
      </c>
      <c r="M62" s="312">
        <v>0</v>
      </c>
      <c r="N62" s="312">
        <v>0</v>
      </c>
      <c r="O62" s="312">
        <v>0</v>
      </c>
      <c r="P62" s="312">
        <v>0</v>
      </c>
      <c r="Q62" s="312">
        <v>0</v>
      </c>
      <c r="R62" s="312">
        <v>0</v>
      </c>
      <c r="S62" s="312">
        <v>0</v>
      </c>
      <c r="T62" s="312">
        <v>0</v>
      </c>
      <c r="U62" s="312">
        <v>0</v>
      </c>
      <c r="V62" s="312">
        <v>0</v>
      </c>
      <c r="W62" s="312">
        <v>0</v>
      </c>
      <c r="X62" s="312">
        <v>0</v>
      </c>
      <c r="Y62" s="312">
        <v>0</v>
      </c>
      <c r="Z62" s="312">
        <v>0</v>
      </c>
      <c r="AA62" s="312">
        <v>0</v>
      </c>
      <c r="AB62" s="312">
        <v>0</v>
      </c>
      <c r="AC62" s="312">
        <v>0</v>
      </c>
      <c r="AD62" s="312">
        <v>0</v>
      </c>
      <c r="AE62" s="312">
        <v>0</v>
      </c>
      <c r="AF62" s="312">
        <v>0</v>
      </c>
      <c r="AG62" s="312">
        <v>0</v>
      </c>
      <c r="AH62" s="312">
        <v>0</v>
      </c>
      <c r="AI62" s="312">
        <v>0</v>
      </c>
      <c r="AJ62" s="312">
        <v>0</v>
      </c>
      <c r="AK62" s="312">
        <v>0</v>
      </c>
      <c r="AL62" s="312">
        <v>0</v>
      </c>
      <c r="AM62" s="312">
        <v>0</v>
      </c>
      <c r="AN62" s="312">
        <v>0</v>
      </c>
      <c r="AO62" s="312">
        <v>0</v>
      </c>
      <c r="AP62" s="312">
        <v>0</v>
      </c>
      <c r="AQ62" s="312">
        <v>0</v>
      </c>
      <c r="AR62" s="312">
        <v>0</v>
      </c>
      <c r="AS62" s="312">
        <v>0</v>
      </c>
      <c r="AT62" s="312">
        <v>0</v>
      </c>
      <c r="AU62" s="312">
        <v>0</v>
      </c>
      <c r="AV62" s="312">
        <v>0</v>
      </c>
      <c r="AW62" s="312">
        <v>0</v>
      </c>
      <c r="AX62" s="312">
        <v>0</v>
      </c>
      <c r="AY62" s="312">
        <v>0</v>
      </c>
      <c r="AZ62" s="312">
        <v>0</v>
      </c>
      <c r="BA62" s="312">
        <v>0</v>
      </c>
      <c r="BB62" s="312">
        <v>0</v>
      </c>
      <c r="BC62" s="312">
        <v>0</v>
      </c>
      <c r="BD62" s="312">
        <v>0</v>
      </c>
      <c r="BE62" s="444"/>
      <c r="BF62" s="444"/>
      <c r="BG62" s="444"/>
      <c r="BH62" s="444"/>
      <c r="BI62" s="444"/>
      <c r="BJ62" s="444"/>
      <c r="BK62" s="444"/>
      <c r="BL62" s="444"/>
      <c r="BM62" s="444"/>
      <c r="BN62" s="444"/>
      <c r="BO62" s="444"/>
      <c r="BP62" s="444"/>
      <c r="BQ62" s="444"/>
      <c r="BR62" s="444"/>
      <c r="BS62" s="444"/>
      <c r="BT62" s="444"/>
      <c r="BU62" s="444"/>
      <c r="BV62" s="444"/>
      <c r="BW62" s="444"/>
      <c r="BX62" s="444"/>
      <c r="BY62" s="444"/>
      <c r="BZ62" s="444"/>
      <c r="CA62" s="444"/>
      <c r="CB62" s="444"/>
      <c r="CC62" s="444"/>
      <c r="CD62" s="444"/>
      <c r="CE62" s="444"/>
      <c r="CF62" s="444"/>
      <c r="CG62" s="444"/>
      <c r="CH62" s="444"/>
      <c r="CI62" s="444"/>
      <c r="CJ62" s="444"/>
      <c r="CK62" s="444"/>
      <c r="CL62" s="444"/>
      <c r="CM62" s="444"/>
      <c r="CN62" s="38"/>
      <c r="CO62" s="38"/>
      <c r="CP62" s="38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75"/>
    </row>
    <row r="63" spans="1:142" x14ac:dyDescent="0.25">
      <c r="A63" s="368" t="s">
        <v>863</v>
      </c>
      <c r="B63" s="368" t="s">
        <v>878</v>
      </c>
      <c r="C63" s="369" t="s">
        <v>153</v>
      </c>
      <c r="D63" s="394">
        <v>55</v>
      </c>
      <c r="E63" s="312">
        <v>0</v>
      </c>
      <c r="F63" s="312">
        <v>0</v>
      </c>
      <c r="G63" s="312">
        <v>0</v>
      </c>
      <c r="H63" s="312">
        <v>0</v>
      </c>
      <c r="I63" s="312">
        <v>0</v>
      </c>
      <c r="J63" s="312">
        <v>0</v>
      </c>
      <c r="K63" s="312">
        <v>0</v>
      </c>
      <c r="L63" s="312">
        <v>0</v>
      </c>
      <c r="M63" s="312">
        <v>0</v>
      </c>
      <c r="N63" s="312">
        <v>0</v>
      </c>
      <c r="O63" s="312">
        <v>0</v>
      </c>
      <c r="P63" s="312">
        <v>0</v>
      </c>
      <c r="Q63" s="312">
        <v>0</v>
      </c>
      <c r="R63" s="312">
        <v>0</v>
      </c>
      <c r="S63" s="312">
        <v>0</v>
      </c>
      <c r="T63" s="312">
        <v>0</v>
      </c>
      <c r="U63" s="312">
        <v>0</v>
      </c>
      <c r="V63" s="312">
        <v>0</v>
      </c>
      <c r="W63" s="312">
        <v>0</v>
      </c>
      <c r="X63" s="312">
        <v>0</v>
      </c>
      <c r="Y63" s="312">
        <v>0</v>
      </c>
      <c r="Z63" s="312">
        <v>0</v>
      </c>
      <c r="AA63" s="312">
        <v>0</v>
      </c>
      <c r="AB63" s="312">
        <v>0</v>
      </c>
      <c r="AC63" s="312">
        <v>0</v>
      </c>
      <c r="AD63" s="312">
        <v>0</v>
      </c>
      <c r="AE63" s="312">
        <v>0</v>
      </c>
      <c r="AF63" s="312">
        <v>0</v>
      </c>
      <c r="AG63" s="312">
        <v>0</v>
      </c>
      <c r="AH63" s="312">
        <v>0</v>
      </c>
      <c r="AI63" s="312">
        <v>0</v>
      </c>
      <c r="AJ63" s="312">
        <v>0</v>
      </c>
      <c r="AK63" s="312">
        <v>0</v>
      </c>
      <c r="AL63" s="312">
        <v>0</v>
      </c>
      <c r="AM63" s="312">
        <v>0</v>
      </c>
      <c r="AN63" s="312">
        <v>0</v>
      </c>
      <c r="AO63" s="312">
        <v>0</v>
      </c>
      <c r="AP63" s="312">
        <v>0</v>
      </c>
      <c r="AQ63" s="312">
        <v>0</v>
      </c>
      <c r="AR63" s="312">
        <v>0</v>
      </c>
      <c r="AS63" s="312">
        <v>0</v>
      </c>
      <c r="AT63" s="312">
        <v>0</v>
      </c>
      <c r="AU63" s="312">
        <v>0</v>
      </c>
      <c r="AV63" s="312">
        <v>0</v>
      </c>
      <c r="AW63" s="312">
        <v>0</v>
      </c>
      <c r="AX63" s="312">
        <v>0</v>
      </c>
      <c r="AY63" s="312">
        <v>0</v>
      </c>
      <c r="AZ63" s="312">
        <v>0</v>
      </c>
      <c r="BA63" s="312">
        <v>0</v>
      </c>
      <c r="BB63" s="312">
        <v>0</v>
      </c>
      <c r="BC63" s="312">
        <v>0</v>
      </c>
      <c r="BD63" s="312">
        <v>0</v>
      </c>
      <c r="BE63" s="444"/>
      <c r="BF63" s="444"/>
      <c r="BG63" s="444"/>
      <c r="BH63" s="444"/>
      <c r="BI63" s="444"/>
      <c r="BJ63" s="444"/>
      <c r="BK63" s="444"/>
      <c r="BL63" s="444"/>
      <c r="BM63" s="444"/>
      <c r="BN63" s="444"/>
      <c r="BO63" s="444"/>
      <c r="BP63" s="444"/>
      <c r="BQ63" s="444"/>
      <c r="BR63" s="444"/>
      <c r="BS63" s="444"/>
      <c r="BT63" s="444"/>
      <c r="BU63" s="444"/>
      <c r="BV63" s="444"/>
      <c r="BW63" s="444"/>
      <c r="BX63" s="444"/>
      <c r="BY63" s="444"/>
      <c r="BZ63" s="444"/>
      <c r="CA63" s="444"/>
      <c r="CB63" s="444"/>
      <c r="CC63" s="444"/>
      <c r="CD63" s="444"/>
      <c r="CE63" s="444"/>
      <c r="CF63" s="444"/>
      <c r="CG63" s="444"/>
      <c r="CH63" s="444"/>
      <c r="CI63" s="444"/>
      <c r="CJ63" s="444"/>
      <c r="CK63" s="444"/>
      <c r="CL63" s="444"/>
      <c r="CM63" s="444"/>
      <c r="CN63" s="38"/>
      <c r="CO63" s="38"/>
      <c r="CP63" s="38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75"/>
    </row>
    <row r="64" spans="1:142" x14ac:dyDescent="0.25">
      <c r="A64" s="368" t="s">
        <v>863</v>
      </c>
      <c r="B64" s="368" t="s">
        <v>880</v>
      </c>
      <c r="C64" s="369" t="s">
        <v>153</v>
      </c>
      <c r="D64" s="394">
        <v>56</v>
      </c>
      <c r="E64" s="312">
        <v>0</v>
      </c>
      <c r="F64" s="312">
        <v>0</v>
      </c>
      <c r="G64" s="312">
        <v>0</v>
      </c>
      <c r="H64" s="312">
        <v>0</v>
      </c>
      <c r="I64" s="312">
        <v>0</v>
      </c>
      <c r="J64" s="312">
        <v>0</v>
      </c>
      <c r="K64" s="312">
        <v>0</v>
      </c>
      <c r="L64" s="312">
        <v>0</v>
      </c>
      <c r="M64" s="312">
        <v>0</v>
      </c>
      <c r="N64" s="312">
        <v>0</v>
      </c>
      <c r="O64" s="312">
        <v>0</v>
      </c>
      <c r="P64" s="312">
        <v>0</v>
      </c>
      <c r="Q64" s="312">
        <v>0</v>
      </c>
      <c r="R64" s="312">
        <v>0</v>
      </c>
      <c r="S64" s="312">
        <v>0</v>
      </c>
      <c r="T64" s="312">
        <v>0</v>
      </c>
      <c r="U64" s="312">
        <v>0</v>
      </c>
      <c r="V64" s="312">
        <v>0</v>
      </c>
      <c r="W64" s="312">
        <v>0</v>
      </c>
      <c r="X64" s="312">
        <v>0</v>
      </c>
      <c r="Y64" s="312">
        <v>0</v>
      </c>
      <c r="Z64" s="312">
        <v>0</v>
      </c>
      <c r="AA64" s="312">
        <v>0</v>
      </c>
      <c r="AB64" s="312">
        <v>0</v>
      </c>
      <c r="AC64" s="312">
        <v>0</v>
      </c>
      <c r="AD64" s="312">
        <v>0</v>
      </c>
      <c r="AE64" s="312">
        <v>0</v>
      </c>
      <c r="AF64" s="312">
        <v>0</v>
      </c>
      <c r="AG64" s="312">
        <v>0</v>
      </c>
      <c r="AH64" s="312">
        <v>0</v>
      </c>
      <c r="AI64" s="312">
        <v>0</v>
      </c>
      <c r="AJ64" s="312">
        <v>0</v>
      </c>
      <c r="AK64" s="312">
        <v>0</v>
      </c>
      <c r="AL64" s="312">
        <v>0</v>
      </c>
      <c r="AM64" s="312">
        <v>0</v>
      </c>
      <c r="AN64" s="312">
        <v>0</v>
      </c>
      <c r="AO64" s="312">
        <v>0</v>
      </c>
      <c r="AP64" s="312">
        <v>0</v>
      </c>
      <c r="AQ64" s="312">
        <v>0</v>
      </c>
      <c r="AR64" s="312">
        <v>0</v>
      </c>
      <c r="AS64" s="312">
        <v>0</v>
      </c>
      <c r="AT64" s="312">
        <v>0</v>
      </c>
      <c r="AU64" s="312">
        <v>0</v>
      </c>
      <c r="AV64" s="312">
        <v>0</v>
      </c>
      <c r="AW64" s="312">
        <v>0</v>
      </c>
      <c r="AX64" s="312">
        <v>0</v>
      </c>
      <c r="AY64" s="312">
        <v>0</v>
      </c>
      <c r="AZ64" s="312">
        <v>0</v>
      </c>
      <c r="BA64" s="312">
        <v>0</v>
      </c>
      <c r="BB64" s="312">
        <v>0</v>
      </c>
      <c r="BC64" s="312">
        <v>0</v>
      </c>
      <c r="BD64" s="312">
        <v>0</v>
      </c>
      <c r="BE64" s="444"/>
      <c r="BF64" s="444"/>
      <c r="BG64" s="444"/>
      <c r="BH64" s="444"/>
      <c r="BI64" s="444"/>
      <c r="BJ64" s="444"/>
      <c r="BK64" s="444"/>
      <c r="BL64" s="444"/>
      <c r="BM64" s="444"/>
      <c r="BN64" s="444"/>
      <c r="BO64" s="444"/>
      <c r="BP64" s="444"/>
      <c r="BQ64" s="444"/>
      <c r="BR64" s="444"/>
      <c r="BS64" s="444"/>
      <c r="BT64" s="444"/>
      <c r="BU64" s="444"/>
      <c r="BV64" s="444"/>
      <c r="BW64" s="444"/>
      <c r="BX64" s="444"/>
      <c r="BY64" s="444"/>
      <c r="BZ64" s="444"/>
      <c r="CA64" s="444"/>
      <c r="CB64" s="444"/>
      <c r="CC64" s="444"/>
      <c r="CD64" s="444"/>
      <c r="CE64" s="444"/>
      <c r="CF64" s="444"/>
      <c r="CG64" s="444"/>
      <c r="CH64" s="444"/>
      <c r="CI64" s="444"/>
      <c r="CJ64" s="444"/>
      <c r="CK64" s="444"/>
      <c r="CL64" s="444"/>
      <c r="CM64" s="444"/>
      <c r="CN64" s="38"/>
      <c r="CO64" s="38"/>
      <c r="CP64" s="38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75"/>
    </row>
    <row r="65" spans="1:142" x14ac:dyDescent="0.25">
      <c r="A65" s="368" t="s">
        <v>863</v>
      </c>
      <c r="B65" s="368" t="s">
        <v>912</v>
      </c>
      <c r="C65" s="369" t="s">
        <v>153</v>
      </c>
      <c r="D65" s="394">
        <v>57</v>
      </c>
      <c r="E65" s="312">
        <v>0</v>
      </c>
      <c r="F65" s="312">
        <v>0</v>
      </c>
      <c r="G65" s="312">
        <v>0</v>
      </c>
      <c r="H65" s="312">
        <v>0</v>
      </c>
      <c r="I65" s="312">
        <v>0</v>
      </c>
      <c r="J65" s="312">
        <v>0</v>
      </c>
      <c r="K65" s="312">
        <v>0</v>
      </c>
      <c r="L65" s="312">
        <v>0</v>
      </c>
      <c r="M65" s="312">
        <v>0</v>
      </c>
      <c r="N65" s="312">
        <v>0</v>
      </c>
      <c r="O65" s="312">
        <v>0</v>
      </c>
      <c r="P65" s="312">
        <v>0</v>
      </c>
      <c r="Q65" s="312">
        <v>0</v>
      </c>
      <c r="R65" s="312">
        <v>0</v>
      </c>
      <c r="S65" s="312">
        <v>0</v>
      </c>
      <c r="T65" s="312">
        <v>0</v>
      </c>
      <c r="U65" s="312">
        <v>0</v>
      </c>
      <c r="V65" s="312">
        <v>0</v>
      </c>
      <c r="W65" s="312">
        <v>0</v>
      </c>
      <c r="X65" s="312">
        <v>0</v>
      </c>
      <c r="Y65" s="312">
        <v>0</v>
      </c>
      <c r="Z65" s="312">
        <v>0</v>
      </c>
      <c r="AA65" s="312">
        <v>0</v>
      </c>
      <c r="AB65" s="312">
        <v>0</v>
      </c>
      <c r="AC65" s="312">
        <v>0</v>
      </c>
      <c r="AD65" s="312">
        <v>0</v>
      </c>
      <c r="AE65" s="312">
        <v>0</v>
      </c>
      <c r="AF65" s="312">
        <v>0</v>
      </c>
      <c r="AG65" s="312">
        <v>0</v>
      </c>
      <c r="AH65" s="312">
        <v>0</v>
      </c>
      <c r="AI65" s="312">
        <v>0</v>
      </c>
      <c r="AJ65" s="312">
        <v>0</v>
      </c>
      <c r="AK65" s="312">
        <v>0</v>
      </c>
      <c r="AL65" s="312">
        <v>0</v>
      </c>
      <c r="AM65" s="312">
        <v>0</v>
      </c>
      <c r="AN65" s="312">
        <v>0</v>
      </c>
      <c r="AO65" s="312">
        <v>0</v>
      </c>
      <c r="AP65" s="312">
        <v>0</v>
      </c>
      <c r="AQ65" s="312">
        <v>0</v>
      </c>
      <c r="AR65" s="312">
        <v>0</v>
      </c>
      <c r="AS65" s="312">
        <v>0</v>
      </c>
      <c r="AT65" s="312">
        <v>0</v>
      </c>
      <c r="AU65" s="312">
        <v>0</v>
      </c>
      <c r="AV65" s="312">
        <v>0</v>
      </c>
      <c r="AW65" s="312">
        <v>0</v>
      </c>
      <c r="AX65" s="312">
        <v>0</v>
      </c>
      <c r="AY65" s="312">
        <v>0</v>
      </c>
      <c r="AZ65" s="312">
        <v>0</v>
      </c>
      <c r="BA65" s="312">
        <v>0</v>
      </c>
      <c r="BB65" s="312">
        <v>0</v>
      </c>
      <c r="BC65" s="312">
        <v>0</v>
      </c>
      <c r="BD65" s="312">
        <v>0</v>
      </c>
      <c r="BE65" s="444"/>
      <c r="BF65" s="444"/>
      <c r="BG65" s="444"/>
      <c r="BH65" s="444"/>
      <c r="BI65" s="444"/>
      <c r="BJ65" s="444"/>
      <c r="BK65" s="444"/>
      <c r="BL65" s="444"/>
      <c r="BM65" s="444"/>
      <c r="BN65" s="444"/>
      <c r="BO65" s="444"/>
      <c r="BP65" s="444"/>
      <c r="BQ65" s="444"/>
      <c r="BR65" s="444"/>
      <c r="BS65" s="444"/>
      <c r="BT65" s="444"/>
      <c r="BU65" s="444"/>
      <c r="BV65" s="444"/>
      <c r="BW65" s="444"/>
      <c r="BX65" s="444"/>
      <c r="BY65" s="444"/>
      <c r="BZ65" s="444"/>
      <c r="CA65" s="444"/>
      <c r="CB65" s="444"/>
      <c r="CC65" s="444"/>
      <c r="CD65" s="444"/>
      <c r="CE65" s="444"/>
      <c r="CF65" s="444"/>
      <c r="CG65" s="444"/>
      <c r="CH65" s="444"/>
      <c r="CI65" s="444"/>
      <c r="CJ65" s="444"/>
      <c r="CK65" s="444"/>
      <c r="CL65" s="444"/>
      <c r="CM65" s="444"/>
      <c r="CN65" s="38"/>
      <c r="CO65" s="38"/>
      <c r="CP65" s="38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75"/>
    </row>
    <row r="66" spans="1:142" x14ac:dyDescent="0.25">
      <c r="A66" s="368" t="s">
        <v>863</v>
      </c>
      <c r="B66" s="368" t="s">
        <v>913</v>
      </c>
      <c r="C66" s="369" t="s">
        <v>153</v>
      </c>
      <c r="D66" s="394">
        <v>58</v>
      </c>
      <c r="E66" s="312">
        <v>0</v>
      </c>
      <c r="F66" s="312">
        <v>0</v>
      </c>
      <c r="G66" s="312">
        <v>0</v>
      </c>
      <c r="H66" s="312">
        <v>0</v>
      </c>
      <c r="I66" s="312">
        <v>0</v>
      </c>
      <c r="J66" s="312">
        <v>0</v>
      </c>
      <c r="K66" s="312">
        <v>0</v>
      </c>
      <c r="L66" s="312">
        <v>0</v>
      </c>
      <c r="M66" s="312">
        <v>0</v>
      </c>
      <c r="N66" s="312">
        <v>0</v>
      </c>
      <c r="O66" s="312">
        <v>0</v>
      </c>
      <c r="P66" s="312">
        <v>0</v>
      </c>
      <c r="Q66" s="312">
        <v>0</v>
      </c>
      <c r="R66" s="312">
        <v>0</v>
      </c>
      <c r="S66" s="312">
        <v>0</v>
      </c>
      <c r="T66" s="312">
        <v>0</v>
      </c>
      <c r="U66" s="312">
        <v>0</v>
      </c>
      <c r="V66" s="312">
        <v>0</v>
      </c>
      <c r="W66" s="312">
        <v>0</v>
      </c>
      <c r="X66" s="312">
        <v>0</v>
      </c>
      <c r="Y66" s="312">
        <v>0</v>
      </c>
      <c r="Z66" s="312">
        <v>0</v>
      </c>
      <c r="AA66" s="312">
        <v>0</v>
      </c>
      <c r="AB66" s="312">
        <v>0</v>
      </c>
      <c r="AC66" s="312">
        <v>0</v>
      </c>
      <c r="AD66" s="312">
        <v>0</v>
      </c>
      <c r="AE66" s="312">
        <v>0</v>
      </c>
      <c r="AF66" s="312">
        <v>0</v>
      </c>
      <c r="AG66" s="312">
        <v>0</v>
      </c>
      <c r="AH66" s="312">
        <v>0</v>
      </c>
      <c r="AI66" s="312">
        <v>0</v>
      </c>
      <c r="AJ66" s="312">
        <v>0</v>
      </c>
      <c r="AK66" s="312">
        <v>0</v>
      </c>
      <c r="AL66" s="312">
        <v>0</v>
      </c>
      <c r="AM66" s="312">
        <v>0</v>
      </c>
      <c r="AN66" s="312">
        <v>0</v>
      </c>
      <c r="AO66" s="312">
        <v>0</v>
      </c>
      <c r="AP66" s="312">
        <v>0</v>
      </c>
      <c r="AQ66" s="312">
        <v>0</v>
      </c>
      <c r="AR66" s="312">
        <v>0</v>
      </c>
      <c r="AS66" s="312">
        <v>0</v>
      </c>
      <c r="AT66" s="312">
        <v>0</v>
      </c>
      <c r="AU66" s="312">
        <v>0</v>
      </c>
      <c r="AV66" s="312">
        <v>0</v>
      </c>
      <c r="AW66" s="312">
        <v>0</v>
      </c>
      <c r="AX66" s="312">
        <v>0</v>
      </c>
      <c r="AY66" s="312">
        <v>0</v>
      </c>
      <c r="AZ66" s="312">
        <v>0</v>
      </c>
      <c r="BA66" s="312">
        <v>0</v>
      </c>
      <c r="BB66" s="312">
        <v>0</v>
      </c>
      <c r="BC66" s="312">
        <v>0</v>
      </c>
      <c r="BD66" s="312">
        <v>0</v>
      </c>
      <c r="BE66" s="444"/>
      <c r="BF66" s="444"/>
      <c r="BG66" s="444"/>
      <c r="BH66" s="444"/>
      <c r="BI66" s="444"/>
      <c r="BJ66" s="444"/>
      <c r="BK66" s="444"/>
      <c r="BL66" s="444"/>
      <c r="BM66" s="444"/>
      <c r="BN66" s="444"/>
      <c r="BO66" s="444"/>
      <c r="BP66" s="444"/>
      <c r="BQ66" s="444"/>
      <c r="BR66" s="444"/>
      <c r="BS66" s="444"/>
      <c r="BT66" s="444"/>
      <c r="BU66" s="444"/>
      <c r="BV66" s="444"/>
      <c r="BW66" s="444"/>
      <c r="BX66" s="444"/>
      <c r="BY66" s="444"/>
      <c r="BZ66" s="444"/>
      <c r="CA66" s="444"/>
      <c r="CB66" s="444"/>
      <c r="CC66" s="444"/>
      <c r="CD66" s="444"/>
      <c r="CE66" s="444"/>
      <c r="CF66" s="444"/>
      <c r="CG66" s="444"/>
      <c r="CH66" s="444"/>
      <c r="CI66" s="444"/>
      <c r="CJ66" s="444"/>
      <c r="CK66" s="444"/>
      <c r="CL66" s="444"/>
      <c r="CM66" s="444"/>
      <c r="CN66" s="38"/>
      <c r="CO66" s="38"/>
      <c r="CP66" s="38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75"/>
    </row>
    <row r="67" spans="1:142" x14ac:dyDescent="0.25">
      <c r="A67" s="368" t="s">
        <v>863</v>
      </c>
      <c r="B67" s="368" t="s">
        <v>881</v>
      </c>
      <c r="C67" s="369" t="s">
        <v>153</v>
      </c>
      <c r="D67" s="394">
        <v>59</v>
      </c>
      <c r="E67" s="312">
        <v>0</v>
      </c>
      <c r="F67" s="312">
        <v>0</v>
      </c>
      <c r="G67" s="312">
        <v>0</v>
      </c>
      <c r="H67" s="312">
        <v>0</v>
      </c>
      <c r="I67" s="312">
        <v>0</v>
      </c>
      <c r="J67" s="312">
        <v>0</v>
      </c>
      <c r="K67" s="312">
        <v>0</v>
      </c>
      <c r="L67" s="312">
        <v>0</v>
      </c>
      <c r="M67" s="312">
        <v>0</v>
      </c>
      <c r="N67" s="312">
        <v>0</v>
      </c>
      <c r="O67" s="312">
        <v>0</v>
      </c>
      <c r="P67" s="312">
        <v>0</v>
      </c>
      <c r="Q67" s="312">
        <v>0</v>
      </c>
      <c r="R67" s="312">
        <v>0</v>
      </c>
      <c r="S67" s="312">
        <v>0</v>
      </c>
      <c r="T67" s="312">
        <v>0</v>
      </c>
      <c r="U67" s="312">
        <v>0</v>
      </c>
      <c r="V67" s="312">
        <v>0</v>
      </c>
      <c r="W67" s="312">
        <v>0</v>
      </c>
      <c r="X67" s="312">
        <v>0</v>
      </c>
      <c r="Y67" s="312">
        <v>0</v>
      </c>
      <c r="Z67" s="312">
        <v>0</v>
      </c>
      <c r="AA67" s="312">
        <v>0</v>
      </c>
      <c r="AB67" s="312">
        <v>0</v>
      </c>
      <c r="AC67" s="312">
        <v>0</v>
      </c>
      <c r="AD67" s="312">
        <v>0</v>
      </c>
      <c r="AE67" s="312">
        <v>0</v>
      </c>
      <c r="AF67" s="312">
        <v>0</v>
      </c>
      <c r="AG67" s="312">
        <v>0</v>
      </c>
      <c r="AH67" s="312">
        <v>0</v>
      </c>
      <c r="AI67" s="312">
        <v>0</v>
      </c>
      <c r="AJ67" s="312">
        <v>0</v>
      </c>
      <c r="AK67" s="312">
        <v>0</v>
      </c>
      <c r="AL67" s="312">
        <v>0</v>
      </c>
      <c r="AM67" s="312">
        <v>0</v>
      </c>
      <c r="AN67" s="312">
        <v>0</v>
      </c>
      <c r="AO67" s="312">
        <v>0</v>
      </c>
      <c r="AP67" s="312">
        <v>0</v>
      </c>
      <c r="AQ67" s="312">
        <v>0</v>
      </c>
      <c r="AR67" s="312">
        <v>0</v>
      </c>
      <c r="AS67" s="312">
        <v>0</v>
      </c>
      <c r="AT67" s="312">
        <v>0</v>
      </c>
      <c r="AU67" s="312">
        <v>0</v>
      </c>
      <c r="AV67" s="312">
        <v>0</v>
      </c>
      <c r="AW67" s="312">
        <v>0</v>
      </c>
      <c r="AX67" s="312">
        <v>0</v>
      </c>
      <c r="AY67" s="312">
        <v>0</v>
      </c>
      <c r="AZ67" s="312">
        <v>0</v>
      </c>
      <c r="BA67" s="312">
        <v>0</v>
      </c>
      <c r="BB67" s="312">
        <v>0</v>
      </c>
      <c r="BC67" s="312">
        <v>0</v>
      </c>
      <c r="BD67" s="312">
        <v>0</v>
      </c>
      <c r="BE67" s="444"/>
      <c r="BF67" s="444"/>
      <c r="BG67" s="444"/>
      <c r="BH67" s="444"/>
      <c r="BI67" s="444"/>
      <c r="BJ67" s="444"/>
      <c r="BK67" s="444"/>
      <c r="BL67" s="444"/>
      <c r="BM67" s="444"/>
      <c r="BN67" s="444"/>
      <c r="BO67" s="444"/>
      <c r="BP67" s="444"/>
      <c r="BQ67" s="444"/>
      <c r="BR67" s="444"/>
      <c r="BS67" s="444"/>
      <c r="BT67" s="444"/>
      <c r="BU67" s="444"/>
      <c r="BV67" s="444"/>
      <c r="BW67" s="444"/>
      <c r="BX67" s="444"/>
      <c r="BY67" s="444"/>
      <c r="BZ67" s="444"/>
      <c r="CA67" s="444"/>
      <c r="CB67" s="444"/>
      <c r="CC67" s="444"/>
      <c r="CD67" s="444"/>
      <c r="CE67" s="444"/>
      <c r="CF67" s="444"/>
      <c r="CG67" s="444"/>
      <c r="CH67" s="444"/>
      <c r="CI67" s="444"/>
      <c r="CJ67" s="444"/>
      <c r="CK67" s="444"/>
      <c r="CL67" s="444"/>
      <c r="CM67" s="444"/>
      <c r="CN67" s="38"/>
      <c r="CO67" s="38"/>
      <c r="CP67" s="38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75"/>
    </row>
    <row r="68" spans="1:142" x14ac:dyDescent="0.25">
      <c r="A68" s="368" t="s">
        <v>863</v>
      </c>
      <c r="B68" s="368" t="s">
        <v>883</v>
      </c>
      <c r="C68" s="369" t="s">
        <v>153</v>
      </c>
      <c r="D68" s="394">
        <v>60</v>
      </c>
      <c r="E68" s="312">
        <v>0</v>
      </c>
      <c r="F68" s="312">
        <v>0</v>
      </c>
      <c r="G68" s="312">
        <v>0</v>
      </c>
      <c r="H68" s="312">
        <v>0</v>
      </c>
      <c r="I68" s="312">
        <v>0</v>
      </c>
      <c r="J68" s="312">
        <v>0</v>
      </c>
      <c r="K68" s="312">
        <v>0</v>
      </c>
      <c r="L68" s="312">
        <v>0</v>
      </c>
      <c r="M68" s="312">
        <v>0</v>
      </c>
      <c r="N68" s="312">
        <v>0</v>
      </c>
      <c r="O68" s="312">
        <v>0</v>
      </c>
      <c r="P68" s="312">
        <v>0</v>
      </c>
      <c r="Q68" s="312">
        <v>0</v>
      </c>
      <c r="R68" s="312">
        <v>0</v>
      </c>
      <c r="S68" s="312">
        <v>0</v>
      </c>
      <c r="T68" s="312">
        <v>0</v>
      </c>
      <c r="U68" s="312">
        <v>0</v>
      </c>
      <c r="V68" s="312">
        <v>0</v>
      </c>
      <c r="W68" s="312">
        <v>0</v>
      </c>
      <c r="X68" s="312">
        <v>0</v>
      </c>
      <c r="Y68" s="312">
        <v>0</v>
      </c>
      <c r="Z68" s="312">
        <v>0</v>
      </c>
      <c r="AA68" s="312">
        <v>0</v>
      </c>
      <c r="AB68" s="312">
        <v>0</v>
      </c>
      <c r="AC68" s="312">
        <v>0</v>
      </c>
      <c r="AD68" s="312">
        <v>0</v>
      </c>
      <c r="AE68" s="312">
        <v>0</v>
      </c>
      <c r="AF68" s="312">
        <v>0</v>
      </c>
      <c r="AG68" s="312">
        <v>0</v>
      </c>
      <c r="AH68" s="312">
        <v>0</v>
      </c>
      <c r="AI68" s="312">
        <v>0</v>
      </c>
      <c r="AJ68" s="312">
        <v>0</v>
      </c>
      <c r="AK68" s="312">
        <v>0</v>
      </c>
      <c r="AL68" s="312">
        <v>0</v>
      </c>
      <c r="AM68" s="312">
        <v>0</v>
      </c>
      <c r="AN68" s="312">
        <v>0</v>
      </c>
      <c r="AO68" s="312">
        <v>0</v>
      </c>
      <c r="AP68" s="312">
        <v>0</v>
      </c>
      <c r="AQ68" s="312">
        <v>0</v>
      </c>
      <c r="AR68" s="312">
        <v>0</v>
      </c>
      <c r="AS68" s="312">
        <v>0</v>
      </c>
      <c r="AT68" s="312">
        <v>0</v>
      </c>
      <c r="AU68" s="312">
        <v>0</v>
      </c>
      <c r="AV68" s="312">
        <v>0</v>
      </c>
      <c r="AW68" s="312">
        <v>0</v>
      </c>
      <c r="AX68" s="312">
        <v>0</v>
      </c>
      <c r="AY68" s="312">
        <v>0</v>
      </c>
      <c r="AZ68" s="312">
        <v>0</v>
      </c>
      <c r="BA68" s="312">
        <v>0</v>
      </c>
      <c r="BB68" s="312">
        <v>0</v>
      </c>
      <c r="BC68" s="312">
        <v>0</v>
      </c>
      <c r="BD68" s="312">
        <v>0</v>
      </c>
      <c r="BE68" s="444"/>
      <c r="BF68" s="444"/>
      <c r="BG68" s="444"/>
      <c r="BH68" s="444"/>
      <c r="BI68" s="444"/>
      <c r="BJ68" s="444"/>
      <c r="BK68" s="444"/>
      <c r="BL68" s="444"/>
      <c r="BM68" s="444"/>
      <c r="BN68" s="444"/>
      <c r="BO68" s="444"/>
      <c r="BP68" s="444"/>
      <c r="BQ68" s="444"/>
      <c r="BR68" s="444"/>
      <c r="BS68" s="444"/>
      <c r="BT68" s="444"/>
      <c r="BU68" s="444"/>
      <c r="BV68" s="444"/>
      <c r="BW68" s="444"/>
      <c r="BX68" s="444"/>
      <c r="BY68" s="444"/>
      <c r="BZ68" s="444"/>
      <c r="CA68" s="444"/>
      <c r="CB68" s="444"/>
      <c r="CC68" s="444"/>
      <c r="CD68" s="444"/>
      <c r="CE68" s="444"/>
      <c r="CF68" s="444"/>
      <c r="CG68" s="444"/>
      <c r="CH68" s="444"/>
      <c r="CI68" s="444"/>
      <c r="CJ68" s="444"/>
      <c r="CK68" s="444"/>
      <c r="CL68" s="444"/>
      <c r="CM68" s="444"/>
      <c r="CN68" s="38"/>
      <c r="CO68" s="38"/>
      <c r="CP68" s="38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75"/>
    </row>
    <row r="69" spans="1:142" x14ac:dyDescent="0.25">
      <c r="A69" s="368" t="s">
        <v>863</v>
      </c>
      <c r="B69" s="368" t="s">
        <v>884</v>
      </c>
      <c r="C69" s="369" t="s">
        <v>153</v>
      </c>
      <c r="D69" s="394">
        <v>61</v>
      </c>
      <c r="E69" s="312">
        <v>0</v>
      </c>
      <c r="F69" s="312">
        <v>0</v>
      </c>
      <c r="G69" s="312">
        <v>0</v>
      </c>
      <c r="H69" s="312">
        <v>0</v>
      </c>
      <c r="I69" s="312">
        <v>0</v>
      </c>
      <c r="J69" s="312">
        <v>0</v>
      </c>
      <c r="K69" s="312">
        <v>0</v>
      </c>
      <c r="L69" s="312">
        <v>0</v>
      </c>
      <c r="M69" s="312">
        <v>0</v>
      </c>
      <c r="N69" s="312">
        <v>0</v>
      </c>
      <c r="O69" s="312">
        <v>0</v>
      </c>
      <c r="P69" s="312">
        <v>0</v>
      </c>
      <c r="Q69" s="312">
        <v>0</v>
      </c>
      <c r="R69" s="312">
        <v>0</v>
      </c>
      <c r="S69" s="312">
        <v>0</v>
      </c>
      <c r="T69" s="312">
        <v>0</v>
      </c>
      <c r="U69" s="312">
        <v>0</v>
      </c>
      <c r="V69" s="312">
        <v>0</v>
      </c>
      <c r="W69" s="312">
        <v>0</v>
      </c>
      <c r="X69" s="312">
        <v>0</v>
      </c>
      <c r="Y69" s="312">
        <v>0</v>
      </c>
      <c r="Z69" s="312">
        <v>0</v>
      </c>
      <c r="AA69" s="312">
        <v>0</v>
      </c>
      <c r="AB69" s="312">
        <v>0</v>
      </c>
      <c r="AC69" s="312">
        <v>0</v>
      </c>
      <c r="AD69" s="312">
        <v>0</v>
      </c>
      <c r="AE69" s="312">
        <v>0</v>
      </c>
      <c r="AF69" s="312">
        <v>0</v>
      </c>
      <c r="AG69" s="312">
        <v>0</v>
      </c>
      <c r="AH69" s="312">
        <v>0</v>
      </c>
      <c r="AI69" s="312">
        <v>0</v>
      </c>
      <c r="AJ69" s="312">
        <v>0</v>
      </c>
      <c r="AK69" s="312">
        <v>0</v>
      </c>
      <c r="AL69" s="312">
        <v>0</v>
      </c>
      <c r="AM69" s="312">
        <v>0</v>
      </c>
      <c r="AN69" s="312">
        <v>0</v>
      </c>
      <c r="AO69" s="312">
        <v>0</v>
      </c>
      <c r="AP69" s="312">
        <v>0</v>
      </c>
      <c r="AQ69" s="312">
        <v>0</v>
      </c>
      <c r="AR69" s="312">
        <v>0</v>
      </c>
      <c r="AS69" s="312">
        <v>0</v>
      </c>
      <c r="AT69" s="312">
        <v>0</v>
      </c>
      <c r="AU69" s="312">
        <v>0</v>
      </c>
      <c r="AV69" s="312">
        <v>0</v>
      </c>
      <c r="AW69" s="312">
        <v>0</v>
      </c>
      <c r="AX69" s="312">
        <v>0</v>
      </c>
      <c r="AY69" s="312">
        <v>0</v>
      </c>
      <c r="AZ69" s="312">
        <v>0</v>
      </c>
      <c r="BA69" s="312">
        <v>0</v>
      </c>
      <c r="BB69" s="312">
        <v>0</v>
      </c>
      <c r="BC69" s="312">
        <v>0</v>
      </c>
      <c r="BD69" s="312">
        <v>0</v>
      </c>
      <c r="BE69" s="444"/>
      <c r="BF69" s="444"/>
      <c r="BG69" s="444"/>
      <c r="BH69" s="444"/>
      <c r="BI69" s="444"/>
      <c r="BJ69" s="444"/>
      <c r="BK69" s="444"/>
      <c r="BL69" s="444"/>
      <c r="BM69" s="444"/>
      <c r="BN69" s="444"/>
      <c r="BO69" s="444"/>
      <c r="BP69" s="444"/>
      <c r="BQ69" s="444"/>
      <c r="BR69" s="444"/>
      <c r="BS69" s="444"/>
      <c r="BT69" s="444"/>
      <c r="BU69" s="444"/>
      <c r="BV69" s="444"/>
      <c r="BW69" s="444"/>
      <c r="BX69" s="444"/>
      <c r="BY69" s="444"/>
      <c r="BZ69" s="444"/>
      <c r="CA69" s="444"/>
      <c r="CB69" s="444"/>
      <c r="CC69" s="444"/>
      <c r="CD69" s="444"/>
      <c r="CE69" s="444"/>
      <c r="CF69" s="444"/>
      <c r="CG69" s="444"/>
      <c r="CH69" s="444"/>
      <c r="CI69" s="444"/>
      <c r="CJ69" s="444"/>
      <c r="CK69" s="444"/>
      <c r="CL69" s="444"/>
      <c r="CM69" s="444"/>
      <c r="CN69" s="38"/>
      <c r="CO69" s="38"/>
      <c r="CP69" s="38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75"/>
    </row>
    <row r="70" spans="1:142" x14ac:dyDescent="0.25">
      <c r="A70" s="368" t="s">
        <v>528</v>
      </c>
      <c r="B70" s="368" t="s">
        <v>914</v>
      </c>
      <c r="C70" s="369">
        <v>2224</v>
      </c>
      <c r="D70" s="394">
        <v>62</v>
      </c>
      <c r="E70" s="312">
        <v>0</v>
      </c>
      <c r="F70" s="312">
        <v>0</v>
      </c>
      <c r="G70" s="312">
        <v>0</v>
      </c>
      <c r="H70" s="312">
        <v>0</v>
      </c>
      <c r="I70" s="312">
        <v>0</v>
      </c>
      <c r="J70" s="312">
        <v>0</v>
      </c>
      <c r="K70" s="312">
        <v>0</v>
      </c>
      <c r="L70" s="312">
        <v>0</v>
      </c>
      <c r="M70" s="312">
        <v>0</v>
      </c>
      <c r="N70" s="312">
        <v>0</v>
      </c>
      <c r="O70" s="312">
        <v>0</v>
      </c>
      <c r="P70" s="312">
        <v>0</v>
      </c>
      <c r="Q70" s="312">
        <v>0</v>
      </c>
      <c r="R70" s="312">
        <v>0</v>
      </c>
      <c r="S70" s="312">
        <v>0</v>
      </c>
      <c r="T70" s="312">
        <v>0</v>
      </c>
      <c r="U70" s="312">
        <v>0</v>
      </c>
      <c r="V70" s="312">
        <v>0</v>
      </c>
      <c r="W70" s="312">
        <v>0</v>
      </c>
      <c r="X70" s="312">
        <v>0</v>
      </c>
      <c r="Y70" s="312">
        <v>0</v>
      </c>
      <c r="Z70" s="312">
        <v>0</v>
      </c>
      <c r="AA70" s="312">
        <v>0</v>
      </c>
      <c r="AB70" s="312">
        <v>0</v>
      </c>
      <c r="AC70" s="312">
        <v>0</v>
      </c>
      <c r="AD70" s="312">
        <v>0</v>
      </c>
      <c r="AE70" s="312">
        <v>0</v>
      </c>
      <c r="AF70" s="312">
        <v>0</v>
      </c>
      <c r="AG70" s="312">
        <v>0</v>
      </c>
      <c r="AH70" s="312">
        <v>0</v>
      </c>
      <c r="AI70" s="312">
        <v>0</v>
      </c>
      <c r="AJ70" s="312">
        <v>0</v>
      </c>
      <c r="AK70" s="312">
        <v>0</v>
      </c>
      <c r="AL70" s="312">
        <v>0</v>
      </c>
      <c r="AM70" s="312">
        <v>0</v>
      </c>
      <c r="AN70" s="312">
        <v>0</v>
      </c>
      <c r="AO70" s="312">
        <v>0</v>
      </c>
      <c r="AP70" s="312">
        <v>0</v>
      </c>
      <c r="AQ70" s="312">
        <v>0</v>
      </c>
      <c r="AR70" s="312">
        <v>0</v>
      </c>
      <c r="AS70" s="312">
        <v>0</v>
      </c>
      <c r="AT70" s="312">
        <v>0</v>
      </c>
      <c r="AU70" s="312">
        <v>0</v>
      </c>
      <c r="AV70" s="312">
        <v>0</v>
      </c>
      <c r="AW70" s="312">
        <v>0</v>
      </c>
      <c r="AX70" s="312">
        <v>0</v>
      </c>
      <c r="AY70" s="312">
        <v>0</v>
      </c>
      <c r="AZ70" s="312">
        <v>0</v>
      </c>
      <c r="BA70" s="312">
        <v>0</v>
      </c>
      <c r="BB70" s="312">
        <v>0</v>
      </c>
      <c r="BC70" s="312">
        <v>0</v>
      </c>
      <c r="BD70" s="312">
        <v>0</v>
      </c>
      <c r="BE70" s="444"/>
      <c r="BF70" s="444"/>
      <c r="BG70" s="444"/>
      <c r="BH70" s="444"/>
      <c r="BI70" s="444"/>
      <c r="BJ70" s="444"/>
      <c r="BK70" s="444"/>
      <c r="BL70" s="444"/>
      <c r="BM70" s="444"/>
      <c r="BN70" s="444"/>
      <c r="BO70" s="444"/>
      <c r="BP70" s="444"/>
      <c r="BQ70" s="444"/>
      <c r="BR70" s="444"/>
      <c r="BS70" s="444"/>
      <c r="BT70" s="444"/>
      <c r="BU70" s="444"/>
      <c r="BV70" s="444"/>
      <c r="BW70" s="444"/>
      <c r="BX70" s="444"/>
      <c r="BY70" s="444"/>
      <c r="BZ70" s="444"/>
      <c r="CA70" s="444"/>
      <c r="CB70" s="444"/>
      <c r="CC70" s="444"/>
      <c r="CD70" s="444"/>
      <c r="CE70" s="444"/>
      <c r="CF70" s="444"/>
      <c r="CG70" s="444"/>
      <c r="CH70" s="444"/>
      <c r="CI70" s="444"/>
      <c r="CJ70" s="444"/>
      <c r="CK70" s="444"/>
      <c r="CL70" s="444"/>
      <c r="CM70" s="444"/>
      <c r="CN70" s="38"/>
      <c r="CO70" s="38"/>
      <c r="CP70" s="38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75"/>
    </row>
    <row r="71" spans="1:142" x14ac:dyDescent="0.25">
      <c r="A71" s="368" t="s">
        <v>528</v>
      </c>
      <c r="B71" s="368" t="s">
        <v>885</v>
      </c>
      <c r="C71" s="369" t="s">
        <v>545</v>
      </c>
      <c r="D71" s="394">
        <v>63</v>
      </c>
      <c r="E71" s="312">
        <v>0</v>
      </c>
      <c r="F71" s="312">
        <v>0</v>
      </c>
      <c r="G71" s="312">
        <v>0</v>
      </c>
      <c r="H71" s="312">
        <v>0</v>
      </c>
      <c r="I71" s="312">
        <v>0</v>
      </c>
      <c r="J71" s="312">
        <v>0</v>
      </c>
      <c r="K71" s="312">
        <v>0</v>
      </c>
      <c r="L71" s="312">
        <v>0</v>
      </c>
      <c r="M71" s="312">
        <v>0</v>
      </c>
      <c r="N71" s="312">
        <v>0</v>
      </c>
      <c r="O71" s="312">
        <v>0</v>
      </c>
      <c r="P71" s="312">
        <v>0</v>
      </c>
      <c r="Q71" s="312">
        <v>0</v>
      </c>
      <c r="R71" s="312">
        <v>0</v>
      </c>
      <c r="S71" s="312">
        <v>0</v>
      </c>
      <c r="T71" s="312">
        <v>0</v>
      </c>
      <c r="U71" s="312">
        <v>0</v>
      </c>
      <c r="V71" s="312">
        <v>0</v>
      </c>
      <c r="W71" s="312">
        <v>0</v>
      </c>
      <c r="X71" s="312">
        <v>0</v>
      </c>
      <c r="Y71" s="312">
        <v>0</v>
      </c>
      <c r="Z71" s="312">
        <v>0</v>
      </c>
      <c r="AA71" s="312">
        <v>0</v>
      </c>
      <c r="AB71" s="312">
        <v>0</v>
      </c>
      <c r="AC71" s="312">
        <v>0</v>
      </c>
      <c r="AD71" s="312">
        <v>0</v>
      </c>
      <c r="AE71" s="312">
        <v>0</v>
      </c>
      <c r="AF71" s="312">
        <v>0</v>
      </c>
      <c r="AG71" s="312">
        <v>0</v>
      </c>
      <c r="AH71" s="312">
        <v>0</v>
      </c>
      <c r="AI71" s="312">
        <v>0</v>
      </c>
      <c r="AJ71" s="312">
        <v>0</v>
      </c>
      <c r="AK71" s="312">
        <v>0</v>
      </c>
      <c r="AL71" s="312">
        <v>0</v>
      </c>
      <c r="AM71" s="312">
        <v>0</v>
      </c>
      <c r="AN71" s="312">
        <v>0</v>
      </c>
      <c r="AO71" s="312">
        <v>0</v>
      </c>
      <c r="AP71" s="312">
        <v>0</v>
      </c>
      <c r="AQ71" s="312">
        <v>0</v>
      </c>
      <c r="AR71" s="312">
        <v>0</v>
      </c>
      <c r="AS71" s="312">
        <v>0</v>
      </c>
      <c r="AT71" s="312">
        <v>0</v>
      </c>
      <c r="AU71" s="312">
        <v>0</v>
      </c>
      <c r="AV71" s="312">
        <v>0</v>
      </c>
      <c r="AW71" s="312">
        <v>0</v>
      </c>
      <c r="AX71" s="312">
        <v>0</v>
      </c>
      <c r="AY71" s="312">
        <v>0</v>
      </c>
      <c r="AZ71" s="312">
        <v>0</v>
      </c>
      <c r="BA71" s="312">
        <v>0</v>
      </c>
      <c r="BB71" s="312">
        <v>0</v>
      </c>
      <c r="BC71" s="312">
        <v>0</v>
      </c>
      <c r="BD71" s="312">
        <v>0</v>
      </c>
      <c r="BE71" s="444"/>
      <c r="BF71" s="444"/>
      <c r="BG71" s="444"/>
      <c r="BH71" s="444"/>
      <c r="BI71" s="444"/>
      <c r="BJ71" s="444"/>
      <c r="BK71" s="444"/>
      <c r="BL71" s="444"/>
      <c r="BM71" s="444"/>
      <c r="BN71" s="444"/>
      <c r="BO71" s="444"/>
      <c r="BP71" s="444"/>
      <c r="BQ71" s="444"/>
      <c r="BR71" s="444"/>
      <c r="BS71" s="444"/>
      <c r="BT71" s="444"/>
      <c r="BU71" s="444"/>
      <c r="BV71" s="444"/>
      <c r="BW71" s="444"/>
      <c r="BX71" s="444"/>
      <c r="BY71" s="444"/>
      <c r="BZ71" s="444"/>
      <c r="CA71" s="444"/>
      <c r="CB71" s="444"/>
      <c r="CC71" s="444"/>
      <c r="CD71" s="444"/>
      <c r="CE71" s="444"/>
      <c r="CF71" s="444"/>
      <c r="CG71" s="444"/>
      <c r="CH71" s="444"/>
      <c r="CI71" s="444"/>
      <c r="CJ71" s="444"/>
      <c r="CK71" s="444"/>
      <c r="CL71" s="444"/>
      <c r="CM71" s="444"/>
      <c r="CN71" s="38"/>
      <c r="CO71" s="38"/>
      <c r="CP71" s="38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75"/>
    </row>
    <row r="72" spans="1:142" x14ac:dyDescent="0.25">
      <c r="A72" s="368" t="s">
        <v>528</v>
      </c>
      <c r="B72" s="368" t="s">
        <v>914</v>
      </c>
      <c r="C72" s="369" t="s">
        <v>545</v>
      </c>
      <c r="D72" s="394">
        <v>64</v>
      </c>
      <c r="E72" s="312">
        <v>0</v>
      </c>
      <c r="F72" s="312">
        <v>0</v>
      </c>
      <c r="G72" s="312">
        <v>0</v>
      </c>
      <c r="H72" s="312">
        <v>0</v>
      </c>
      <c r="I72" s="312">
        <v>0</v>
      </c>
      <c r="J72" s="312">
        <v>0</v>
      </c>
      <c r="K72" s="312">
        <v>0</v>
      </c>
      <c r="L72" s="312">
        <v>0</v>
      </c>
      <c r="M72" s="312">
        <v>0</v>
      </c>
      <c r="N72" s="312">
        <v>0</v>
      </c>
      <c r="O72" s="312">
        <v>0</v>
      </c>
      <c r="P72" s="312">
        <v>0</v>
      </c>
      <c r="Q72" s="312">
        <v>0</v>
      </c>
      <c r="R72" s="312">
        <v>0</v>
      </c>
      <c r="S72" s="312">
        <v>0</v>
      </c>
      <c r="T72" s="312">
        <v>0</v>
      </c>
      <c r="U72" s="312">
        <v>0</v>
      </c>
      <c r="V72" s="312">
        <v>0</v>
      </c>
      <c r="W72" s="312">
        <v>0</v>
      </c>
      <c r="X72" s="312">
        <v>0</v>
      </c>
      <c r="Y72" s="312">
        <v>0</v>
      </c>
      <c r="Z72" s="312">
        <v>0</v>
      </c>
      <c r="AA72" s="312">
        <v>0</v>
      </c>
      <c r="AB72" s="312">
        <v>0</v>
      </c>
      <c r="AC72" s="312">
        <v>0</v>
      </c>
      <c r="AD72" s="312">
        <v>0</v>
      </c>
      <c r="AE72" s="312">
        <v>0</v>
      </c>
      <c r="AF72" s="312">
        <v>0</v>
      </c>
      <c r="AG72" s="312">
        <v>0</v>
      </c>
      <c r="AH72" s="312">
        <v>0</v>
      </c>
      <c r="AI72" s="312">
        <v>0</v>
      </c>
      <c r="AJ72" s="312">
        <v>0</v>
      </c>
      <c r="AK72" s="312">
        <v>0</v>
      </c>
      <c r="AL72" s="312">
        <v>0</v>
      </c>
      <c r="AM72" s="312">
        <v>0</v>
      </c>
      <c r="AN72" s="312">
        <v>0</v>
      </c>
      <c r="AO72" s="312">
        <v>0</v>
      </c>
      <c r="AP72" s="312">
        <v>0</v>
      </c>
      <c r="AQ72" s="312">
        <v>0</v>
      </c>
      <c r="AR72" s="312">
        <v>0</v>
      </c>
      <c r="AS72" s="312">
        <v>0</v>
      </c>
      <c r="AT72" s="312">
        <v>0</v>
      </c>
      <c r="AU72" s="312">
        <v>0</v>
      </c>
      <c r="AV72" s="312">
        <v>0</v>
      </c>
      <c r="AW72" s="312">
        <v>0</v>
      </c>
      <c r="AX72" s="312">
        <v>0</v>
      </c>
      <c r="AY72" s="312">
        <v>0</v>
      </c>
      <c r="AZ72" s="312">
        <v>0</v>
      </c>
      <c r="BA72" s="312">
        <v>0</v>
      </c>
      <c r="BB72" s="312">
        <v>0</v>
      </c>
      <c r="BC72" s="312">
        <v>0</v>
      </c>
      <c r="BD72" s="312">
        <v>0</v>
      </c>
      <c r="BE72" s="444"/>
      <c r="BF72" s="444"/>
      <c r="BG72" s="444"/>
      <c r="BH72" s="444"/>
      <c r="BI72" s="444"/>
      <c r="BJ72" s="444"/>
      <c r="BK72" s="444"/>
      <c r="BL72" s="444"/>
      <c r="BM72" s="444"/>
      <c r="BN72" s="444"/>
      <c r="BO72" s="444"/>
      <c r="BP72" s="444"/>
      <c r="BQ72" s="444"/>
      <c r="BR72" s="444"/>
      <c r="BS72" s="444"/>
      <c r="BT72" s="444"/>
      <c r="BU72" s="444"/>
      <c r="BV72" s="444"/>
      <c r="BW72" s="444"/>
      <c r="BX72" s="444"/>
      <c r="BY72" s="444"/>
      <c r="BZ72" s="444"/>
      <c r="CA72" s="444"/>
      <c r="CB72" s="444"/>
      <c r="CC72" s="444"/>
      <c r="CD72" s="444"/>
      <c r="CE72" s="444"/>
      <c r="CF72" s="444"/>
      <c r="CG72" s="444"/>
      <c r="CH72" s="444"/>
      <c r="CI72" s="444"/>
      <c r="CJ72" s="444"/>
      <c r="CK72" s="444"/>
      <c r="CL72" s="444"/>
      <c r="CM72" s="444"/>
      <c r="CN72" s="38"/>
      <c r="CO72" s="38"/>
      <c r="CP72" s="38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75"/>
    </row>
    <row r="73" spans="1:142" x14ac:dyDescent="0.25">
      <c r="A73" s="368" t="s">
        <v>864</v>
      </c>
      <c r="B73" s="368" t="s">
        <v>914</v>
      </c>
      <c r="C73" s="369">
        <v>2224</v>
      </c>
      <c r="D73" s="394">
        <v>65</v>
      </c>
      <c r="E73" s="312">
        <v>0</v>
      </c>
      <c r="F73" s="312">
        <v>0</v>
      </c>
      <c r="G73" s="312">
        <v>0</v>
      </c>
      <c r="H73" s="312">
        <v>0</v>
      </c>
      <c r="I73" s="312">
        <v>0</v>
      </c>
      <c r="J73" s="312">
        <v>0</v>
      </c>
      <c r="K73" s="312">
        <v>0</v>
      </c>
      <c r="L73" s="312">
        <v>0</v>
      </c>
      <c r="M73" s="312">
        <v>0</v>
      </c>
      <c r="N73" s="312">
        <v>0</v>
      </c>
      <c r="O73" s="312">
        <v>0</v>
      </c>
      <c r="P73" s="312">
        <v>0</v>
      </c>
      <c r="Q73" s="312">
        <v>0</v>
      </c>
      <c r="R73" s="312">
        <v>0</v>
      </c>
      <c r="S73" s="312">
        <v>0</v>
      </c>
      <c r="T73" s="312">
        <v>0</v>
      </c>
      <c r="U73" s="312">
        <v>0</v>
      </c>
      <c r="V73" s="312">
        <v>0</v>
      </c>
      <c r="W73" s="312">
        <v>0</v>
      </c>
      <c r="X73" s="312">
        <v>0</v>
      </c>
      <c r="Y73" s="312">
        <v>0</v>
      </c>
      <c r="Z73" s="312">
        <v>0</v>
      </c>
      <c r="AA73" s="312">
        <v>0</v>
      </c>
      <c r="AB73" s="312">
        <v>0</v>
      </c>
      <c r="AC73" s="312">
        <v>0</v>
      </c>
      <c r="AD73" s="312">
        <v>0</v>
      </c>
      <c r="AE73" s="312">
        <v>0</v>
      </c>
      <c r="AF73" s="312">
        <v>0</v>
      </c>
      <c r="AG73" s="312">
        <v>0</v>
      </c>
      <c r="AH73" s="312">
        <v>0</v>
      </c>
      <c r="AI73" s="312">
        <v>0</v>
      </c>
      <c r="AJ73" s="312">
        <v>0</v>
      </c>
      <c r="AK73" s="312">
        <v>0</v>
      </c>
      <c r="AL73" s="312">
        <v>0</v>
      </c>
      <c r="AM73" s="312">
        <v>0</v>
      </c>
      <c r="AN73" s="312">
        <v>0</v>
      </c>
      <c r="AO73" s="312">
        <v>0</v>
      </c>
      <c r="AP73" s="312">
        <v>0</v>
      </c>
      <c r="AQ73" s="312">
        <v>0</v>
      </c>
      <c r="AR73" s="312">
        <v>0</v>
      </c>
      <c r="AS73" s="312">
        <v>0</v>
      </c>
      <c r="AT73" s="312">
        <v>0</v>
      </c>
      <c r="AU73" s="312">
        <v>0</v>
      </c>
      <c r="AV73" s="312">
        <v>0</v>
      </c>
      <c r="AW73" s="312">
        <v>0</v>
      </c>
      <c r="AX73" s="312">
        <v>0</v>
      </c>
      <c r="AY73" s="312">
        <v>0</v>
      </c>
      <c r="AZ73" s="312">
        <v>0</v>
      </c>
      <c r="BA73" s="312">
        <v>0</v>
      </c>
      <c r="BB73" s="312">
        <v>0</v>
      </c>
      <c r="BC73" s="312">
        <v>0</v>
      </c>
      <c r="BD73" s="312">
        <v>0</v>
      </c>
      <c r="BE73" s="444"/>
      <c r="BF73" s="444"/>
      <c r="BG73" s="444"/>
      <c r="BH73" s="444"/>
      <c r="BI73" s="444"/>
      <c r="BJ73" s="444"/>
      <c r="BK73" s="444"/>
      <c r="BL73" s="444"/>
      <c r="BM73" s="444"/>
      <c r="BN73" s="444"/>
      <c r="BO73" s="444"/>
      <c r="BP73" s="444"/>
      <c r="BQ73" s="444"/>
      <c r="BR73" s="444"/>
      <c r="BS73" s="444"/>
      <c r="BT73" s="444"/>
      <c r="BU73" s="444"/>
      <c r="BV73" s="444"/>
      <c r="BW73" s="444"/>
      <c r="BX73" s="444"/>
      <c r="BY73" s="444"/>
      <c r="BZ73" s="444"/>
      <c r="CA73" s="444"/>
      <c r="CB73" s="444"/>
      <c r="CC73" s="444"/>
      <c r="CD73" s="444"/>
      <c r="CE73" s="444"/>
      <c r="CF73" s="444"/>
      <c r="CG73" s="444"/>
      <c r="CH73" s="444"/>
      <c r="CI73" s="444"/>
      <c r="CJ73" s="444"/>
      <c r="CK73" s="444"/>
      <c r="CL73" s="444"/>
      <c r="CM73" s="444"/>
      <c r="CN73" s="38"/>
      <c r="CO73" s="38"/>
      <c r="CP73" s="38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75"/>
    </row>
    <row r="74" spans="1:142" x14ac:dyDescent="0.25">
      <c r="A74" s="368" t="s">
        <v>864</v>
      </c>
      <c r="B74" s="368" t="s">
        <v>914</v>
      </c>
      <c r="C74" s="369" t="s">
        <v>545</v>
      </c>
      <c r="D74" s="394">
        <v>66</v>
      </c>
      <c r="E74" s="312">
        <v>0</v>
      </c>
      <c r="F74" s="312">
        <v>0</v>
      </c>
      <c r="G74" s="312">
        <v>0</v>
      </c>
      <c r="H74" s="312">
        <v>0</v>
      </c>
      <c r="I74" s="312">
        <v>0</v>
      </c>
      <c r="J74" s="312">
        <v>0</v>
      </c>
      <c r="K74" s="312">
        <v>0</v>
      </c>
      <c r="L74" s="312">
        <v>0</v>
      </c>
      <c r="M74" s="312">
        <v>0</v>
      </c>
      <c r="N74" s="312">
        <v>0</v>
      </c>
      <c r="O74" s="312">
        <v>0</v>
      </c>
      <c r="P74" s="312">
        <v>0</v>
      </c>
      <c r="Q74" s="312">
        <v>0</v>
      </c>
      <c r="R74" s="312">
        <v>0</v>
      </c>
      <c r="S74" s="312">
        <v>0</v>
      </c>
      <c r="T74" s="312">
        <v>0</v>
      </c>
      <c r="U74" s="312">
        <v>0</v>
      </c>
      <c r="V74" s="312">
        <v>0</v>
      </c>
      <c r="W74" s="312">
        <v>0</v>
      </c>
      <c r="X74" s="312">
        <v>0</v>
      </c>
      <c r="Y74" s="312">
        <v>0</v>
      </c>
      <c r="Z74" s="312">
        <v>0</v>
      </c>
      <c r="AA74" s="312">
        <v>0</v>
      </c>
      <c r="AB74" s="312">
        <v>0</v>
      </c>
      <c r="AC74" s="312">
        <v>0</v>
      </c>
      <c r="AD74" s="312">
        <v>0</v>
      </c>
      <c r="AE74" s="312">
        <v>0</v>
      </c>
      <c r="AF74" s="312">
        <v>0</v>
      </c>
      <c r="AG74" s="312">
        <v>0</v>
      </c>
      <c r="AH74" s="312">
        <v>0</v>
      </c>
      <c r="AI74" s="312">
        <v>0</v>
      </c>
      <c r="AJ74" s="312">
        <v>0</v>
      </c>
      <c r="AK74" s="312">
        <v>0</v>
      </c>
      <c r="AL74" s="312">
        <v>0</v>
      </c>
      <c r="AM74" s="312">
        <v>0</v>
      </c>
      <c r="AN74" s="312">
        <v>0</v>
      </c>
      <c r="AO74" s="312">
        <v>0</v>
      </c>
      <c r="AP74" s="312">
        <v>0</v>
      </c>
      <c r="AQ74" s="312">
        <v>0</v>
      </c>
      <c r="AR74" s="312">
        <v>0</v>
      </c>
      <c r="AS74" s="312">
        <v>0</v>
      </c>
      <c r="AT74" s="312">
        <v>0</v>
      </c>
      <c r="AU74" s="312">
        <v>0</v>
      </c>
      <c r="AV74" s="312">
        <v>0</v>
      </c>
      <c r="AW74" s="312">
        <v>0</v>
      </c>
      <c r="AX74" s="312">
        <v>0</v>
      </c>
      <c r="AY74" s="312">
        <v>0</v>
      </c>
      <c r="AZ74" s="312">
        <v>0</v>
      </c>
      <c r="BA74" s="312">
        <v>0</v>
      </c>
      <c r="BB74" s="312">
        <v>0</v>
      </c>
      <c r="BC74" s="312">
        <v>0</v>
      </c>
      <c r="BD74" s="312">
        <v>0</v>
      </c>
      <c r="BE74" s="444"/>
      <c r="BF74" s="444"/>
      <c r="BG74" s="444"/>
      <c r="BH74" s="444"/>
      <c r="BI74" s="444"/>
      <c r="BJ74" s="444"/>
      <c r="BK74" s="444"/>
      <c r="BL74" s="444"/>
      <c r="BM74" s="444"/>
      <c r="BN74" s="444"/>
      <c r="BO74" s="444"/>
      <c r="BP74" s="444"/>
      <c r="BQ74" s="444"/>
      <c r="BR74" s="444"/>
      <c r="BS74" s="444"/>
      <c r="BT74" s="444"/>
      <c r="BU74" s="444"/>
      <c r="BV74" s="444"/>
      <c r="BW74" s="444"/>
      <c r="BX74" s="444"/>
      <c r="BY74" s="444"/>
      <c r="BZ74" s="444"/>
      <c r="CA74" s="444"/>
      <c r="CB74" s="444"/>
      <c r="CC74" s="444"/>
      <c r="CD74" s="444"/>
      <c r="CE74" s="444"/>
      <c r="CF74" s="444"/>
      <c r="CG74" s="444"/>
      <c r="CH74" s="444"/>
      <c r="CI74" s="444"/>
      <c r="CJ74" s="444"/>
      <c r="CK74" s="444"/>
      <c r="CL74" s="444"/>
      <c r="CM74" s="444"/>
      <c r="CN74" s="38"/>
      <c r="CO74" s="38"/>
      <c r="CP74" s="38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75"/>
    </row>
    <row r="75" spans="1:142" x14ac:dyDescent="0.25">
      <c r="A75" s="368" t="s">
        <v>864</v>
      </c>
      <c r="B75" s="368" t="s">
        <v>883</v>
      </c>
      <c r="C75" s="369" t="s">
        <v>157</v>
      </c>
      <c r="D75" s="394">
        <v>67</v>
      </c>
      <c r="E75" s="312">
        <v>0</v>
      </c>
      <c r="F75" s="312">
        <v>0</v>
      </c>
      <c r="G75" s="312">
        <v>0</v>
      </c>
      <c r="H75" s="312">
        <v>0</v>
      </c>
      <c r="I75" s="312">
        <v>0</v>
      </c>
      <c r="J75" s="312">
        <v>0</v>
      </c>
      <c r="K75" s="312">
        <v>0</v>
      </c>
      <c r="L75" s="312">
        <v>0</v>
      </c>
      <c r="M75" s="312">
        <v>0</v>
      </c>
      <c r="N75" s="312">
        <v>0</v>
      </c>
      <c r="O75" s="312">
        <v>0</v>
      </c>
      <c r="P75" s="312">
        <v>0</v>
      </c>
      <c r="Q75" s="312">
        <v>0</v>
      </c>
      <c r="R75" s="312">
        <v>0</v>
      </c>
      <c r="S75" s="312">
        <v>0</v>
      </c>
      <c r="T75" s="312">
        <v>0</v>
      </c>
      <c r="U75" s="312">
        <v>0</v>
      </c>
      <c r="V75" s="312">
        <v>0</v>
      </c>
      <c r="W75" s="312">
        <v>0</v>
      </c>
      <c r="X75" s="312">
        <v>0</v>
      </c>
      <c r="Y75" s="312">
        <v>0</v>
      </c>
      <c r="Z75" s="312">
        <v>0</v>
      </c>
      <c r="AA75" s="312">
        <v>0</v>
      </c>
      <c r="AB75" s="312">
        <v>0</v>
      </c>
      <c r="AC75" s="312">
        <v>0</v>
      </c>
      <c r="AD75" s="312">
        <v>0</v>
      </c>
      <c r="AE75" s="312">
        <v>0</v>
      </c>
      <c r="AF75" s="312">
        <v>0</v>
      </c>
      <c r="AG75" s="312">
        <v>0</v>
      </c>
      <c r="AH75" s="312">
        <v>0</v>
      </c>
      <c r="AI75" s="312">
        <v>0</v>
      </c>
      <c r="AJ75" s="312">
        <v>0</v>
      </c>
      <c r="AK75" s="312">
        <v>0</v>
      </c>
      <c r="AL75" s="312">
        <v>0</v>
      </c>
      <c r="AM75" s="312">
        <v>0</v>
      </c>
      <c r="AN75" s="312">
        <v>0</v>
      </c>
      <c r="AO75" s="312">
        <v>0</v>
      </c>
      <c r="AP75" s="312">
        <v>0</v>
      </c>
      <c r="AQ75" s="312">
        <v>0</v>
      </c>
      <c r="AR75" s="312">
        <v>0</v>
      </c>
      <c r="AS75" s="312">
        <v>0</v>
      </c>
      <c r="AT75" s="312">
        <v>0</v>
      </c>
      <c r="AU75" s="312">
        <v>0</v>
      </c>
      <c r="AV75" s="312">
        <v>0</v>
      </c>
      <c r="AW75" s="312">
        <v>0</v>
      </c>
      <c r="AX75" s="312">
        <v>0</v>
      </c>
      <c r="AY75" s="312">
        <v>0</v>
      </c>
      <c r="AZ75" s="312">
        <v>0</v>
      </c>
      <c r="BA75" s="312">
        <v>0</v>
      </c>
      <c r="BB75" s="312">
        <v>0</v>
      </c>
      <c r="BC75" s="312">
        <v>0</v>
      </c>
      <c r="BD75" s="312">
        <v>0</v>
      </c>
      <c r="BE75" s="444"/>
      <c r="BF75" s="444"/>
      <c r="BG75" s="444"/>
      <c r="BH75" s="444"/>
      <c r="BI75" s="444"/>
      <c r="BJ75" s="444"/>
      <c r="BK75" s="444"/>
      <c r="BL75" s="444"/>
      <c r="BM75" s="444"/>
      <c r="BN75" s="444"/>
      <c r="BO75" s="444"/>
      <c r="BP75" s="444"/>
      <c r="BQ75" s="444"/>
      <c r="BR75" s="444"/>
      <c r="BS75" s="444"/>
      <c r="BT75" s="444"/>
      <c r="BU75" s="444"/>
      <c r="BV75" s="444"/>
      <c r="BW75" s="444"/>
      <c r="BX75" s="444"/>
      <c r="BY75" s="444"/>
      <c r="BZ75" s="444"/>
      <c r="CA75" s="444"/>
      <c r="CB75" s="444"/>
      <c r="CC75" s="444"/>
      <c r="CD75" s="444"/>
      <c r="CE75" s="444"/>
      <c r="CF75" s="444"/>
      <c r="CG75" s="444"/>
      <c r="CH75" s="444"/>
      <c r="CI75" s="444"/>
      <c r="CJ75" s="444"/>
      <c r="CK75" s="444"/>
      <c r="CL75" s="444"/>
      <c r="CM75" s="444"/>
      <c r="CN75" s="38"/>
      <c r="CO75" s="38"/>
      <c r="CP75" s="38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75"/>
    </row>
    <row r="76" spans="1:142" x14ac:dyDescent="0.25">
      <c r="A76" s="368" t="s">
        <v>864</v>
      </c>
      <c r="B76" s="368" t="s">
        <v>878</v>
      </c>
      <c r="C76" s="369" t="s">
        <v>155</v>
      </c>
      <c r="D76" s="394">
        <v>68</v>
      </c>
      <c r="E76" s="312">
        <v>0</v>
      </c>
      <c r="F76" s="312">
        <v>0</v>
      </c>
      <c r="G76" s="312">
        <v>0</v>
      </c>
      <c r="H76" s="312">
        <v>0</v>
      </c>
      <c r="I76" s="312">
        <v>0</v>
      </c>
      <c r="J76" s="312">
        <v>0</v>
      </c>
      <c r="K76" s="312">
        <v>0</v>
      </c>
      <c r="L76" s="312">
        <v>0</v>
      </c>
      <c r="M76" s="312">
        <v>0</v>
      </c>
      <c r="N76" s="312">
        <v>0</v>
      </c>
      <c r="O76" s="312">
        <v>0</v>
      </c>
      <c r="P76" s="312">
        <v>0</v>
      </c>
      <c r="Q76" s="312">
        <v>0</v>
      </c>
      <c r="R76" s="312">
        <v>0</v>
      </c>
      <c r="S76" s="312">
        <v>0</v>
      </c>
      <c r="T76" s="312">
        <v>0</v>
      </c>
      <c r="U76" s="312">
        <v>0</v>
      </c>
      <c r="V76" s="312">
        <v>0</v>
      </c>
      <c r="W76" s="312">
        <v>0</v>
      </c>
      <c r="X76" s="312">
        <v>0</v>
      </c>
      <c r="Y76" s="312">
        <v>0</v>
      </c>
      <c r="Z76" s="312">
        <v>0</v>
      </c>
      <c r="AA76" s="312">
        <v>0</v>
      </c>
      <c r="AB76" s="312">
        <v>0</v>
      </c>
      <c r="AC76" s="312">
        <v>0</v>
      </c>
      <c r="AD76" s="312">
        <v>0</v>
      </c>
      <c r="AE76" s="312">
        <v>0</v>
      </c>
      <c r="AF76" s="312">
        <v>0</v>
      </c>
      <c r="AG76" s="312">
        <v>0</v>
      </c>
      <c r="AH76" s="312">
        <v>0</v>
      </c>
      <c r="AI76" s="312">
        <v>0</v>
      </c>
      <c r="AJ76" s="312">
        <v>0</v>
      </c>
      <c r="AK76" s="312">
        <v>0</v>
      </c>
      <c r="AL76" s="312">
        <v>0</v>
      </c>
      <c r="AM76" s="312">
        <v>0</v>
      </c>
      <c r="AN76" s="312">
        <v>0</v>
      </c>
      <c r="AO76" s="312">
        <v>0</v>
      </c>
      <c r="AP76" s="312">
        <v>0</v>
      </c>
      <c r="AQ76" s="312">
        <v>0</v>
      </c>
      <c r="AR76" s="312">
        <v>0</v>
      </c>
      <c r="AS76" s="312">
        <v>0</v>
      </c>
      <c r="AT76" s="312">
        <v>0</v>
      </c>
      <c r="AU76" s="312">
        <v>0</v>
      </c>
      <c r="AV76" s="312">
        <v>0</v>
      </c>
      <c r="AW76" s="312">
        <v>0</v>
      </c>
      <c r="AX76" s="312">
        <v>0</v>
      </c>
      <c r="AY76" s="312">
        <v>0</v>
      </c>
      <c r="AZ76" s="312">
        <v>0</v>
      </c>
      <c r="BA76" s="312">
        <v>0</v>
      </c>
      <c r="BB76" s="312">
        <v>0</v>
      </c>
      <c r="BC76" s="312">
        <v>0</v>
      </c>
      <c r="BD76" s="312">
        <v>0</v>
      </c>
      <c r="BE76" s="444"/>
      <c r="BF76" s="444"/>
      <c r="BG76" s="444"/>
      <c r="BH76" s="444"/>
      <c r="BI76" s="444"/>
      <c r="BJ76" s="444"/>
      <c r="BK76" s="444"/>
      <c r="BL76" s="444"/>
      <c r="BM76" s="444"/>
      <c r="BN76" s="444"/>
      <c r="BO76" s="444"/>
      <c r="BP76" s="444"/>
      <c r="BQ76" s="444"/>
      <c r="BR76" s="444"/>
      <c r="BS76" s="444"/>
      <c r="BT76" s="444"/>
      <c r="BU76" s="444"/>
      <c r="BV76" s="444"/>
      <c r="BW76" s="444"/>
      <c r="BX76" s="444"/>
      <c r="BY76" s="444"/>
      <c r="BZ76" s="444"/>
      <c r="CA76" s="444"/>
      <c r="CB76" s="444"/>
      <c r="CC76" s="444"/>
      <c r="CD76" s="444"/>
      <c r="CE76" s="444"/>
      <c r="CF76" s="444"/>
      <c r="CG76" s="444"/>
      <c r="CH76" s="444"/>
      <c r="CI76" s="444"/>
      <c r="CJ76" s="444"/>
      <c r="CK76" s="444"/>
      <c r="CL76" s="444"/>
      <c r="CM76" s="444"/>
      <c r="CN76" s="38"/>
      <c r="CO76" s="38"/>
      <c r="CP76" s="38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75"/>
    </row>
    <row r="77" spans="1:142" x14ac:dyDescent="0.25">
      <c r="A77" s="368" t="s">
        <v>864</v>
      </c>
      <c r="B77" s="368" t="s">
        <v>878</v>
      </c>
      <c r="C77" s="369" t="s">
        <v>153</v>
      </c>
      <c r="D77" s="394">
        <v>69</v>
      </c>
      <c r="E77" s="312">
        <v>0</v>
      </c>
      <c r="F77" s="312">
        <v>0</v>
      </c>
      <c r="G77" s="312">
        <v>0</v>
      </c>
      <c r="H77" s="312">
        <v>0</v>
      </c>
      <c r="I77" s="312">
        <v>0</v>
      </c>
      <c r="J77" s="312">
        <v>0</v>
      </c>
      <c r="K77" s="312">
        <v>0</v>
      </c>
      <c r="L77" s="312">
        <v>0</v>
      </c>
      <c r="M77" s="312">
        <v>0</v>
      </c>
      <c r="N77" s="312">
        <v>0</v>
      </c>
      <c r="O77" s="312">
        <v>0</v>
      </c>
      <c r="P77" s="312">
        <v>0</v>
      </c>
      <c r="Q77" s="312">
        <v>0</v>
      </c>
      <c r="R77" s="312">
        <v>0</v>
      </c>
      <c r="S77" s="312">
        <v>0</v>
      </c>
      <c r="T77" s="312">
        <v>0</v>
      </c>
      <c r="U77" s="312">
        <v>0</v>
      </c>
      <c r="V77" s="312">
        <v>0</v>
      </c>
      <c r="W77" s="312">
        <v>0</v>
      </c>
      <c r="X77" s="312">
        <v>0</v>
      </c>
      <c r="Y77" s="312">
        <v>0</v>
      </c>
      <c r="Z77" s="312">
        <v>0</v>
      </c>
      <c r="AA77" s="312">
        <v>0</v>
      </c>
      <c r="AB77" s="312">
        <v>0</v>
      </c>
      <c r="AC77" s="312">
        <v>0</v>
      </c>
      <c r="AD77" s="312">
        <v>0</v>
      </c>
      <c r="AE77" s="312">
        <v>0</v>
      </c>
      <c r="AF77" s="312">
        <v>0</v>
      </c>
      <c r="AG77" s="312">
        <v>0</v>
      </c>
      <c r="AH77" s="312">
        <v>0</v>
      </c>
      <c r="AI77" s="312">
        <v>0</v>
      </c>
      <c r="AJ77" s="312">
        <v>0</v>
      </c>
      <c r="AK77" s="312">
        <v>0</v>
      </c>
      <c r="AL77" s="312">
        <v>0</v>
      </c>
      <c r="AM77" s="312">
        <v>0</v>
      </c>
      <c r="AN77" s="312">
        <v>0</v>
      </c>
      <c r="AO77" s="312">
        <v>0</v>
      </c>
      <c r="AP77" s="312">
        <v>0</v>
      </c>
      <c r="AQ77" s="312">
        <v>0</v>
      </c>
      <c r="AR77" s="312">
        <v>0</v>
      </c>
      <c r="AS77" s="312">
        <v>0</v>
      </c>
      <c r="AT77" s="312">
        <v>0</v>
      </c>
      <c r="AU77" s="312">
        <v>0</v>
      </c>
      <c r="AV77" s="312">
        <v>0</v>
      </c>
      <c r="AW77" s="312">
        <v>0</v>
      </c>
      <c r="AX77" s="312">
        <v>0</v>
      </c>
      <c r="AY77" s="312">
        <v>0</v>
      </c>
      <c r="AZ77" s="312">
        <v>0</v>
      </c>
      <c r="BA77" s="312">
        <v>0</v>
      </c>
      <c r="BB77" s="312">
        <v>0</v>
      </c>
      <c r="BC77" s="312">
        <v>0</v>
      </c>
      <c r="BD77" s="312">
        <v>0</v>
      </c>
      <c r="BE77" s="444"/>
      <c r="BF77" s="444"/>
      <c r="BG77" s="444"/>
      <c r="BH77" s="444"/>
      <c r="BI77" s="444"/>
      <c r="BJ77" s="444"/>
      <c r="BK77" s="444"/>
      <c r="BL77" s="444"/>
      <c r="BM77" s="444"/>
      <c r="BN77" s="444"/>
      <c r="BO77" s="444"/>
      <c r="BP77" s="444"/>
      <c r="BQ77" s="444"/>
      <c r="BR77" s="444"/>
      <c r="BS77" s="444"/>
      <c r="BT77" s="444"/>
      <c r="BU77" s="444"/>
      <c r="BV77" s="444"/>
      <c r="BW77" s="444"/>
      <c r="BX77" s="444"/>
      <c r="BY77" s="444"/>
      <c r="BZ77" s="444"/>
      <c r="CA77" s="444"/>
      <c r="CB77" s="444"/>
      <c r="CC77" s="444"/>
      <c r="CD77" s="444"/>
      <c r="CE77" s="444"/>
      <c r="CF77" s="444"/>
      <c r="CG77" s="444"/>
      <c r="CH77" s="444"/>
      <c r="CI77" s="444"/>
      <c r="CJ77" s="444"/>
      <c r="CK77" s="444"/>
      <c r="CL77" s="444"/>
      <c r="CM77" s="444"/>
      <c r="CN77" s="38"/>
      <c r="CO77" s="38"/>
      <c r="CP77" s="38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75"/>
    </row>
    <row r="78" spans="1:142" x14ac:dyDescent="0.25">
      <c r="A78" s="368" t="s">
        <v>864</v>
      </c>
      <c r="B78" s="368" t="s">
        <v>883</v>
      </c>
      <c r="C78" s="369" t="s">
        <v>153</v>
      </c>
      <c r="D78" s="394">
        <v>70</v>
      </c>
      <c r="E78" s="312">
        <v>0</v>
      </c>
      <c r="F78" s="312">
        <v>0</v>
      </c>
      <c r="G78" s="312">
        <v>0</v>
      </c>
      <c r="H78" s="312">
        <v>0</v>
      </c>
      <c r="I78" s="312">
        <v>0</v>
      </c>
      <c r="J78" s="312">
        <v>0</v>
      </c>
      <c r="K78" s="312">
        <v>0</v>
      </c>
      <c r="L78" s="312">
        <v>0</v>
      </c>
      <c r="M78" s="312">
        <v>0</v>
      </c>
      <c r="N78" s="312">
        <v>0</v>
      </c>
      <c r="O78" s="312">
        <v>0</v>
      </c>
      <c r="P78" s="312">
        <v>0</v>
      </c>
      <c r="Q78" s="312">
        <v>0</v>
      </c>
      <c r="R78" s="312">
        <v>0</v>
      </c>
      <c r="S78" s="312">
        <v>0</v>
      </c>
      <c r="T78" s="312">
        <v>0</v>
      </c>
      <c r="U78" s="312">
        <v>0</v>
      </c>
      <c r="V78" s="312">
        <v>0</v>
      </c>
      <c r="W78" s="312">
        <v>0</v>
      </c>
      <c r="X78" s="312">
        <v>0</v>
      </c>
      <c r="Y78" s="312">
        <v>0</v>
      </c>
      <c r="Z78" s="312">
        <v>0</v>
      </c>
      <c r="AA78" s="312">
        <v>0</v>
      </c>
      <c r="AB78" s="312">
        <v>0</v>
      </c>
      <c r="AC78" s="312">
        <v>0</v>
      </c>
      <c r="AD78" s="312">
        <v>0</v>
      </c>
      <c r="AE78" s="312">
        <v>0</v>
      </c>
      <c r="AF78" s="312">
        <v>0</v>
      </c>
      <c r="AG78" s="312">
        <v>0</v>
      </c>
      <c r="AH78" s="312">
        <v>0</v>
      </c>
      <c r="AI78" s="312">
        <v>0</v>
      </c>
      <c r="AJ78" s="312">
        <v>0</v>
      </c>
      <c r="AK78" s="312">
        <v>0</v>
      </c>
      <c r="AL78" s="312">
        <v>0</v>
      </c>
      <c r="AM78" s="312">
        <v>0</v>
      </c>
      <c r="AN78" s="312">
        <v>0</v>
      </c>
      <c r="AO78" s="312">
        <v>0</v>
      </c>
      <c r="AP78" s="312">
        <v>0</v>
      </c>
      <c r="AQ78" s="312">
        <v>0</v>
      </c>
      <c r="AR78" s="312">
        <v>0</v>
      </c>
      <c r="AS78" s="312">
        <v>0</v>
      </c>
      <c r="AT78" s="312">
        <v>0</v>
      </c>
      <c r="AU78" s="312">
        <v>0</v>
      </c>
      <c r="AV78" s="312">
        <v>0</v>
      </c>
      <c r="AW78" s="312">
        <v>0</v>
      </c>
      <c r="AX78" s="312">
        <v>0</v>
      </c>
      <c r="AY78" s="312">
        <v>0</v>
      </c>
      <c r="AZ78" s="312">
        <v>0</v>
      </c>
      <c r="BA78" s="312">
        <v>0</v>
      </c>
      <c r="BB78" s="312">
        <v>0</v>
      </c>
      <c r="BC78" s="312">
        <v>0</v>
      </c>
      <c r="BD78" s="312">
        <v>0</v>
      </c>
      <c r="BE78" s="444"/>
      <c r="BF78" s="444"/>
      <c r="BG78" s="444"/>
      <c r="BH78" s="444"/>
      <c r="BI78" s="444"/>
      <c r="BJ78" s="444"/>
      <c r="BK78" s="444"/>
      <c r="BL78" s="444"/>
      <c r="BM78" s="444"/>
      <c r="BN78" s="444"/>
      <c r="BO78" s="444"/>
      <c r="BP78" s="444"/>
      <c r="BQ78" s="444"/>
      <c r="BR78" s="444"/>
      <c r="BS78" s="444"/>
      <c r="BT78" s="444"/>
      <c r="BU78" s="444"/>
      <c r="BV78" s="444"/>
      <c r="BW78" s="444"/>
      <c r="BX78" s="444"/>
      <c r="BY78" s="444"/>
      <c r="BZ78" s="444"/>
      <c r="CA78" s="444"/>
      <c r="CB78" s="444"/>
      <c r="CC78" s="444"/>
      <c r="CD78" s="444"/>
      <c r="CE78" s="444"/>
      <c r="CF78" s="444"/>
      <c r="CG78" s="444"/>
      <c r="CH78" s="444"/>
      <c r="CI78" s="444"/>
      <c r="CJ78" s="444"/>
      <c r="CK78" s="444"/>
      <c r="CL78" s="444"/>
      <c r="CM78" s="444"/>
      <c r="CN78" s="38"/>
      <c r="CO78" s="38"/>
      <c r="CP78" s="38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75"/>
    </row>
    <row r="79" spans="1:142" x14ac:dyDescent="0.25">
      <c r="A79" s="368" t="s">
        <v>865</v>
      </c>
      <c r="B79" s="368" t="s">
        <v>913</v>
      </c>
      <c r="C79" s="369" t="s">
        <v>155</v>
      </c>
      <c r="D79" s="394">
        <v>71</v>
      </c>
      <c r="E79" s="312">
        <v>0</v>
      </c>
      <c r="F79" s="312">
        <v>0</v>
      </c>
      <c r="G79" s="312">
        <v>0</v>
      </c>
      <c r="H79" s="312">
        <v>0</v>
      </c>
      <c r="I79" s="312">
        <v>0</v>
      </c>
      <c r="J79" s="312">
        <v>0</v>
      </c>
      <c r="K79" s="312">
        <v>0</v>
      </c>
      <c r="L79" s="312">
        <v>0</v>
      </c>
      <c r="M79" s="312">
        <v>0</v>
      </c>
      <c r="N79" s="312">
        <v>0</v>
      </c>
      <c r="O79" s="312">
        <v>0</v>
      </c>
      <c r="P79" s="312">
        <v>0</v>
      </c>
      <c r="Q79" s="312">
        <v>0</v>
      </c>
      <c r="R79" s="312">
        <v>0</v>
      </c>
      <c r="S79" s="312">
        <v>0</v>
      </c>
      <c r="T79" s="312">
        <v>0</v>
      </c>
      <c r="U79" s="312">
        <v>0</v>
      </c>
      <c r="V79" s="312">
        <v>0</v>
      </c>
      <c r="W79" s="312">
        <v>0</v>
      </c>
      <c r="X79" s="312">
        <v>0</v>
      </c>
      <c r="Y79" s="312">
        <v>0</v>
      </c>
      <c r="Z79" s="312">
        <v>0</v>
      </c>
      <c r="AA79" s="312">
        <v>0</v>
      </c>
      <c r="AB79" s="312">
        <v>0</v>
      </c>
      <c r="AC79" s="312">
        <v>0</v>
      </c>
      <c r="AD79" s="312">
        <v>0</v>
      </c>
      <c r="AE79" s="312">
        <v>0</v>
      </c>
      <c r="AF79" s="312">
        <v>0</v>
      </c>
      <c r="AG79" s="312">
        <v>0</v>
      </c>
      <c r="AH79" s="312">
        <v>0</v>
      </c>
      <c r="AI79" s="312">
        <v>0</v>
      </c>
      <c r="AJ79" s="312">
        <v>0</v>
      </c>
      <c r="AK79" s="312">
        <v>0</v>
      </c>
      <c r="AL79" s="312">
        <v>0</v>
      </c>
      <c r="AM79" s="312">
        <v>0</v>
      </c>
      <c r="AN79" s="312">
        <v>0</v>
      </c>
      <c r="AO79" s="312">
        <v>0</v>
      </c>
      <c r="AP79" s="312">
        <v>0</v>
      </c>
      <c r="AQ79" s="312">
        <v>0</v>
      </c>
      <c r="AR79" s="312">
        <v>0</v>
      </c>
      <c r="AS79" s="312">
        <v>0</v>
      </c>
      <c r="AT79" s="312">
        <v>0</v>
      </c>
      <c r="AU79" s="312">
        <v>0</v>
      </c>
      <c r="AV79" s="312">
        <v>0</v>
      </c>
      <c r="AW79" s="312">
        <v>0</v>
      </c>
      <c r="AX79" s="312">
        <v>0</v>
      </c>
      <c r="AY79" s="312">
        <v>0</v>
      </c>
      <c r="AZ79" s="312">
        <v>0</v>
      </c>
      <c r="BA79" s="312">
        <v>0</v>
      </c>
      <c r="BB79" s="312">
        <v>0</v>
      </c>
      <c r="BC79" s="312">
        <v>0</v>
      </c>
      <c r="BD79" s="312">
        <v>0</v>
      </c>
      <c r="BE79" s="444"/>
      <c r="BF79" s="444"/>
      <c r="BG79" s="444"/>
      <c r="BH79" s="444"/>
      <c r="BI79" s="444"/>
      <c r="BJ79" s="444"/>
      <c r="BK79" s="444"/>
      <c r="BL79" s="444"/>
      <c r="BM79" s="444"/>
      <c r="BN79" s="444"/>
      <c r="BO79" s="444"/>
      <c r="BP79" s="444"/>
      <c r="BQ79" s="444"/>
      <c r="BR79" s="444"/>
      <c r="BS79" s="444"/>
      <c r="BT79" s="444"/>
      <c r="BU79" s="444"/>
      <c r="BV79" s="444"/>
      <c r="BW79" s="444"/>
      <c r="BX79" s="444"/>
      <c r="BY79" s="444"/>
      <c r="BZ79" s="444"/>
      <c r="CA79" s="444"/>
      <c r="CB79" s="444"/>
      <c r="CC79" s="444"/>
      <c r="CD79" s="444"/>
      <c r="CE79" s="444"/>
      <c r="CF79" s="444"/>
      <c r="CG79" s="444"/>
      <c r="CH79" s="444"/>
      <c r="CI79" s="444"/>
      <c r="CJ79" s="444"/>
      <c r="CK79" s="444"/>
      <c r="CL79" s="444"/>
      <c r="CM79" s="444"/>
      <c r="CN79" s="38"/>
      <c r="CO79" s="38"/>
      <c r="CP79" s="38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75"/>
    </row>
    <row r="80" spans="1:142" x14ac:dyDescent="0.25">
      <c r="A80" s="368" t="s">
        <v>865</v>
      </c>
      <c r="B80" s="368" t="s">
        <v>884</v>
      </c>
      <c r="C80" s="369" t="s">
        <v>155</v>
      </c>
      <c r="D80" s="394">
        <v>72</v>
      </c>
      <c r="E80" s="312">
        <v>0</v>
      </c>
      <c r="F80" s="312">
        <v>0</v>
      </c>
      <c r="G80" s="312">
        <v>0</v>
      </c>
      <c r="H80" s="312">
        <v>0</v>
      </c>
      <c r="I80" s="312">
        <v>0</v>
      </c>
      <c r="J80" s="312">
        <v>0</v>
      </c>
      <c r="K80" s="312">
        <v>0</v>
      </c>
      <c r="L80" s="312">
        <v>0</v>
      </c>
      <c r="M80" s="312">
        <v>0</v>
      </c>
      <c r="N80" s="312">
        <v>0</v>
      </c>
      <c r="O80" s="312">
        <v>0</v>
      </c>
      <c r="P80" s="312">
        <v>0</v>
      </c>
      <c r="Q80" s="312">
        <v>0</v>
      </c>
      <c r="R80" s="312">
        <v>0</v>
      </c>
      <c r="S80" s="312">
        <v>0</v>
      </c>
      <c r="T80" s="312">
        <v>0</v>
      </c>
      <c r="U80" s="312">
        <v>0</v>
      </c>
      <c r="V80" s="312">
        <v>0</v>
      </c>
      <c r="W80" s="312">
        <v>0</v>
      </c>
      <c r="X80" s="312">
        <v>0</v>
      </c>
      <c r="Y80" s="312">
        <v>0</v>
      </c>
      <c r="Z80" s="312">
        <v>0</v>
      </c>
      <c r="AA80" s="312">
        <v>0</v>
      </c>
      <c r="AB80" s="312">
        <v>0</v>
      </c>
      <c r="AC80" s="312">
        <v>0</v>
      </c>
      <c r="AD80" s="312">
        <v>0</v>
      </c>
      <c r="AE80" s="312">
        <v>0</v>
      </c>
      <c r="AF80" s="312">
        <v>0</v>
      </c>
      <c r="AG80" s="312">
        <v>0</v>
      </c>
      <c r="AH80" s="312">
        <v>0</v>
      </c>
      <c r="AI80" s="312">
        <v>0</v>
      </c>
      <c r="AJ80" s="312">
        <v>0</v>
      </c>
      <c r="AK80" s="312">
        <v>0</v>
      </c>
      <c r="AL80" s="312">
        <v>0</v>
      </c>
      <c r="AM80" s="312">
        <v>0</v>
      </c>
      <c r="AN80" s="312">
        <v>0</v>
      </c>
      <c r="AO80" s="312">
        <v>0</v>
      </c>
      <c r="AP80" s="312">
        <v>0</v>
      </c>
      <c r="AQ80" s="312">
        <v>0</v>
      </c>
      <c r="AR80" s="312">
        <v>0</v>
      </c>
      <c r="AS80" s="312">
        <v>0</v>
      </c>
      <c r="AT80" s="312">
        <v>0</v>
      </c>
      <c r="AU80" s="312">
        <v>0</v>
      </c>
      <c r="AV80" s="312">
        <v>0</v>
      </c>
      <c r="AW80" s="312">
        <v>0</v>
      </c>
      <c r="AX80" s="312">
        <v>0</v>
      </c>
      <c r="AY80" s="312">
        <v>0</v>
      </c>
      <c r="AZ80" s="312">
        <v>0</v>
      </c>
      <c r="BA80" s="312">
        <v>0</v>
      </c>
      <c r="BB80" s="312">
        <v>0</v>
      </c>
      <c r="BC80" s="312">
        <v>0</v>
      </c>
      <c r="BD80" s="312">
        <v>0</v>
      </c>
      <c r="BE80" s="444"/>
      <c r="BF80" s="444"/>
      <c r="BG80" s="444"/>
      <c r="BH80" s="444"/>
      <c r="BI80" s="444"/>
      <c r="BJ80" s="444"/>
      <c r="BK80" s="444"/>
      <c r="BL80" s="444"/>
      <c r="BM80" s="444"/>
      <c r="BN80" s="444"/>
      <c r="BO80" s="444"/>
      <c r="BP80" s="444"/>
      <c r="BQ80" s="444"/>
      <c r="BR80" s="444"/>
      <c r="BS80" s="444"/>
      <c r="BT80" s="444"/>
      <c r="BU80" s="444"/>
      <c r="BV80" s="444"/>
      <c r="BW80" s="444"/>
      <c r="BX80" s="444"/>
      <c r="BY80" s="444"/>
      <c r="BZ80" s="444"/>
      <c r="CA80" s="444"/>
      <c r="CB80" s="444"/>
      <c r="CC80" s="444"/>
      <c r="CD80" s="444"/>
      <c r="CE80" s="444"/>
      <c r="CF80" s="444"/>
      <c r="CG80" s="444"/>
      <c r="CH80" s="444"/>
      <c r="CI80" s="444"/>
      <c r="CJ80" s="444"/>
      <c r="CK80" s="444"/>
      <c r="CL80" s="444"/>
      <c r="CM80" s="444"/>
      <c r="CN80" s="38"/>
      <c r="CO80" s="38"/>
      <c r="CP80" s="38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75"/>
    </row>
    <row r="81" spans="1:142" x14ac:dyDescent="0.25">
      <c r="A81" s="368" t="s">
        <v>865</v>
      </c>
      <c r="B81" s="368" t="s">
        <v>913</v>
      </c>
      <c r="C81" s="369" t="s">
        <v>153</v>
      </c>
      <c r="D81" s="394">
        <v>73</v>
      </c>
      <c r="E81" s="312">
        <v>0</v>
      </c>
      <c r="F81" s="312">
        <v>0</v>
      </c>
      <c r="G81" s="312">
        <v>0</v>
      </c>
      <c r="H81" s="312">
        <v>0</v>
      </c>
      <c r="I81" s="312">
        <v>0</v>
      </c>
      <c r="J81" s="312">
        <v>0</v>
      </c>
      <c r="K81" s="312">
        <v>0</v>
      </c>
      <c r="L81" s="312">
        <v>0</v>
      </c>
      <c r="M81" s="312">
        <v>0</v>
      </c>
      <c r="N81" s="312">
        <v>0</v>
      </c>
      <c r="O81" s="312">
        <v>0</v>
      </c>
      <c r="P81" s="312">
        <v>0</v>
      </c>
      <c r="Q81" s="312">
        <v>0</v>
      </c>
      <c r="R81" s="312">
        <v>0</v>
      </c>
      <c r="S81" s="312">
        <v>0</v>
      </c>
      <c r="T81" s="312">
        <v>0</v>
      </c>
      <c r="U81" s="312">
        <v>0</v>
      </c>
      <c r="V81" s="312">
        <v>0</v>
      </c>
      <c r="W81" s="312">
        <v>0</v>
      </c>
      <c r="X81" s="312">
        <v>0</v>
      </c>
      <c r="Y81" s="312">
        <v>0</v>
      </c>
      <c r="Z81" s="312">
        <v>0</v>
      </c>
      <c r="AA81" s="312">
        <v>0</v>
      </c>
      <c r="AB81" s="312">
        <v>0</v>
      </c>
      <c r="AC81" s="312">
        <v>0</v>
      </c>
      <c r="AD81" s="312">
        <v>0</v>
      </c>
      <c r="AE81" s="312">
        <v>0</v>
      </c>
      <c r="AF81" s="312">
        <v>0</v>
      </c>
      <c r="AG81" s="312">
        <v>0</v>
      </c>
      <c r="AH81" s="312">
        <v>0</v>
      </c>
      <c r="AI81" s="312">
        <v>0</v>
      </c>
      <c r="AJ81" s="312">
        <v>0</v>
      </c>
      <c r="AK81" s="312">
        <v>0</v>
      </c>
      <c r="AL81" s="312">
        <v>0</v>
      </c>
      <c r="AM81" s="312">
        <v>0</v>
      </c>
      <c r="AN81" s="312">
        <v>0</v>
      </c>
      <c r="AO81" s="312">
        <v>0</v>
      </c>
      <c r="AP81" s="312">
        <v>0</v>
      </c>
      <c r="AQ81" s="312">
        <v>0</v>
      </c>
      <c r="AR81" s="312">
        <v>0</v>
      </c>
      <c r="AS81" s="312">
        <v>0</v>
      </c>
      <c r="AT81" s="312">
        <v>0</v>
      </c>
      <c r="AU81" s="312">
        <v>0</v>
      </c>
      <c r="AV81" s="312">
        <v>0</v>
      </c>
      <c r="AW81" s="312">
        <v>0</v>
      </c>
      <c r="AX81" s="312">
        <v>0</v>
      </c>
      <c r="AY81" s="312">
        <v>0</v>
      </c>
      <c r="AZ81" s="312">
        <v>0</v>
      </c>
      <c r="BA81" s="312">
        <v>0</v>
      </c>
      <c r="BB81" s="312">
        <v>0</v>
      </c>
      <c r="BC81" s="312">
        <v>0</v>
      </c>
      <c r="BD81" s="312">
        <v>0</v>
      </c>
      <c r="BE81" s="444"/>
      <c r="BF81" s="444"/>
      <c r="BG81" s="444"/>
      <c r="BH81" s="444"/>
      <c r="BI81" s="444"/>
      <c r="BJ81" s="444"/>
      <c r="BK81" s="444"/>
      <c r="BL81" s="444"/>
      <c r="BM81" s="444"/>
      <c r="BN81" s="444"/>
      <c r="BO81" s="444"/>
      <c r="BP81" s="444"/>
      <c r="BQ81" s="444"/>
      <c r="BR81" s="444"/>
      <c r="BS81" s="444"/>
      <c r="BT81" s="444"/>
      <c r="BU81" s="444"/>
      <c r="BV81" s="444"/>
      <c r="BW81" s="444"/>
      <c r="BX81" s="444"/>
      <c r="BY81" s="444"/>
      <c r="BZ81" s="444"/>
      <c r="CA81" s="444"/>
      <c r="CB81" s="444"/>
      <c r="CC81" s="444"/>
      <c r="CD81" s="444"/>
      <c r="CE81" s="444"/>
      <c r="CF81" s="444"/>
      <c r="CG81" s="444"/>
      <c r="CH81" s="444"/>
      <c r="CI81" s="444"/>
      <c r="CJ81" s="444"/>
      <c r="CK81" s="444"/>
      <c r="CL81" s="444"/>
      <c r="CM81" s="444"/>
      <c r="CN81" s="38"/>
      <c r="CO81" s="38"/>
      <c r="CP81" s="38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75"/>
    </row>
    <row r="82" spans="1:142" x14ac:dyDescent="0.25">
      <c r="A82" s="368" t="s">
        <v>865</v>
      </c>
      <c r="B82" s="368" t="s">
        <v>881</v>
      </c>
      <c r="C82" s="369" t="s">
        <v>153</v>
      </c>
      <c r="D82" s="394">
        <v>74</v>
      </c>
      <c r="E82" s="312">
        <v>0</v>
      </c>
      <c r="F82" s="312">
        <v>0</v>
      </c>
      <c r="G82" s="312">
        <v>0</v>
      </c>
      <c r="H82" s="312">
        <v>0</v>
      </c>
      <c r="I82" s="312">
        <v>0</v>
      </c>
      <c r="J82" s="312">
        <v>0</v>
      </c>
      <c r="K82" s="312">
        <v>0</v>
      </c>
      <c r="L82" s="312">
        <v>0</v>
      </c>
      <c r="M82" s="312">
        <v>0</v>
      </c>
      <c r="N82" s="312">
        <v>0</v>
      </c>
      <c r="O82" s="312">
        <v>0</v>
      </c>
      <c r="P82" s="312">
        <v>0</v>
      </c>
      <c r="Q82" s="312">
        <v>0</v>
      </c>
      <c r="R82" s="312">
        <v>0</v>
      </c>
      <c r="S82" s="312">
        <v>0</v>
      </c>
      <c r="T82" s="312">
        <v>0</v>
      </c>
      <c r="U82" s="312">
        <v>0</v>
      </c>
      <c r="V82" s="312">
        <v>0</v>
      </c>
      <c r="W82" s="312">
        <v>0</v>
      </c>
      <c r="X82" s="312">
        <v>0</v>
      </c>
      <c r="Y82" s="312">
        <v>0</v>
      </c>
      <c r="Z82" s="312">
        <v>0</v>
      </c>
      <c r="AA82" s="312">
        <v>0</v>
      </c>
      <c r="AB82" s="312">
        <v>0</v>
      </c>
      <c r="AC82" s="312">
        <v>0</v>
      </c>
      <c r="AD82" s="312">
        <v>0</v>
      </c>
      <c r="AE82" s="312">
        <v>0</v>
      </c>
      <c r="AF82" s="312">
        <v>0</v>
      </c>
      <c r="AG82" s="312">
        <v>0</v>
      </c>
      <c r="AH82" s="312">
        <v>0</v>
      </c>
      <c r="AI82" s="312">
        <v>0</v>
      </c>
      <c r="AJ82" s="312">
        <v>0</v>
      </c>
      <c r="AK82" s="312">
        <v>0</v>
      </c>
      <c r="AL82" s="312">
        <v>0</v>
      </c>
      <c r="AM82" s="312">
        <v>0</v>
      </c>
      <c r="AN82" s="312">
        <v>0</v>
      </c>
      <c r="AO82" s="312">
        <v>0</v>
      </c>
      <c r="AP82" s="312">
        <v>0</v>
      </c>
      <c r="AQ82" s="312">
        <v>0</v>
      </c>
      <c r="AR82" s="312">
        <v>0</v>
      </c>
      <c r="AS82" s="312">
        <v>0</v>
      </c>
      <c r="AT82" s="312">
        <v>0</v>
      </c>
      <c r="AU82" s="312">
        <v>0</v>
      </c>
      <c r="AV82" s="312">
        <v>0</v>
      </c>
      <c r="AW82" s="312">
        <v>0</v>
      </c>
      <c r="AX82" s="312">
        <v>0</v>
      </c>
      <c r="AY82" s="312">
        <v>0</v>
      </c>
      <c r="AZ82" s="312">
        <v>0</v>
      </c>
      <c r="BA82" s="312">
        <v>0</v>
      </c>
      <c r="BB82" s="312">
        <v>0</v>
      </c>
      <c r="BC82" s="312">
        <v>0</v>
      </c>
      <c r="BD82" s="312">
        <v>0</v>
      </c>
      <c r="BE82" s="444"/>
      <c r="BF82" s="444"/>
      <c r="BG82" s="444"/>
      <c r="BH82" s="444"/>
      <c r="BI82" s="444"/>
      <c r="BJ82" s="444"/>
      <c r="BK82" s="444"/>
      <c r="BL82" s="444"/>
      <c r="BM82" s="444"/>
      <c r="BN82" s="444"/>
      <c r="BO82" s="444"/>
      <c r="BP82" s="444"/>
      <c r="BQ82" s="444"/>
      <c r="BR82" s="444"/>
      <c r="BS82" s="444"/>
      <c r="BT82" s="444"/>
      <c r="BU82" s="444"/>
      <c r="BV82" s="444"/>
      <c r="BW82" s="444"/>
      <c r="BX82" s="444"/>
      <c r="BY82" s="444"/>
      <c r="BZ82" s="444"/>
      <c r="CA82" s="444"/>
      <c r="CB82" s="444"/>
      <c r="CC82" s="444"/>
      <c r="CD82" s="444"/>
      <c r="CE82" s="444"/>
      <c r="CF82" s="444"/>
      <c r="CG82" s="444"/>
      <c r="CH82" s="444"/>
      <c r="CI82" s="444"/>
      <c r="CJ82" s="444"/>
      <c r="CK82" s="444"/>
      <c r="CL82" s="444"/>
      <c r="CM82" s="444"/>
      <c r="CN82" s="38"/>
      <c r="CO82" s="38"/>
      <c r="CP82" s="38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75"/>
    </row>
    <row r="83" spans="1:142" x14ac:dyDescent="0.25">
      <c r="A83" s="368" t="s">
        <v>865</v>
      </c>
      <c r="B83" s="368" t="s">
        <v>884</v>
      </c>
      <c r="C83" s="369" t="s">
        <v>153</v>
      </c>
      <c r="D83" s="394">
        <v>75</v>
      </c>
      <c r="E83" s="312">
        <v>0</v>
      </c>
      <c r="F83" s="312">
        <v>0</v>
      </c>
      <c r="G83" s="312">
        <v>0</v>
      </c>
      <c r="H83" s="312">
        <v>0</v>
      </c>
      <c r="I83" s="312">
        <v>0</v>
      </c>
      <c r="J83" s="312">
        <v>0</v>
      </c>
      <c r="K83" s="312">
        <v>0</v>
      </c>
      <c r="L83" s="312">
        <v>0</v>
      </c>
      <c r="M83" s="312">
        <v>0</v>
      </c>
      <c r="N83" s="312">
        <v>0</v>
      </c>
      <c r="O83" s="312">
        <v>0</v>
      </c>
      <c r="P83" s="312">
        <v>0</v>
      </c>
      <c r="Q83" s="312">
        <v>0</v>
      </c>
      <c r="R83" s="312">
        <v>0</v>
      </c>
      <c r="S83" s="312">
        <v>0</v>
      </c>
      <c r="T83" s="312">
        <v>0</v>
      </c>
      <c r="U83" s="312">
        <v>0</v>
      </c>
      <c r="V83" s="312">
        <v>0</v>
      </c>
      <c r="W83" s="312">
        <v>0</v>
      </c>
      <c r="X83" s="312">
        <v>0</v>
      </c>
      <c r="Y83" s="312">
        <v>0</v>
      </c>
      <c r="Z83" s="312">
        <v>0</v>
      </c>
      <c r="AA83" s="312">
        <v>0</v>
      </c>
      <c r="AB83" s="312">
        <v>0</v>
      </c>
      <c r="AC83" s="312">
        <v>0</v>
      </c>
      <c r="AD83" s="312">
        <v>0</v>
      </c>
      <c r="AE83" s="312">
        <v>0</v>
      </c>
      <c r="AF83" s="312">
        <v>0</v>
      </c>
      <c r="AG83" s="312">
        <v>0</v>
      </c>
      <c r="AH83" s="312">
        <v>0</v>
      </c>
      <c r="AI83" s="312">
        <v>0</v>
      </c>
      <c r="AJ83" s="312">
        <v>0</v>
      </c>
      <c r="AK83" s="312">
        <v>0</v>
      </c>
      <c r="AL83" s="312">
        <v>0</v>
      </c>
      <c r="AM83" s="312">
        <v>0</v>
      </c>
      <c r="AN83" s="312">
        <v>0</v>
      </c>
      <c r="AO83" s="312">
        <v>0</v>
      </c>
      <c r="AP83" s="312">
        <v>0</v>
      </c>
      <c r="AQ83" s="312">
        <v>0</v>
      </c>
      <c r="AR83" s="312">
        <v>0</v>
      </c>
      <c r="AS83" s="312">
        <v>0</v>
      </c>
      <c r="AT83" s="312">
        <v>0</v>
      </c>
      <c r="AU83" s="312">
        <v>0</v>
      </c>
      <c r="AV83" s="312">
        <v>0</v>
      </c>
      <c r="AW83" s="312">
        <v>0</v>
      </c>
      <c r="AX83" s="312">
        <v>0</v>
      </c>
      <c r="AY83" s="312">
        <v>0</v>
      </c>
      <c r="AZ83" s="312">
        <v>0</v>
      </c>
      <c r="BA83" s="312">
        <v>0</v>
      </c>
      <c r="BB83" s="312">
        <v>0</v>
      </c>
      <c r="BC83" s="312">
        <v>0</v>
      </c>
      <c r="BD83" s="312">
        <v>0</v>
      </c>
      <c r="BE83" s="444"/>
      <c r="BF83" s="444"/>
      <c r="BG83" s="444"/>
      <c r="BH83" s="444"/>
      <c r="BI83" s="444"/>
      <c r="BJ83" s="444"/>
      <c r="BK83" s="444"/>
      <c r="BL83" s="444"/>
      <c r="BM83" s="444"/>
      <c r="BN83" s="444"/>
      <c r="BO83" s="444"/>
      <c r="BP83" s="444"/>
      <c r="BQ83" s="444"/>
      <c r="BR83" s="444"/>
      <c r="BS83" s="444"/>
      <c r="BT83" s="444"/>
      <c r="BU83" s="444"/>
      <c r="BV83" s="444"/>
      <c r="BW83" s="444"/>
      <c r="BX83" s="444"/>
      <c r="BY83" s="444"/>
      <c r="BZ83" s="444"/>
      <c r="CA83" s="444"/>
      <c r="CB83" s="444"/>
      <c r="CC83" s="444"/>
      <c r="CD83" s="444"/>
      <c r="CE83" s="444"/>
      <c r="CF83" s="444"/>
      <c r="CG83" s="444"/>
      <c r="CH83" s="444"/>
      <c r="CI83" s="444"/>
      <c r="CJ83" s="444"/>
      <c r="CK83" s="444"/>
      <c r="CL83" s="444"/>
      <c r="CM83" s="444"/>
      <c r="CN83" s="38"/>
      <c r="CO83" s="38"/>
      <c r="CP83" s="38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75"/>
    </row>
    <row r="84" spans="1:142" x14ac:dyDescent="0.25">
      <c r="A84" s="368" t="s">
        <v>585</v>
      </c>
      <c r="B84" s="368" t="s">
        <v>879</v>
      </c>
      <c r="C84" s="369" t="s">
        <v>545</v>
      </c>
      <c r="D84" s="394">
        <v>76</v>
      </c>
      <c r="E84" s="312">
        <v>0</v>
      </c>
      <c r="F84" s="312">
        <v>0</v>
      </c>
      <c r="G84" s="312">
        <v>0</v>
      </c>
      <c r="H84" s="312">
        <v>0</v>
      </c>
      <c r="I84" s="312">
        <v>0</v>
      </c>
      <c r="J84" s="312">
        <v>0</v>
      </c>
      <c r="K84" s="312">
        <v>0</v>
      </c>
      <c r="L84" s="312">
        <v>0</v>
      </c>
      <c r="M84" s="312">
        <v>0</v>
      </c>
      <c r="N84" s="312">
        <v>0</v>
      </c>
      <c r="O84" s="312">
        <v>0</v>
      </c>
      <c r="P84" s="312">
        <v>0</v>
      </c>
      <c r="Q84" s="312">
        <v>0</v>
      </c>
      <c r="R84" s="312">
        <v>0</v>
      </c>
      <c r="S84" s="312">
        <v>0</v>
      </c>
      <c r="T84" s="312">
        <v>0</v>
      </c>
      <c r="U84" s="312">
        <v>0</v>
      </c>
      <c r="V84" s="312">
        <v>0</v>
      </c>
      <c r="W84" s="312">
        <v>0</v>
      </c>
      <c r="X84" s="312">
        <v>0</v>
      </c>
      <c r="Y84" s="312">
        <v>0</v>
      </c>
      <c r="Z84" s="312">
        <v>0</v>
      </c>
      <c r="AA84" s="312">
        <v>0</v>
      </c>
      <c r="AB84" s="312">
        <v>0</v>
      </c>
      <c r="AC84" s="312">
        <v>0</v>
      </c>
      <c r="AD84" s="312">
        <v>0</v>
      </c>
      <c r="AE84" s="312">
        <v>0</v>
      </c>
      <c r="AF84" s="312">
        <v>0</v>
      </c>
      <c r="AG84" s="312">
        <v>0</v>
      </c>
      <c r="AH84" s="312">
        <v>0</v>
      </c>
      <c r="AI84" s="312">
        <v>0</v>
      </c>
      <c r="AJ84" s="312">
        <v>0</v>
      </c>
      <c r="AK84" s="312">
        <v>0</v>
      </c>
      <c r="AL84" s="312">
        <v>0</v>
      </c>
      <c r="AM84" s="312">
        <v>0</v>
      </c>
      <c r="AN84" s="312">
        <v>0</v>
      </c>
      <c r="AO84" s="312">
        <v>0</v>
      </c>
      <c r="AP84" s="312">
        <v>0</v>
      </c>
      <c r="AQ84" s="312">
        <v>0</v>
      </c>
      <c r="AR84" s="312">
        <v>0</v>
      </c>
      <c r="AS84" s="312">
        <v>0</v>
      </c>
      <c r="AT84" s="312">
        <v>0</v>
      </c>
      <c r="AU84" s="312">
        <v>0</v>
      </c>
      <c r="AV84" s="312">
        <v>0</v>
      </c>
      <c r="AW84" s="312">
        <v>0</v>
      </c>
      <c r="AX84" s="312">
        <v>0</v>
      </c>
      <c r="AY84" s="312">
        <v>0</v>
      </c>
      <c r="AZ84" s="312">
        <v>0</v>
      </c>
      <c r="BA84" s="312">
        <v>0</v>
      </c>
      <c r="BB84" s="312">
        <v>0</v>
      </c>
      <c r="BC84" s="312">
        <v>0</v>
      </c>
      <c r="BD84" s="312">
        <v>0</v>
      </c>
      <c r="BE84" s="444"/>
      <c r="BF84" s="444"/>
      <c r="BG84" s="444"/>
      <c r="BH84" s="444"/>
      <c r="BI84" s="444"/>
      <c r="BJ84" s="444"/>
      <c r="BK84" s="444"/>
      <c r="BL84" s="444"/>
      <c r="BM84" s="444"/>
      <c r="BN84" s="444"/>
      <c r="BO84" s="444"/>
      <c r="BP84" s="444"/>
      <c r="BQ84" s="444"/>
      <c r="BR84" s="444"/>
      <c r="BS84" s="444"/>
      <c r="BT84" s="444"/>
      <c r="BU84" s="444"/>
      <c r="BV84" s="444"/>
      <c r="BW84" s="444"/>
      <c r="BX84" s="444"/>
      <c r="BY84" s="444"/>
      <c r="BZ84" s="444"/>
      <c r="CA84" s="444"/>
      <c r="CB84" s="444"/>
      <c r="CC84" s="444"/>
      <c r="CD84" s="444"/>
      <c r="CE84" s="444"/>
      <c r="CF84" s="444"/>
      <c r="CG84" s="444"/>
      <c r="CH84" s="444"/>
      <c r="CI84" s="444"/>
      <c r="CJ84" s="444"/>
      <c r="CK84" s="444"/>
      <c r="CL84" s="444"/>
      <c r="CM84" s="444"/>
      <c r="CN84" s="38"/>
      <c r="CO84" s="38"/>
      <c r="CP84" s="38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75"/>
    </row>
    <row r="85" spans="1:142" x14ac:dyDescent="0.25">
      <c r="A85" s="368" t="s">
        <v>585</v>
      </c>
      <c r="B85" s="368" t="s">
        <v>890</v>
      </c>
      <c r="C85" s="369" t="s">
        <v>545</v>
      </c>
      <c r="D85" s="394">
        <v>77</v>
      </c>
      <c r="E85" s="312">
        <v>0</v>
      </c>
      <c r="F85" s="312">
        <v>0</v>
      </c>
      <c r="G85" s="312">
        <v>0</v>
      </c>
      <c r="H85" s="312">
        <v>0</v>
      </c>
      <c r="I85" s="312">
        <v>0</v>
      </c>
      <c r="J85" s="312">
        <v>0</v>
      </c>
      <c r="K85" s="312">
        <v>0</v>
      </c>
      <c r="L85" s="312">
        <v>0</v>
      </c>
      <c r="M85" s="312">
        <v>0</v>
      </c>
      <c r="N85" s="312">
        <v>0</v>
      </c>
      <c r="O85" s="312">
        <v>0</v>
      </c>
      <c r="P85" s="312">
        <v>0</v>
      </c>
      <c r="Q85" s="312">
        <v>0</v>
      </c>
      <c r="R85" s="312">
        <v>0</v>
      </c>
      <c r="S85" s="312">
        <v>0</v>
      </c>
      <c r="T85" s="312">
        <v>0</v>
      </c>
      <c r="U85" s="312">
        <v>0</v>
      </c>
      <c r="V85" s="312">
        <v>0</v>
      </c>
      <c r="W85" s="312">
        <v>0</v>
      </c>
      <c r="X85" s="312">
        <v>0</v>
      </c>
      <c r="Y85" s="312">
        <v>0</v>
      </c>
      <c r="Z85" s="312">
        <v>0</v>
      </c>
      <c r="AA85" s="312">
        <v>0</v>
      </c>
      <c r="AB85" s="312">
        <v>0</v>
      </c>
      <c r="AC85" s="312">
        <v>0</v>
      </c>
      <c r="AD85" s="312">
        <v>0</v>
      </c>
      <c r="AE85" s="312">
        <v>0</v>
      </c>
      <c r="AF85" s="312">
        <v>0</v>
      </c>
      <c r="AG85" s="312">
        <v>0</v>
      </c>
      <c r="AH85" s="312">
        <v>0</v>
      </c>
      <c r="AI85" s="312">
        <v>0</v>
      </c>
      <c r="AJ85" s="312">
        <v>0</v>
      </c>
      <c r="AK85" s="312">
        <v>0</v>
      </c>
      <c r="AL85" s="312">
        <v>0</v>
      </c>
      <c r="AM85" s="312">
        <v>0</v>
      </c>
      <c r="AN85" s="312">
        <v>0</v>
      </c>
      <c r="AO85" s="312">
        <v>0</v>
      </c>
      <c r="AP85" s="312">
        <v>0</v>
      </c>
      <c r="AQ85" s="312">
        <v>0</v>
      </c>
      <c r="AR85" s="312">
        <v>0</v>
      </c>
      <c r="AS85" s="312">
        <v>0</v>
      </c>
      <c r="AT85" s="312">
        <v>0</v>
      </c>
      <c r="AU85" s="312">
        <v>0</v>
      </c>
      <c r="AV85" s="312">
        <v>0</v>
      </c>
      <c r="AW85" s="312">
        <v>0</v>
      </c>
      <c r="AX85" s="312">
        <v>0</v>
      </c>
      <c r="AY85" s="312">
        <v>0</v>
      </c>
      <c r="AZ85" s="312">
        <v>0</v>
      </c>
      <c r="BA85" s="312">
        <v>0</v>
      </c>
      <c r="BB85" s="312">
        <v>0</v>
      </c>
      <c r="BC85" s="312">
        <v>0</v>
      </c>
      <c r="BD85" s="312">
        <v>0</v>
      </c>
      <c r="BE85" s="444"/>
      <c r="BF85" s="444"/>
      <c r="BG85" s="444"/>
      <c r="BH85" s="444"/>
      <c r="BI85" s="444"/>
      <c r="BJ85" s="444"/>
      <c r="BK85" s="444"/>
      <c r="BL85" s="444"/>
      <c r="BM85" s="444"/>
      <c r="BN85" s="444"/>
      <c r="BO85" s="444"/>
      <c r="BP85" s="444"/>
      <c r="BQ85" s="444"/>
      <c r="BR85" s="444"/>
      <c r="BS85" s="444"/>
      <c r="BT85" s="444"/>
      <c r="BU85" s="444"/>
      <c r="BV85" s="444"/>
      <c r="BW85" s="444"/>
      <c r="BX85" s="444"/>
      <c r="BY85" s="444"/>
      <c r="BZ85" s="444"/>
      <c r="CA85" s="444"/>
      <c r="CB85" s="444"/>
      <c r="CC85" s="444"/>
      <c r="CD85" s="444"/>
      <c r="CE85" s="444"/>
      <c r="CF85" s="444"/>
      <c r="CG85" s="444"/>
      <c r="CH85" s="444"/>
      <c r="CI85" s="444"/>
      <c r="CJ85" s="444"/>
      <c r="CK85" s="444"/>
      <c r="CL85" s="444"/>
      <c r="CM85" s="444"/>
      <c r="CN85" s="38"/>
      <c r="CO85" s="38"/>
      <c r="CP85" s="38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75"/>
    </row>
    <row r="86" spans="1:142" x14ac:dyDescent="0.25">
      <c r="A86" s="368" t="s">
        <v>585</v>
      </c>
      <c r="B86" s="368" t="s">
        <v>890</v>
      </c>
      <c r="C86" s="369">
        <v>3031</v>
      </c>
      <c r="D86" s="394">
        <v>78</v>
      </c>
      <c r="E86" s="312">
        <v>0</v>
      </c>
      <c r="F86" s="312">
        <v>0</v>
      </c>
      <c r="G86" s="312">
        <v>0</v>
      </c>
      <c r="H86" s="312">
        <v>0</v>
      </c>
      <c r="I86" s="312">
        <v>0</v>
      </c>
      <c r="J86" s="312">
        <v>0</v>
      </c>
      <c r="K86" s="312">
        <v>0</v>
      </c>
      <c r="L86" s="312">
        <v>0</v>
      </c>
      <c r="M86" s="312">
        <v>0</v>
      </c>
      <c r="N86" s="312">
        <v>0</v>
      </c>
      <c r="O86" s="312">
        <v>0</v>
      </c>
      <c r="P86" s="312">
        <v>0</v>
      </c>
      <c r="Q86" s="312">
        <v>0</v>
      </c>
      <c r="R86" s="312">
        <v>0</v>
      </c>
      <c r="S86" s="312">
        <v>0</v>
      </c>
      <c r="T86" s="312">
        <v>0</v>
      </c>
      <c r="U86" s="312">
        <v>0</v>
      </c>
      <c r="V86" s="312">
        <v>0</v>
      </c>
      <c r="W86" s="312">
        <v>0</v>
      </c>
      <c r="X86" s="312">
        <v>0</v>
      </c>
      <c r="Y86" s="312">
        <v>0</v>
      </c>
      <c r="Z86" s="312">
        <v>0</v>
      </c>
      <c r="AA86" s="312">
        <v>0</v>
      </c>
      <c r="AB86" s="312">
        <v>0</v>
      </c>
      <c r="AC86" s="312">
        <v>0</v>
      </c>
      <c r="AD86" s="312">
        <v>0</v>
      </c>
      <c r="AE86" s="312">
        <v>0</v>
      </c>
      <c r="AF86" s="312">
        <v>0</v>
      </c>
      <c r="AG86" s="312">
        <v>0</v>
      </c>
      <c r="AH86" s="312">
        <v>0</v>
      </c>
      <c r="AI86" s="312">
        <v>0</v>
      </c>
      <c r="AJ86" s="312">
        <v>0</v>
      </c>
      <c r="AK86" s="312">
        <v>0</v>
      </c>
      <c r="AL86" s="312">
        <v>0</v>
      </c>
      <c r="AM86" s="312">
        <v>0</v>
      </c>
      <c r="AN86" s="312">
        <v>0</v>
      </c>
      <c r="AO86" s="312">
        <v>0</v>
      </c>
      <c r="AP86" s="312">
        <v>0</v>
      </c>
      <c r="AQ86" s="312">
        <v>0</v>
      </c>
      <c r="AR86" s="312">
        <v>0</v>
      </c>
      <c r="AS86" s="312">
        <v>0</v>
      </c>
      <c r="AT86" s="312">
        <v>0</v>
      </c>
      <c r="AU86" s="312">
        <v>0</v>
      </c>
      <c r="AV86" s="312">
        <v>0</v>
      </c>
      <c r="AW86" s="312">
        <v>0</v>
      </c>
      <c r="AX86" s="312">
        <v>0</v>
      </c>
      <c r="AY86" s="312">
        <v>0</v>
      </c>
      <c r="AZ86" s="312">
        <v>0</v>
      </c>
      <c r="BA86" s="312">
        <v>0</v>
      </c>
      <c r="BB86" s="312">
        <v>0</v>
      </c>
      <c r="BC86" s="312">
        <v>0</v>
      </c>
      <c r="BD86" s="312">
        <v>0</v>
      </c>
      <c r="BE86" s="444"/>
      <c r="BF86" s="444"/>
      <c r="BG86" s="444"/>
      <c r="BH86" s="444"/>
      <c r="BI86" s="444"/>
      <c r="BJ86" s="444"/>
      <c r="BK86" s="444"/>
      <c r="BL86" s="444"/>
      <c r="BM86" s="444"/>
      <c r="BN86" s="444"/>
      <c r="BO86" s="444"/>
      <c r="BP86" s="444"/>
      <c r="BQ86" s="444"/>
      <c r="BR86" s="444"/>
      <c r="BS86" s="444"/>
      <c r="BT86" s="444"/>
      <c r="BU86" s="444"/>
      <c r="BV86" s="444"/>
      <c r="BW86" s="444"/>
      <c r="BX86" s="444"/>
      <c r="BY86" s="444"/>
      <c r="BZ86" s="444"/>
      <c r="CA86" s="444"/>
      <c r="CB86" s="444"/>
      <c r="CC86" s="444"/>
      <c r="CD86" s="444"/>
      <c r="CE86" s="444"/>
      <c r="CF86" s="444"/>
      <c r="CG86" s="444"/>
      <c r="CH86" s="444"/>
      <c r="CI86" s="444"/>
      <c r="CJ86" s="444"/>
      <c r="CK86" s="444"/>
      <c r="CL86" s="444"/>
      <c r="CM86" s="444"/>
      <c r="CN86" s="38"/>
      <c r="CO86" s="38"/>
      <c r="CP86" s="38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75"/>
    </row>
    <row r="87" spans="1:142" x14ac:dyDescent="0.25">
      <c r="A87" s="368" t="s">
        <v>585</v>
      </c>
      <c r="B87" s="368" t="s">
        <v>883</v>
      </c>
      <c r="C87" s="369" t="s">
        <v>157</v>
      </c>
      <c r="D87" s="394">
        <v>79</v>
      </c>
      <c r="E87" s="312">
        <v>0</v>
      </c>
      <c r="F87" s="312">
        <v>0</v>
      </c>
      <c r="G87" s="312">
        <v>0</v>
      </c>
      <c r="H87" s="312">
        <v>0</v>
      </c>
      <c r="I87" s="312">
        <v>0</v>
      </c>
      <c r="J87" s="312">
        <v>0</v>
      </c>
      <c r="K87" s="312">
        <v>0</v>
      </c>
      <c r="L87" s="312">
        <v>0</v>
      </c>
      <c r="M87" s="312">
        <v>0</v>
      </c>
      <c r="N87" s="312">
        <v>0</v>
      </c>
      <c r="O87" s="312">
        <v>0</v>
      </c>
      <c r="P87" s="312">
        <v>0</v>
      </c>
      <c r="Q87" s="312">
        <v>0</v>
      </c>
      <c r="R87" s="312">
        <v>0</v>
      </c>
      <c r="S87" s="312">
        <v>0</v>
      </c>
      <c r="T87" s="312">
        <v>0</v>
      </c>
      <c r="U87" s="312">
        <v>0</v>
      </c>
      <c r="V87" s="312">
        <v>0</v>
      </c>
      <c r="W87" s="312">
        <v>0</v>
      </c>
      <c r="X87" s="312">
        <v>0</v>
      </c>
      <c r="Y87" s="312">
        <v>0</v>
      </c>
      <c r="Z87" s="312">
        <v>0</v>
      </c>
      <c r="AA87" s="312">
        <v>0</v>
      </c>
      <c r="AB87" s="312">
        <v>0</v>
      </c>
      <c r="AC87" s="312">
        <v>0</v>
      </c>
      <c r="AD87" s="312">
        <v>0</v>
      </c>
      <c r="AE87" s="312">
        <v>0</v>
      </c>
      <c r="AF87" s="312">
        <v>0</v>
      </c>
      <c r="AG87" s="312">
        <v>0</v>
      </c>
      <c r="AH87" s="312">
        <v>0</v>
      </c>
      <c r="AI87" s="312">
        <v>0</v>
      </c>
      <c r="AJ87" s="312">
        <v>0</v>
      </c>
      <c r="AK87" s="312">
        <v>0</v>
      </c>
      <c r="AL87" s="312">
        <v>0</v>
      </c>
      <c r="AM87" s="312">
        <v>0</v>
      </c>
      <c r="AN87" s="312">
        <v>0</v>
      </c>
      <c r="AO87" s="312">
        <v>0</v>
      </c>
      <c r="AP87" s="312">
        <v>0</v>
      </c>
      <c r="AQ87" s="312">
        <v>0</v>
      </c>
      <c r="AR87" s="312">
        <v>0</v>
      </c>
      <c r="AS87" s="312">
        <v>0</v>
      </c>
      <c r="AT87" s="312">
        <v>0</v>
      </c>
      <c r="AU87" s="312">
        <v>0</v>
      </c>
      <c r="AV87" s="312">
        <v>0</v>
      </c>
      <c r="AW87" s="312">
        <v>0</v>
      </c>
      <c r="AX87" s="312">
        <v>0</v>
      </c>
      <c r="AY87" s="312">
        <v>0</v>
      </c>
      <c r="AZ87" s="312">
        <v>0</v>
      </c>
      <c r="BA87" s="312">
        <v>0</v>
      </c>
      <c r="BB87" s="312">
        <v>0</v>
      </c>
      <c r="BC87" s="312">
        <v>0</v>
      </c>
      <c r="BD87" s="312">
        <v>0</v>
      </c>
      <c r="BE87" s="444"/>
      <c r="BF87" s="444"/>
      <c r="BG87" s="444"/>
      <c r="BH87" s="444"/>
      <c r="BI87" s="444"/>
      <c r="BJ87" s="444"/>
      <c r="BK87" s="444"/>
      <c r="BL87" s="444"/>
      <c r="BM87" s="444"/>
      <c r="BN87" s="444"/>
      <c r="BO87" s="444"/>
      <c r="BP87" s="444"/>
      <c r="BQ87" s="444"/>
      <c r="BR87" s="444"/>
      <c r="BS87" s="444"/>
      <c r="BT87" s="444"/>
      <c r="BU87" s="444"/>
      <c r="BV87" s="444"/>
      <c r="BW87" s="444"/>
      <c r="BX87" s="444"/>
      <c r="BY87" s="444"/>
      <c r="BZ87" s="444"/>
      <c r="CA87" s="444"/>
      <c r="CB87" s="444"/>
      <c r="CC87" s="444"/>
      <c r="CD87" s="444"/>
      <c r="CE87" s="444"/>
      <c r="CF87" s="444"/>
      <c r="CG87" s="444"/>
      <c r="CH87" s="444"/>
      <c r="CI87" s="444"/>
      <c r="CJ87" s="444"/>
      <c r="CK87" s="444"/>
      <c r="CL87" s="444"/>
      <c r="CM87" s="444"/>
      <c r="CN87" s="38"/>
      <c r="CO87" s="38"/>
      <c r="CP87" s="38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75"/>
    </row>
    <row r="88" spans="1:142" x14ac:dyDescent="0.25">
      <c r="A88" s="368" t="s">
        <v>585</v>
      </c>
      <c r="B88" s="368" t="s">
        <v>880</v>
      </c>
      <c r="C88" s="369" t="s">
        <v>153</v>
      </c>
      <c r="D88" s="394">
        <v>80</v>
      </c>
      <c r="E88" s="312">
        <v>0</v>
      </c>
      <c r="F88" s="312">
        <v>0</v>
      </c>
      <c r="G88" s="312">
        <v>0</v>
      </c>
      <c r="H88" s="312">
        <v>0</v>
      </c>
      <c r="I88" s="312">
        <v>0</v>
      </c>
      <c r="J88" s="312">
        <v>0</v>
      </c>
      <c r="K88" s="312">
        <v>0</v>
      </c>
      <c r="L88" s="312">
        <v>0</v>
      </c>
      <c r="M88" s="312">
        <v>0</v>
      </c>
      <c r="N88" s="312">
        <v>0</v>
      </c>
      <c r="O88" s="312">
        <v>0</v>
      </c>
      <c r="P88" s="312">
        <v>0</v>
      </c>
      <c r="Q88" s="312">
        <v>0</v>
      </c>
      <c r="R88" s="312">
        <v>0</v>
      </c>
      <c r="S88" s="312">
        <v>0</v>
      </c>
      <c r="T88" s="312">
        <v>0</v>
      </c>
      <c r="U88" s="312">
        <v>0</v>
      </c>
      <c r="V88" s="312">
        <v>0</v>
      </c>
      <c r="W88" s="312">
        <v>0</v>
      </c>
      <c r="X88" s="312">
        <v>0</v>
      </c>
      <c r="Y88" s="312">
        <v>0</v>
      </c>
      <c r="Z88" s="312">
        <v>0</v>
      </c>
      <c r="AA88" s="312">
        <v>0</v>
      </c>
      <c r="AB88" s="312">
        <v>0</v>
      </c>
      <c r="AC88" s="312">
        <v>0</v>
      </c>
      <c r="AD88" s="312">
        <v>0</v>
      </c>
      <c r="AE88" s="312">
        <v>0</v>
      </c>
      <c r="AF88" s="312">
        <v>0</v>
      </c>
      <c r="AG88" s="312">
        <v>0</v>
      </c>
      <c r="AH88" s="312">
        <v>0</v>
      </c>
      <c r="AI88" s="312">
        <v>0</v>
      </c>
      <c r="AJ88" s="312">
        <v>0</v>
      </c>
      <c r="AK88" s="312">
        <v>0</v>
      </c>
      <c r="AL88" s="312">
        <v>0</v>
      </c>
      <c r="AM88" s="312">
        <v>0</v>
      </c>
      <c r="AN88" s="312">
        <v>0</v>
      </c>
      <c r="AO88" s="312">
        <v>0</v>
      </c>
      <c r="AP88" s="312">
        <v>0</v>
      </c>
      <c r="AQ88" s="312">
        <v>0</v>
      </c>
      <c r="AR88" s="312">
        <v>0</v>
      </c>
      <c r="AS88" s="312">
        <v>0</v>
      </c>
      <c r="AT88" s="312">
        <v>0</v>
      </c>
      <c r="AU88" s="312">
        <v>0</v>
      </c>
      <c r="AV88" s="312">
        <v>0</v>
      </c>
      <c r="AW88" s="312">
        <v>0</v>
      </c>
      <c r="AX88" s="312">
        <v>0</v>
      </c>
      <c r="AY88" s="312">
        <v>0</v>
      </c>
      <c r="AZ88" s="312">
        <v>0</v>
      </c>
      <c r="BA88" s="312">
        <v>0</v>
      </c>
      <c r="BB88" s="312">
        <v>0</v>
      </c>
      <c r="BC88" s="312">
        <v>0</v>
      </c>
      <c r="BD88" s="312">
        <v>0</v>
      </c>
      <c r="BE88" s="444"/>
      <c r="BF88" s="444"/>
      <c r="BG88" s="444"/>
      <c r="BH88" s="444"/>
      <c r="BI88" s="444"/>
      <c r="BJ88" s="444"/>
      <c r="BK88" s="444"/>
      <c r="BL88" s="444"/>
      <c r="BM88" s="444"/>
      <c r="BN88" s="444"/>
      <c r="BO88" s="444"/>
      <c r="BP88" s="444"/>
      <c r="BQ88" s="444"/>
      <c r="BR88" s="444"/>
      <c r="BS88" s="444"/>
      <c r="BT88" s="444"/>
      <c r="BU88" s="444"/>
      <c r="BV88" s="444"/>
      <c r="BW88" s="444"/>
      <c r="BX88" s="444"/>
      <c r="BY88" s="444"/>
      <c r="BZ88" s="444"/>
      <c r="CA88" s="444"/>
      <c r="CB88" s="444"/>
      <c r="CC88" s="444"/>
      <c r="CD88" s="444"/>
      <c r="CE88" s="444"/>
      <c r="CF88" s="444"/>
      <c r="CG88" s="444"/>
      <c r="CH88" s="444"/>
      <c r="CI88" s="444"/>
      <c r="CJ88" s="444"/>
      <c r="CK88" s="444"/>
      <c r="CL88" s="444"/>
      <c r="CM88" s="444"/>
      <c r="CN88" s="38"/>
      <c r="CO88" s="38"/>
      <c r="CP88" s="38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75"/>
    </row>
    <row r="89" spans="1:142" x14ac:dyDescent="0.25">
      <c r="A89" s="368" t="s">
        <v>585</v>
      </c>
      <c r="B89" s="368" t="s">
        <v>883</v>
      </c>
      <c r="C89" s="369" t="s">
        <v>153</v>
      </c>
      <c r="D89" s="394">
        <v>81</v>
      </c>
      <c r="E89" s="312">
        <v>0</v>
      </c>
      <c r="F89" s="312">
        <v>0</v>
      </c>
      <c r="G89" s="312">
        <v>0</v>
      </c>
      <c r="H89" s="312">
        <v>0</v>
      </c>
      <c r="I89" s="312">
        <v>0</v>
      </c>
      <c r="J89" s="312">
        <v>0</v>
      </c>
      <c r="K89" s="312">
        <v>0</v>
      </c>
      <c r="L89" s="312">
        <v>0</v>
      </c>
      <c r="M89" s="312">
        <v>0</v>
      </c>
      <c r="N89" s="312">
        <v>0</v>
      </c>
      <c r="O89" s="312">
        <v>0</v>
      </c>
      <c r="P89" s="312">
        <v>0</v>
      </c>
      <c r="Q89" s="312">
        <v>0</v>
      </c>
      <c r="R89" s="312">
        <v>0</v>
      </c>
      <c r="S89" s="312">
        <v>0</v>
      </c>
      <c r="T89" s="312">
        <v>0</v>
      </c>
      <c r="U89" s="312">
        <v>0</v>
      </c>
      <c r="V89" s="312">
        <v>0</v>
      </c>
      <c r="W89" s="312">
        <v>0</v>
      </c>
      <c r="X89" s="312">
        <v>0</v>
      </c>
      <c r="Y89" s="312">
        <v>0</v>
      </c>
      <c r="Z89" s="312">
        <v>0</v>
      </c>
      <c r="AA89" s="312">
        <v>0</v>
      </c>
      <c r="AB89" s="312">
        <v>0</v>
      </c>
      <c r="AC89" s="312">
        <v>0</v>
      </c>
      <c r="AD89" s="312">
        <v>0</v>
      </c>
      <c r="AE89" s="312">
        <v>0</v>
      </c>
      <c r="AF89" s="312">
        <v>0</v>
      </c>
      <c r="AG89" s="312">
        <v>0</v>
      </c>
      <c r="AH89" s="312">
        <v>0</v>
      </c>
      <c r="AI89" s="312">
        <v>0</v>
      </c>
      <c r="AJ89" s="312">
        <v>0</v>
      </c>
      <c r="AK89" s="312">
        <v>0</v>
      </c>
      <c r="AL89" s="312">
        <v>0</v>
      </c>
      <c r="AM89" s="312">
        <v>0</v>
      </c>
      <c r="AN89" s="312">
        <v>0</v>
      </c>
      <c r="AO89" s="312">
        <v>0</v>
      </c>
      <c r="AP89" s="312">
        <v>0</v>
      </c>
      <c r="AQ89" s="312">
        <v>0</v>
      </c>
      <c r="AR89" s="312">
        <v>0</v>
      </c>
      <c r="AS89" s="312">
        <v>0</v>
      </c>
      <c r="AT89" s="312">
        <v>0</v>
      </c>
      <c r="AU89" s="312">
        <v>0</v>
      </c>
      <c r="AV89" s="312">
        <v>0</v>
      </c>
      <c r="AW89" s="312">
        <v>0</v>
      </c>
      <c r="AX89" s="312">
        <v>0</v>
      </c>
      <c r="AY89" s="312">
        <v>0</v>
      </c>
      <c r="AZ89" s="312">
        <v>0</v>
      </c>
      <c r="BA89" s="312">
        <v>0</v>
      </c>
      <c r="BB89" s="312">
        <v>0</v>
      </c>
      <c r="BC89" s="312">
        <v>0</v>
      </c>
      <c r="BD89" s="312">
        <v>0</v>
      </c>
      <c r="BE89" s="444"/>
      <c r="BF89" s="444"/>
      <c r="BG89" s="444"/>
      <c r="BH89" s="444"/>
      <c r="BI89" s="444"/>
      <c r="BJ89" s="444"/>
      <c r="BK89" s="444"/>
      <c r="BL89" s="444"/>
      <c r="BM89" s="444"/>
      <c r="BN89" s="444"/>
      <c r="BO89" s="444"/>
      <c r="BP89" s="444"/>
      <c r="BQ89" s="444"/>
      <c r="BR89" s="444"/>
      <c r="BS89" s="444"/>
      <c r="BT89" s="444"/>
      <c r="BU89" s="444"/>
      <c r="BV89" s="444"/>
      <c r="BW89" s="444"/>
      <c r="BX89" s="444"/>
      <c r="BY89" s="444"/>
      <c r="BZ89" s="444"/>
      <c r="CA89" s="444"/>
      <c r="CB89" s="444"/>
      <c r="CC89" s="444"/>
      <c r="CD89" s="444"/>
      <c r="CE89" s="444"/>
      <c r="CF89" s="444"/>
      <c r="CG89" s="444"/>
      <c r="CH89" s="444"/>
      <c r="CI89" s="444"/>
      <c r="CJ89" s="444"/>
      <c r="CK89" s="444"/>
      <c r="CL89" s="444"/>
      <c r="CM89" s="444"/>
      <c r="CN89" s="38"/>
      <c r="CO89" s="38"/>
      <c r="CP89" s="38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75"/>
    </row>
    <row r="90" spans="1:142" x14ac:dyDescent="0.25">
      <c r="A90" s="368" t="s">
        <v>585</v>
      </c>
      <c r="B90" s="368" t="s">
        <v>884</v>
      </c>
      <c r="C90" s="369" t="s">
        <v>153</v>
      </c>
      <c r="D90" s="394">
        <v>82</v>
      </c>
      <c r="E90" s="312">
        <v>0</v>
      </c>
      <c r="F90" s="312">
        <v>0</v>
      </c>
      <c r="G90" s="312">
        <v>0</v>
      </c>
      <c r="H90" s="312">
        <v>0</v>
      </c>
      <c r="I90" s="312">
        <v>0</v>
      </c>
      <c r="J90" s="312">
        <v>0</v>
      </c>
      <c r="K90" s="312">
        <v>0</v>
      </c>
      <c r="L90" s="312">
        <v>0</v>
      </c>
      <c r="M90" s="312">
        <v>0</v>
      </c>
      <c r="N90" s="312">
        <v>0</v>
      </c>
      <c r="O90" s="312">
        <v>0</v>
      </c>
      <c r="P90" s="312">
        <v>0</v>
      </c>
      <c r="Q90" s="312">
        <v>0</v>
      </c>
      <c r="R90" s="312">
        <v>0</v>
      </c>
      <c r="S90" s="312">
        <v>0</v>
      </c>
      <c r="T90" s="312">
        <v>0</v>
      </c>
      <c r="U90" s="312">
        <v>0</v>
      </c>
      <c r="V90" s="312">
        <v>0</v>
      </c>
      <c r="W90" s="312">
        <v>0</v>
      </c>
      <c r="X90" s="312">
        <v>0</v>
      </c>
      <c r="Y90" s="312">
        <v>0</v>
      </c>
      <c r="Z90" s="312">
        <v>0</v>
      </c>
      <c r="AA90" s="312">
        <v>0</v>
      </c>
      <c r="AB90" s="312">
        <v>0</v>
      </c>
      <c r="AC90" s="312">
        <v>0</v>
      </c>
      <c r="AD90" s="312">
        <v>0</v>
      </c>
      <c r="AE90" s="312">
        <v>0</v>
      </c>
      <c r="AF90" s="312">
        <v>0</v>
      </c>
      <c r="AG90" s="312">
        <v>0</v>
      </c>
      <c r="AH90" s="312">
        <v>0</v>
      </c>
      <c r="AI90" s="312">
        <v>0</v>
      </c>
      <c r="AJ90" s="312">
        <v>0</v>
      </c>
      <c r="AK90" s="312">
        <v>0</v>
      </c>
      <c r="AL90" s="312">
        <v>0</v>
      </c>
      <c r="AM90" s="312">
        <v>0</v>
      </c>
      <c r="AN90" s="312">
        <v>0</v>
      </c>
      <c r="AO90" s="312">
        <v>0</v>
      </c>
      <c r="AP90" s="312">
        <v>0</v>
      </c>
      <c r="AQ90" s="312">
        <v>0</v>
      </c>
      <c r="AR90" s="312">
        <v>0</v>
      </c>
      <c r="AS90" s="312">
        <v>0</v>
      </c>
      <c r="AT90" s="312">
        <v>0</v>
      </c>
      <c r="AU90" s="312">
        <v>0</v>
      </c>
      <c r="AV90" s="312">
        <v>0</v>
      </c>
      <c r="AW90" s="312">
        <v>0</v>
      </c>
      <c r="AX90" s="312">
        <v>0</v>
      </c>
      <c r="AY90" s="312">
        <v>0</v>
      </c>
      <c r="AZ90" s="312">
        <v>0</v>
      </c>
      <c r="BA90" s="312">
        <v>0</v>
      </c>
      <c r="BB90" s="312">
        <v>0</v>
      </c>
      <c r="BC90" s="312">
        <v>0</v>
      </c>
      <c r="BD90" s="312">
        <v>0</v>
      </c>
      <c r="BE90" s="444"/>
      <c r="BF90" s="444"/>
      <c r="BG90" s="444"/>
      <c r="BH90" s="444"/>
      <c r="BI90" s="444"/>
      <c r="BJ90" s="444"/>
      <c r="BK90" s="444"/>
      <c r="BL90" s="444"/>
      <c r="BM90" s="444"/>
      <c r="BN90" s="444"/>
      <c r="BO90" s="444"/>
      <c r="BP90" s="444"/>
      <c r="BQ90" s="444"/>
      <c r="BR90" s="444"/>
      <c r="BS90" s="444"/>
      <c r="BT90" s="444"/>
      <c r="BU90" s="444"/>
      <c r="BV90" s="444"/>
      <c r="BW90" s="444"/>
      <c r="BX90" s="444"/>
      <c r="BY90" s="444"/>
      <c r="BZ90" s="444"/>
      <c r="CA90" s="444"/>
      <c r="CB90" s="444"/>
      <c r="CC90" s="444"/>
      <c r="CD90" s="444"/>
      <c r="CE90" s="444"/>
      <c r="CF90" s="444"/>
      <c r="CG90" s="444"/>
      <c r="CH90" s="444"/>
      <c r="CI90" s="444"/>
      <c r="CJ90" s="444"/>
      <c r="CK90" s="444"/>
      <c r="CL90" s="444"/>
      <c r="CM90" s="444"/>
      <c r="CN90" s="38"/>
      <c r="CO90" s="38"/>
      <c r="CP90" s="38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75"/>
    </row>
    <row r="91" spans="1:142" x14ac:dyDescent="0.25">
      <c r="A91" s="368" t="s">
        <v>586</v>
      </c>
      <c r="B91" s="368" t="s">
        <v>879</v>
      </c>
      <c r="C91" s="369" t="s">
        <v>545</v>
      </c>
      <c r="D91" s="394">
        <v>83</v>
      </c>
      <c r="E91" s="312">
        <v>0</v>
      </c>
      <c r="F91" s="312">
        <v>0</v>
      </c>
      <c r="G91" s="312">
        <v>0</v>
      </c>
      <c r="H91" s="312">
        <v>0</v>
      </c>
      <c r="I91" s="312">
        <v>0</v>
      </c>
      <c r="J91" s="312">
        <v>0</v>
      </c>
      <c r="K91" s="312">
        <v>0</v>
      </c>
      <c r="L91" s="312">
        <v>0</v>
      </c>
      <c r="M91" s="312">
        <v>0</v>
      </c>
      <c r="N91" s="312">
        <v>0</v>
      </c>
      <c r="O91" s="312">
        <v>0</v>
      </c>
      <c r="P91" s="312">
        <v>0</v>
      </c>
      <c r="Q91" s="312">
        <v>0</v>
      </c>
      <c r="R91" s="312">
        <v>0</v>
      </c>
      <c r="S91" s="312">
        <v>0</v>
      </c>
      <c r="T91" s="312">
        <v>0</v>
      </c>
      <c r="U91" s="312">
        <v>0</v>
      </c>
      <c r="V91" s="312">
        <v>0</v>
      </c>
      <c r="W91" s="312">
        <v>0</v>
      </c>
      <c r="X91" s="312">
        <v>0</v>
      </c>
      <c r="Y91" s="312">
        <v>0</v>
      </c>
      <c r="Z91" s="312">
        <v>0</v>
      </c>
      <c r="AA91" s="312">
        <v>0</v>
      </c>
      <c r="AB91" s="312">
        <v>0</v>
      </c>
      <c r="AC91" s="312">
        <v>0</v>
      </c>
      <c r="AD91" s="312">
        <v>0</v>
      </c>
      <c r="AE91" s="312">
        <v>0</v>
      </c>
      <c r="AF91" s="312">
        <v>0</v>
      </c>
      <c r="AG91" s="312">
        <v>0</v>
      </c>
      <c r="AH91" s="312">
        <v>0</v>
      </c>
      <c r="AI91" s="312">
        <v>0</v>
      </c>
      <c r="AJ91" s="312">
        <v>0</v>
      </c>
      <c r="AK91" s="312">
        <v>0</v>
      </c>
      <c r="AL91" s="312">
        <v>0</v>
      </c>
      <c r="AM91" s="312">
        <v>0</v>
      </c>
      <c r="AN91" s="312">
        <v>0</v>
      </c>
      <c r="AO91" s="312">
        <v>0</v>
      </c>
      <c r="AP91" s="312">
        <v>0</v>
      </c>
      <c r="AQ91" s="312">
        <v>0</v>
      </c>
      <c r="AR91" s="312">
        <v>0</v>
      </c>
      <c r="AS91" s="312">
        <v>0</v>
      </c>
      <c r="AT91" s="312">
        <v>0</v>
      </c>
      <c r="AU91" s="312">
        <v>0</v>
      </c>
      <c r="AV91" s="312">
        <v>0</v>
      </c>
      <c r="AW91" s="312">
        <v>0</v>
      </c>
      <c r="AX91" s="312">
        <v>0</v>
      </c>
      <c r="AY91" s="312">
        <v>0</v>
      </c>
      <c r="AZ91" s="312">
        <v>0</v>
      </c>
      <c r="BA91" s="312">
        <v>0</v>
      </c>
      <c r="BB91" s="312">
        <v>0</v>
      </c>
      <c r="BC91" s="312">
        <v>0</v>
      </c>
      <c r="BD91" s="312">
        <v>0</v>
      </c>
      <c r="BE91" s="444"/>
      <c r="BF91" s="444"/>
      <c r="BG91" s="444"/>
      <c r="BH91" s="444"/>
      <c r="BI91" s="444"/>
      <c r="BJ91" s="444"/>
      <c r="BK91" s="444"/>
      <c r="BL91" s="444"/>
      <c r="BM91" s="444"/>
      <c r="BN91" s="444"/>
      <c r="BO91" s="444"/>
      <c r="BP91" s="444"/>
      <c r="BQ91" s="444"/>
      <c r="BR91" s="444"/>
      <c r="BS91" s="444"/>
      <c r="BT91" s="444"/>
      <c r="BU91" s="444"/>
      <c r="BV91" s="444"/>
      <c r="BW91" s="444"/>
      <c r="BX91" s="444"/>
      <c r="BY91" s="444"/>
      <c r="BZ91" s="444"/>
      <c r="CA91" s="444"/>
      <c r="CB91" s="444"/>
      <c r="CC91" s="444"/>
      <c r="CD91" s="444"/>
      <c r="CE91" s="444"/>
      <c r="CF91" s="444"/>
      <c r="CG91" s="444"/>
      <c r="CH91" s="444"/>
      <c r="CI91" s="444"/>
      <c r="CJ91" s="444"/>
      <c r="CK91" s="444"/>
      <c r="CL91" s="444"/>
      <c r="CM91" s="444"/>
      <c r="CN91" s="38"/>
      <c r="CO91" s="38"/>
      <c r="CP91" s="38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75"/>
    </row>
    <row r="92" spans="1:142" x14ac:dyDescent="0.25">
      <c r="A92" s="368" t="s">
        <v>586</v>
      </c>
      <c r="B92" s="368" t="s">
        <v>890</v>
      </c>
      <c r="C92" s="369" t="s">
        <v>545</v>
      </c>
      <c r="D92" s="394">
        <v>84</v>
      </c>
      <c r="E92" s="312">
        <v>0</v>
      </c>
      <c r="F92" s="312">
        <v>0</v>
      </c>
      <c r="G92" s="312">
        <v>0</v>
      </c>
      <c r="H92" s="312">
        <v>0</v>
      </c>
      <c r="I92" s="312">
        <v>0</v>
      </c>
      <c r="J92" s="312">
        <v>0</v>
      </c>
      <c r="K92" s="312">
        <v>0</v>
      </c>
      <c r="L92" s="312">
        <v>0</v>
      </c>
      <c r="M92" s="312">
        <v>0</v>
      </c>
      <c r="N92" s="312">
        <v>0</v>
      </c>
      <c r="O92" s="312">
        <v>0</v>
      </c>
      <c r="P92" s="312">
        <v>0</v>
      </c>
      <c r="Q92" s="312">
        <v>0</v>
      </c>
      <c r="R92" s="312">
        <v>0</v>
      </c>
      <c r="S92" s="312">
        <v>0</v>
      </c>
      <c r="T92" s="312">
        <v>0</v>
      </c>
      <c r="U92" s="312">
        <v>0</v>
      </c>
      <c r="V92" s="312">
        <v>0</v>
      </c>
      <c r="W92" s="312">
        <v>0</v>
      </c>
      <c r="X92" s="312">
        <v>0</v>
      </c>
      <c r="Y92" s="312">
        <v>0</v>
      </c>
      <c r="Z92" s="312">
        <v>0</v>
      </c>
      <c r="AA92" s="312">
        <v>0</v>
      </c>
      <c r="AB92" s="312">
        <v>0</v>
      </c>
      <c r="AC92" s="312">
        <v>0</v>
      </c>
      <c r="AD92" s="312">
        <v>0</v>
      </c>
      <c r="AE92" s="312">
        <v>0</v>
      </c>
      <c r="AF92" s="312">
        <v>0</v>
      </c>
      <c r="AG92" s="312">
        <v>0</v>
      </c>
      <c r="AH92" s="312">
        <v>0</v>
      </c>
      <c r="AI92" s="312">
        <v>0</v>
      </c>
      <c r="AJ92" s="312">
        <v>0</v>
      </c>
      <c r="AK92" s="312">
        <v>0</v>
      </c>
      <c r="AL92" s="312">
        <v>0</v>
      </c>
      <c r="AM92" s="312">
        <v>0</v>
      </c>
      <c r="AN92" s="312">
        <v>0</v>
      </c>
      <c r="AO92" s="312">
        <v>0</v>
      </c>
      <c r="AP92" s="312">
        <v>0</v>
      </c>
      <c r="AQ92" s="312">
        <v>0</v>
      </c>
      <c r="AR92" s="312">
        <v>0</v>
      </c>
      <c r="AS92" s="312">
        <v>0</v>
      </c>
      <c r="AT92" s="312">
        <v>0</v>
      </c>
      <c r="AU92" s="312">
        <v>0</v>
      </c>
      <c r="AV92" s="312">
        <v>0</v>
      </c>
      <c r="AW92" s="312">
        <v>0</v>
      </c>
      <c r="AX92" s="312">
        <v>0</v>
      </c>
      <c r="AY92" s="312">
        <v>0</v>
      </c>
      <c r="AZ92" s="312">
        <v>0</v>
      </c>
      <c r="BA92" s="312">
        <v>0</v>
      </c>
      <c r="BB92" s="312">
        <v>0</v>
      </c>
      <c r="BC92" s="312">
        <v>0</v>
      </c>
      <c r="BD92" s="312">
        <v>0</v>
      </c>
      <c r="BE92" s="444"/>
      <c r="BF92" s="444"/>
      <c r="BG92" s="444"/>
      <c r="BH92" s="444"/>
      <c r="BI92" s="444"/>
      <c r="BJ92" s="444"/>
      <c r="BK92" s="444"/>
      <c r="BL92" s="444"/>
      <c r="BM92" s="444"/>
      <c r="BN92" s="444"/>
      <c r="BO92" s="444"/>
      <c r="BP92" s="444"/>
      <c r="BQ92" s="444"/>
      <c r="BR92" s="444"/>
      <c r="BS92" s="444"/>
      <c r="BT92" s="444"/>
      <c r="BU92" s="444"/>
      <c r="BV92" s="444"/>
      <c r="BW92" s="444"/>
      <c r="BX92" s="444"/>
      <c r="BY92" s="444"/>
      <c r="BZ92" s="444"/>
      <c r="CA92" s="444"/>
      <c r="CB92" s="444"/>
      <c r="CC92" s="444"/>
      <c r="CD92" s="444"/>
      <c r="CE92" s="444"/>
      <c r="CF92" s="444"/>
      <c r="CG92" s="444"/>
      <c r="CH92" s="444"/>
      <c r="CI92" s="444"/>
      <c r="CJ92" s="444"/>
      <c r="CK92" s="444"/>
      <c r="CL92" s="444"/>
      <c r="CM92" s="444"/>
      <c r="CN92" s="38"/>
      <c r="CO92" s="38"/>
      <c r="CP92" s="38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75"/>
    </row>
    <row r="93" spans="1:142" x14ac:dyDescent="0.25">
      <c r="A93" s="368" t="s">
        <v>586</v>
      </c>
      <c r="B93" s="368" t="s">
        <v>900</v>
      </c>
      <c r="C93" s="369" t="s">
        <v>157</v>
      </c>
      <c r="D93" s="394">
        <v>85</v>
      </c>
      <c r="E93" s="312">
        <v>0</v>
      </c>
      <c r="F93" s="312">
        <v>0</v>
      </c>
      <c r="G93" s="312">
        <v>0</v>
      </c>
      <c r="H93" s="312">
        <v>0</v>
      </c>
      <c r="I93" s="312">
        <v>0</v>
      </c>
      <c r="J93" s="312">
        <v>0</v>
      </c>
      <c r="K93" s="312">
        <v>0</v>
      </c>
      <c r="L93" s="312">
        <v>0</v>
      </c>
      <c r="M93" s="312">
        <v>0</v>
      </c>
      <c r="N93" s="312">
        <v>0</v>
      </c>
      <c r="O93" s="312">
        <v>0</v>
      </c>
      <c r="P93" s="312">
        <v>0</v>
      </c>
      <c r="Q93" s="312">
        <v>0</v>
      </c>
      <c r="R93" s="312">
        <v>0</v>
      </c>
      <c r="S93" s="312">
        <v>0</v>
      </c>
      <c r="T93" s="312">
        <v>0</v>
      </c>
      <c r="U93" s="312">
        <v>0</v>
      </c>
      <c r="V93" s="312">
        <v>0</v>
      </c>
      <c r="W93" s="312">
        <v>0</v>
      </c>
      <c r="X93" s="312">
        <v>0</v>
      </c>
      <c r="Y93" s="312">
        <v>0</v>
      </c>
      <c r="Z93" s="312">
        <v>0</v>
      </c>
      <c r="AA93" s="312">
        <v>0</v>
      </c>
      <c r="AB93" s="312">
        <v>0</v>
      </c>
      <c r="AC93" s="312">
        <v>0</v>
      </c>
      <c r="AD93" s="312">
        <v>0</v>
      </c>
      <c r="AE93" s="312">
        <v>0</v>
      </c>
      <c r="AF93" s="312">
        <v>0</v>
      </c>
      <c r="AG93" s="312">
        <v>0</v>
      </c>
      <c r="AH93" s="312">
        <v>0</v>
      </c>
      <c r="AI93" s="312">
        <v>0</v>
      </c>
      <c r="AJ93" s="312">
        <v>0</v>
      </c>
      <c r="AK93" s="312">
        <v>0</v>
      </c>
      <c r="AL93" s="312">
        <v>0</v>
      </c>
      <c r="AM93" s="312">
        <v>0</v>
      </c>
      <c r="AN93" s="312">
        <v>0</v>
      </c>
      <c r="AO93" s="312">
        <v>0</v>
      </c>
      <c r="AP93" s="312">
        <v>0</v>
      </c>
      <c r="AQ93" s="312">
        <v>0</v>
      </c>
      <c r="AR93" s="312">
        <v>0</v>
      </c>
      <c r="AS93" s="312">
        <v>0</v>
      </c>
      <c r="AT93" s="312">
        <v>0</v>
      </c>
      <c r="AU93" s="312">
        <v>0</v>
      </c>
      <c r="AV93" s="312">
        <v>0</v>
      </c>
      <c r="AW93" s="312">
        <v>0</v>
      </c>
      <c r="AX93" s="312">
        <v>0</v>
      </c>
      <c r="AY93" s="312">
        <v>0</v>
      </c>
      <c r="AZ93" s="312">
        <v>0</v>
      </c>
      <c r="BA93" s="312">
        <v>0</v>
      </c>
      <c r="BB93" s="312">
        <v>0</v>
      </c>
      <c r="BC93" s="312">
        <v>0</v>
      </c>
      <c r="BD93" s="312">
        <v>0</v>
      </c>
      <c r="BE93" s="444"/>
      <c r="BF93" s="444"/>
      <c r="BG93" s="444"/>
      <c r="BH93" s="444"/>
      <c r="BI93" s="444"/>
      <c r="BJ93" s="444"/>
      <c r="BK93" s="444"/>
      <c r="BL93" s="444"/>
      <c r="BM93" s="444"/>
      <c r="BN93" s="444"/>
      <c r="BO93" s="444"/>
      <c r="BP93" s="444"/>
      <c r="BQ93" s="444"/>
      <c r="BR93" s="444"/>
      <c r="BS93" s="444"/>
      <c r="BT93" s="444"/>
      <c r="BU93" s="444"/>
      <c r="BV93" s="444"/>
      <c r="BW93" s="444"/>
      <c r="BX93" s="444"/>
      <c r="BY93" s="444"/>
      <c r="BZ93" s="444"/>
      <c r="CA93" s="444"/>
      <c r="CB93" s="444"/>
      <c r="CC93" s="444"/>
      <c r="CD93" s="444"/>
      <c r="CE93" s="444"/>
      <c r="CF93" s="444"/>
      <c r="CG93" s="444"/>
      <c r="CH93" s="444"/>
      <c r="CI93" s="444"/>
      <c r="CJ93" s="444"/>
      <c r="CK93" s="444"/>
      <c r="CL93" s="444"/>
      <c r="CM93" s="444"/>
      <c r="CN93" s="38"/>
      <c r="CO93" s="38"/>
      <c r="CP93" s="38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75"/>
    </row>
    <row r="94" spans="1:142" x14ac:dyDescent="0.25">
      <c r="A94" s="368" t="s">
        <v>586</v>
      </c>
      <c r="B94" s="368" t="s">
        <v>878</v>
      </c>
      <c r="C94" s="369" t="s">
        <v>153</v>
      </c>
      <c r="D94" s="394">
        <v>86</v>
      </c>
      <c r="E94" s="312">
        <v>0</v>
      </c>
      <c r="F94" s="312">
        <v>0</v>
      </c>
      <c r="G94" s="312">
        <v>0</v>
      </c>
      <c r="H94" s="312">
        <v>0</v>
      </c>
      <c r="I94" s="312">
        <v>0</v>
      </c>
      <c r="J94" s="312">
        <v>0</v>
      </c>
      <c r="K94" s="312">
        <v>0</v>
      </c>
      <c r="L94" s="312">
        <v>0</v>
      </c>
      <c r="M94" s="312">
        <v>0</v>
      </c>
      <c r="N94" s="312">
        <v>0</v>
      </c>
      <c r="O94" s="312">
        <v>0</v>
      </c>
      <c r="P94" s="312">
        <v>0</v>
      </c>
      <c r="Q94" s="312">
        <v>0</v>
      </c>
      <c r="R94" s="312">
        <v>0</v>
      </c>
      <c r="S94" s="312">
        <v>0</v>
      </c>
      <c r="T94" s="312">
        <v>0</v>
      </c>
      <c r="U94" s="312">
        <v>0</v>
      </c>
      <c r="V94" s="312">
        <v>0</v>
      </c>
      <c r="W94" s="312">
        <v>0</v>
      </c>
      <c r="X94" s="312">
        <v>0</v>
      </c>
      <c r="Y94" s="312">
        <v>0</v>
      </c>
      <c r="Z94" s="312">
        <v>0</v>
      </c>
      <c r="AA94" s="312">
        <v>0</v>
      </c>
      <c r="AB94" s="312">
        <v>0</v>
      </c>
      <c r="AC94" s="312">
        <v>0</v>
      </c>
      <c r="AD94" s="312">
        <v>0</v>
      </c>
      <c r="AE94" s="312">
        <v>0</v>
      </c>
      <c r="AF94" s="312">
        <v>0</v>
      </c>
      <c r="AG94" s="312">
        <v>0</v>
      </c>
      <c r="AH94" s="312">
        <v>0</v>
      </c>
      <c r="AI94" s="312">
        <v>0</v>
      </c>
      <c r="AJ94" s="312">
        <v>0</v>
      </c>
      <c r="AK94" s="312">
        <v>0</v>
      </c>
      <c r="AL94" s="312">
        <v>0</v>
      </c>
      <c r="AM94" s="312">
        <v>0</v>
      </c>
      <c r="AN94" s="312">
        <v>0</v>
      </c>
      <c r="AO94" s="312">
        <v>0</v>
      </c>
      <c r="AP94" s="312">
        <v>0</v>
      </c>
      <c r="AQ94" s="312">
        <v>0</v>
      </c>
      <c r="AR94" s="312">
        <v>0</v>
      </c>
      <c r="AS94" s="312">
        <v>0</v>
      </c>
      <c r="AT94" s="312">
        <v>0</v>
      </c>
      <c r="AU94" s="312">
        <v>0</v>
      </c>
      <c r="AV94" s="312">
        <v>0</v>
      </c>
      <c r="AW94" s="312">
        <v>0</v>
      </c>
      <c r="AX94" s="312">
        <v>0</v>
      </c>
      <c r="AY94" s="312">
        <v>0</v>
      </c>
      <c r="AZ94" s="312">
        <v>0</v>
      </c>
      <c r="BA94" s="312">
        <v>0</v>
      </c>
      <c r="BB94" s="312">
        <v>0</v>
      </c>
      <c r="BC94" s="312">
        <v>0</v>
      </c>
      <c r="BD94" s="312">
        <v>0</v>
      </c>
      <c r="BE94" s="444"/>
      <c r="BF94" s="444"/>
      <c r="BG94" s="444"/>
      <c r="BH94" s="444"/>
      <c r="BI94" s="444"/>
      <c r="BJ94" s="444"/>
      <c r="BK94" s="444"/>
      <c r="BL94" s="444"/>
      <c r="BM94" s="444"/>
      <c r="BN94" s="444"/>
      <c r="BO94" s="444"/>
      <c r="BP94" s="444"/>
      <c r="BQ94" s="444"/>
      <c r="BR94" s="444"/>
      <c r="BS94" s="444"/>
      <c r="BT94" s="444"/>
      <c r="BU94" s="444"/>
      <c r="BV94" s="444"/>
      <c r="BW94" s="444"/>
      <c r="BX94" s="444"/>
      <c r="BY94" s="444"/>
      <c r="BZ94" s="444"/>
      <c r="CA94" s="444"/>
      <c r="CB94" s="444"/>
      <c r="CC94" s="444"/>
      <c r="CD94" s="444"/>
      <c r="CE94" s="444"/>
      <c r="CF94" s="444"/>
      <c r="CG94" s="444"/>
      <c r="CH94" s="444"/>
      <c r="CI94" s="444"/>
      <c r="CJ94" s="444"/>
      <c r="CK94" s="444"/>
      <c r="CL94" s="444"/>
      <c r="CM94" s="444"/>
      <c r="CN94" s="38"/>
      <c r="CO94" s="38"/>
      <c r="CP94" s="38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75"/>
    </row>
    <row r="95" spans="1:142" x14ac:dyDescent="0.25">
      <c r="A95" s="368" t="s">
        <v>586</v>
      </c>
      <c r="B95" s="368" t="s">
        <v>880</v>
      </c>
      <c r="C95" s="369" t="s">
        <v>153</v>
      </c>
      <c r="D95" s="394">
        <v>87</v>
      </c>
      <c r="E95" s="312">
        <v>0</v>
      </c>
      <c r="F95" s="312">
        <v>0</v>
      </c>
      <c r="G95" s="312">
        <v>0</v>
      </c>
      <c r="H95" s="312">
        <v>0</v>
      </c>
      <c r="I95" s="312">
        <v>0</v>
      </c>
      <c r="J95" s="312">
        <v>0</v>
      </c>
      <c r="K95" s="312">
        <v>0</v>
      </c>
      <c r="L95" s="312">
        <v>0</v>
      </c>
      <c r="M95" s="312">
        <v>0</v>
      </c>
      <c r="N95" s="312">
        <v>0</v>
      </c>
      <c r="O95" s="312">
        <v>0</v>
      </c>
      <c r="P95" s="312">
        <v>0</v>
      </c>
      <c r="Q95" s="312">
        <v>0</v>
      </c>
      <c r="R95" s="312">
        <v>0</v>
      </c>
      <c r="S95" s="312">
        <v>0</v>
      </c>
      <c r="T95" s="312">
        <v>0</v>
      </c>
      <c r="U95" s="312">
        <v>0</v>
      </c>
      <c r="V95" s="312">
        <v>0</v>
      </c>
      <c r="W95" s="312">
        <v>0</v>
      </c>
      <c r="X95" s="312">
        <v>0</v>
      </c>
      <c r="Y95" s="312">
        <v>0</v>
      </c>
      <c r="Z95" s="312">
        <v>0</v>
      </c>
      <c r="AA95" s="312">
        <v>0</v>
      </c>
      <c r="AB95" s="312">
        <v>0</v>
      </c>
      <c r="AC95" s="312">
        <v>0</v>
      </c>
      <c r="AD95" s="312">
        <v>0</v>
      </c>
      <c r="AE95" s="312">
        <v>0</v>
      </c>
      <c r="AF95" s="312">
        <v>0</v>
      </c>
      <c r="AG95" s="312">
        <v>0</v>
      </c>
      <c r="AH95" s="312">
        <v>0</v>
      </c>
      <c r="AI95" s="312">
        <v>0</v>
      </c>
      <c r="AJ95" s="312">
        <v>0</v>
      </c>
      <c r="AK95" s="312">
        <v>0</v>
      </c>
      <c r="AL95" s="312">
        <v>0</v>
      </c>
      <c r="AM95" s="312">
        <v>0</v>
      </c>
      <c r="AN95" s="312">
        <v>0</v>
      </c>
      <c r="AO95" s="312">
        <v>0</v>
      </c>
      <c r="AP95" s="312">
        <v>0</v>
      </c>
      <c r="AQ95" s="312">
        <v>0</v>
      </c>
      <c r="AR95" s="312">
        <v>0</v>
      </c>
      <c r="AS95" s="312">
        <v>0</v>
      </c>
      <c r="AT95" s="312">
        <v>0</v>
      </c>
      <c r="AU95" s="312">
        <v>0</v>
      </c>
      <c r="AV95" s="312">
        <v>0</v>
      </c>
      <c r="AW95" s="312">
        <v>0</v>
      </c>
      <c r="AX95" s="312">
        <v>0</v>
      </c>
      <c r="AY95" s="312">
        <v>0</v>
      </c>
      <c r="AZ95" s="312">
        <v>0</v>
      </c>
      <c r="BA95" s="312">
        <v>0</v>
      </c>
      <c r="BB95" s="312">
        <v>0</v>
      </c>
      <c r="BC95" s="312">
        <v>0</v>
      </c>
      <c r="BD95" s="312">
        <v>0</v>
      </c>
      <c r="BE95" s="444"/>
      <c r="BF95" s="444"/>
      <c r="BG95" s="444"/>
      <c r="BH95" s="444"/>
      <c r="BI95" s="444"/>
      <c r="BJ95" s="444"/>
      <c r="BK95" s="444"/>
      <c r="BL95" s="444"/>
      <c r="BM95" s="444"/>
      <c r="BN95" s="444"/>
      <c r="BO95" s="444"/>
      <c r="BP95" s="444"/>
      <c r="BQ95" s="444"/>
      <c r="BR95" s="444"/>
      <c r="BS95" s="444"/>
      <c r="BT95" s="444"/>
      <c r="BU95" s="444"/>
      <c r="BV95" s="444"/>
      <c r="BW95" s="444"/>
      <c r="BX95" s="444"/>
      <c r="BY95" s="444"/>
      <c r="BZ95" s="444"/>
      <c r="CA95" s="444"/>
      <c r="CB95" s="444"/>
      <c r="CC95" s="444"/>
      <c r="CD95" s="444"/>
      <c r="CE95" s="444"/>
      <c r="CF95" s="444"/>
      <c r="CG95" s="444"/>
      <c r="CH95" s="444"/>
      <c r="CI95" s="444"/>
      <c r="CJ95" s="444"/>
      <c r="CK95" s="444"/>
      <c r="CL95" s="444"/>
      <c r="CM95" s="444"/>
      <c r="CN95" s="38"/>
      <c r="CO95" s="38"/>
      <c r="CP95" s="38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75"/>
    </row>
    <row r="96" spans="1:142" x14ac:dyDescent="0.25">
      <c r="A96" s="368" t="s">
        <v>586</v>
      </c>
      <c r="B96" s="368" t="s">
        <v>883</v>
      </c>
      <c r="C96" s="369" t="s">
        <v>153</v>
      </c>
      <c r="D96" s="394">
        <v>88</v>
      </c>
      <c r="E96" s="312">
        <v>0</v>
      </c>
      <c r="F96" s="312">
        <v>0</v>
      </c>
      <c r="G96" s="312">
        <v>0</v>
      </c>
      <c r="H96" s="312">
        <v>0</v>
      </c>
      <c r="I96" s="312">
        <v>0</v>
      </c>
      <c r="J96" s="312">
        <v>0</v>
      </c>
      <c r="K96" s="312">
        <v>0</v>
      </c>
      <c r="L96" s="312">
        <v>0</v>
      </c>
      <c r="M96" s="312">
        <v>0</v>
      </c>
      <c r="N96" s="312">
        <v>0</v>
      </c>
      <c r="O96" s="312">
        <v>0</v>
      </c>
      <c r="P96" s="312">
        <v>0</v>
      </c>
      <c r="Q96" s="312">
        <v>0</v>
      </c>
      <c r="R96" s="312">
        <v>0</v>
      </c>
      <c r="S96" s="312">
        <v>0</v>
      </c>
      <c r="T96" s="312">
        <v>0</v>
      </c>
      <c r="U96" s="312">
        <v>0</v>
      </c>
      <c r="V96" s="312">
        <v>0</v>
      </c>
      <c r="W96" s="312">
        <v>0</v>
      </c>
      <c r="X96" s="312">
        <v>0</v>
      </c>
      <c r="Y96" s="312">
        <v>0</v>
      </c>
      <c r="Z96" s="312">
        <v>0</v>
      </c>
      <c r="AA96" s="312">
        <v>0</v>
      </c>
      <c r="AB96" s="312">
        <v>0</v>
      </c>
      <c r="AC96" s="312">
        <v>0</v>
      </c>
      <c r="AD96" s="312">
        <v>0</v>
      </c>
      <c r="AE96" s="312">
        <v>0</v>
      </c>
      <c r="AF96" s="312">
        <v>0</v>
      </c>
      <c r="AG96" s="312">
        <v>0</v>
      </c>
      <c r="AH96" s="312">
        <v>0</v>
      </c>
      <c r="AI96" s="312">
        <v>0</v>
      </c>
      <c r="AJ96" s="312">
        <v>0</v>
      </c>
      <c r="AK96" s="312">
        <v>0</v>
      </c>
      <c r="AL96" s="312">
        <v>0</v>
      </c>
      <c r="AM96" s="312">
        <v>0</v>
      </c>
      <c r="AN96" s="312">
        <v>0</v>
      </c>
      <c r="AO96" s="312">
        <v>0</v>
      </c>
      <c r="AP96" s="312">
        <v>0</v>
      </c>
      <c r="AQ96" s="312">
        <v>0</v>
      </c>
      <c r="AR96" s="312">
        <v>0</v>
      </c>
      <c r="AS96" s="312">
        <v>0</v>
      </c>
      <c r="AT96" s="312">
        <v>0</v>
      </c>
      <c r="AU96" s="312">
        <v>0</v>
      </c>
      <c r="AV96" s="312">
        <v>0</v>
      </c>
      <c r="AW96" s="312">
        <v>0</v>
      </c>
      <c r="AX96" s="312">
        <v>0</v>
      </c>
      <c r="AY96" s="312">
        <v>0</v>
      </c>
      <c r="AZ96" s="312">
        <v>0</v>
      </c>
      <c r="BA96" s="312">
        <v>0</v>
      </c>
      <c r="BB96" s="312">
        <v>0</v>
      </c>
      <c r="BC96" s="312">
        <v>0</v>
      </c>
      <c r="BD96" s="312">
        <v>0</v>
      </c>
      <c r="BE96" s="444"/>
      <c r="BF96" s="444"/>
      <c r="BG96" s="444"/>
      <c r="BH96" s="444"/>
      <c r="BI96" s="444"/>
      <c r="BJ96" s="444"/>
      <c r="BK96" s="444"/>
      <c r="BL96" s="444"/>
      <c r="BM96" s="444"/>
      <c r="BN96" s="444"/>
      <c r="BO96" s="444"/>
      <c r="BP96" s="444"/>
      <c r="BQ96" s="444"/>
      <c r="BR96" s="444"/>
      <c r="BS96" s="444"/>
      <c r="BT96" s="444"/>
      <c r="BU96" s="444"/>
      <c r="BV96" s="444"/>
      <c r="BW96" s="444"/>
      <c r="BX96" s="444"/>
      <c r="BY96" s="444"/>
      <c r="BZ96" s="444"/>
      <c r="CA96" s="444"/>
      <c r="CB96" s="444"/>
      <c r="CC96" s="444"/>
      <c r="CD96" s="444"/>
      <c r="CE96" s="444"/>
      <c r="CF96" s="444"/>
      <c r="CG96" s="444"/>
      <c r="CH96" s="444"/>
      <c r="CI96" s="444"/>
      <c r="CJ96" s="444"/>
      <c r="CK96" s="444"/>
      <c r="CL96" s="444"/>
      <c r="CM96" s="444"/>
      <c r="CN96" s="38"/>
      <c r="CO96" s="38"/>
      <c r="CP96" s="38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75"/>
    </row>
    <row r="97" spans="1:142" x14ac:dyDescent="0.25">
      <c r="A97" s="368" t="s">
        <v>586</v>
      </c>
      <c r="B97" s="368" t="s">
        <v>900</v>
      </c>
      <c r="C97" s="369" t="s">
        <v>153</v>
      </c>
      <c r="D97" s="394">
        <v>89</v>
      </c>
      <c r="E97" s="312">
        <v>0</v>
      </c>
      <c r="F97" s="312">
        <v>0</v>
      </c>
      <c r="G97" s="312">
        <v>0</v>
      </c>
      <c r="H97" s="312">
        <v>0</v>
      </c>
      <c r="I97" s="312">
        <v>0</v>
      </c>
      <c r="J97" s="312">
        <v>0</v>
      </c>
      <c r="K97" s="312">
        <v>0</v>
      </c>
      <c r="L97" s="312">
        <v>0</v>
      </c>
      <c r="M97" s="312">
        <v>0</v>
      </c>
      <c r="N97" s="312">
        <v>0</v>
      </c>
      <c r="O97" s="312">
        <v>0</v>
      </c>
      <c r="P97" s="312">
        <v>0</v>
      </c>
      <c r="Q97" s="312">
        <v>0</v>
      </c>
      <c r="R97" s="312">
        <v>0</v>
      </c>
      <c r="S97" s="312">
        <v>0</v>
      </c>
      <c r="T97" s="312">
        <v>0</v>
      </c>
      <c r="U97" s="312">
        <v>0</v>
      </c>
      <c r="V97" s="312">
        <v>0</v>
      </c>
      <c r="W97" s="312">
        <v>0</v>
      </c>
      <c r="X97" s="312">
        <v>0</v>
      </c>
      <c r="Y97" s="312">
        <v>0</v>
      </c>
      <c r="Z97" s="312">
        <v>0</v>
      </c>
      <c r="AA97" s="312">
        <v>0</v>
      </c>
      <c r="AB97" s="312">
        <v>0</v>
      </c>
      <c r="AC97" s="312">
        <v>0</v>
      </c>
      <c r="AD97" s="312">
        <v>0</v>
      </c>
      <c r="AE97" s="312">
        <v>0</v>
      </c>
      <c r="AF97" s="312">
        <v>0</v>
      </c>
      <c r="AG97" s="312">
        <v>0</v>
      </c>
      <c r="AH97" s="312">
        <v>0</v>
      </c>
      <c r="AI97" s="312">
        <v>0</v>
      </c>
      <c r="AJ97" s="312">
        <v>0</v>
      </c>
      <c r="AK97" s="312">
        <v>0</v>
      </c>
      <c r="AL97" s="312">
        <v>0</v>
      </c>
      <c r="AM97" s="312">
        <v>0</v>
      </c>
      <c r="AN97" s="312">
        <v>0</v>
      </c>
      <c r="AO97" s="312">
        <v>0</v>
      </c>
      <c r="AP97" s="312">
        <v>0</v>
      </c>
      <c r="AQ97" s="312">
        <v>0</v>
      </c>
      <c r="AR97" s="312">
        <v>0</v>
      </c>
      <c r="AS97" s="312">
        <v>0</v>
      </c>
      <c r="AT97" s="312">
        <v>0</v>
      </c>
      <c r="AU97" s="312">
        <v>0</v>
      </c>
      <c r="AV97" s="312">
        <v>0</v>
      </c>
      <c r="AW97" s="312">
        <v>0</v>
      </c>
      <c r="AX97" s="312">
        <v>0</v>
      </c>
      <c r="AY97" s="312">
        <v>0</v>
      </c>
      <c r="AZ97" s="312">
        <v>0</v>
      </c>
      <c r="BA97" s="312">
        <v>0</v>
      </c>
      <c r="BB97" s="312">
        <v>0</v>
      </c>
      <c r="BC97" s="312">
        <v>0</v>
      </c>
      <c r="BD97" s="312">
        <v>0</v>
      </c>
      <c r="BE97" s="444"/>
      <c r="BF97" s="444"/>
      <c r="BG97" s="444"/>
      <c r="BH97" s="444"/>
      <c r="BI97" s="444"/>
      <c r="BJ97" s="444"/>
      <c r="BK97" s="444"/>
      <c r="BL97" s="444"/>
      <c r="BM97" s="444"/>
      <c r="BN97" s="444"/>
      <c r="BO97" s="444"/>
      <c r="BP97" s="444"/>
      <c r="BQ97" s="444"/>
      <c r="BR97" s="444"/>
      <c r="BS97" s="444"/>
      <c r="BT97" s="444"/>
      <c r="BU97" s="444"/>
      <c r="BV97" s="444"/>
      <c r="BW97" s="444"/>
      <c r="BX97" s="444"/>
      <c r="BY97" s="444"/>
      <c r="BZ97" s="444"/>
      <c r="CA97" s="444"/>
      <c r="CB97" s="444"/>
      <c r="CC97" s="444"/>
      <c r="CD97" s="444"/>
      <c r="CE97" s="444"/>
      <c r="CF97" s="444"/>
      <c r="CG97" s="444"/>
      <c r="CH97" s="444"/>
      <c r="CI97" s="444"/>
      <c r="CJ97" s="444"/>
      <c r="CK97" s="444"/>
      <c r="CL97" s="444"/>
      <c r="CM97" s="444"/>
      <c r="CN97" s="38"/>
      <c r="CO97" s="38"/>
      <c r="CP97" s="38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75"/>
    </row>
    <row r="98" spans="1:142" x14ac:dyDescent="0.25">
      <c r="A98" s="368" t="s">
        <v>587</v>
      </c>
      <c r="B98" s="368" t="s">
        <v>886</v>
      </c>
      <c r="C98" s="369">
        <v>2224</v>
      </c>
      <c r="D98" s="394">
        <v>90</v>
      </c>
      <c r="E98" s="312">
        <v>0</v>
      </c>
      <c r="F98" s="312">
        <v>0</v>
      </c>
      <c r="G98" s="312">
        <v>0</v>
      </c>
      <c r="H98" s="312">
        <v>0</v>
      </c>
      <c r="I98" s="312">
        <v>0</v>
      </c>
      <c r="J98" s="312">
        <v>0</v>
      </c>
      <c r="K98" s="312">
        <v>0</v>
      </c>
      <c r="L98" s="312">
        <v>0</v>
      </c>
      <c r="M98" s="312">
        <v>0</v>
      </c>
      <c r="N98" s="312">
        <v>0</v>
      </c>
      <c r="O98" s="312">
        <v>0</v>
      </c>
      <c r="P98" s="312">
        <v>0</v>
      </c>
      <c r="Q98" s="312">
        <v>0</v>
      </c>
      <c r="R98" s="312">
        <v>0</v>
      </c>
      <c r="S98" s="312">
        <v>0</v>
      </c>
      <c r="T98" s="312">
        <v>0</v>
      </c>
      <c r="U98" s="312">
        <v>0</v>
      </c>
      <c r="V98" s="312">
        <v>0</v>
      </c>
      <c r="W98" s="312">
        <v>0</v>
      </c>
      <c r="X98" s="312">
        <v>0</v>
      </c>
      <c r="Y98" s="312">
        <v>0</v>
      </c>
      <c r="Z98" s="312">
        <v>0</v>
      </c>
      <c r="AA98" s="312">
        <v>0</v>
      </c>
      <c r="AB98" s="312">
        <v>0</v>
      </c>
      <c r="AC98" s="312">
        <v>0</v>
      </c>
      <c r="AD98" s="312">
        <v>0</v>
      </c>
      <c r="AE98" s="312">
        <v>0</v>
      </c>
      <c r="AF98" s="312">
        <v>0</v>
      </c>
      <c r="AG98" s="312">
        <v>0</v>
      </c>
      <c r="AH98" s="312">
        <v>0</v>
      </c>
      <c r="AI98" s="312">
        <v>0</v>
      </c>
      <c r="AJ98" s="312">
        <v>0</v>
      </c>
      <c r="AK98" s="312">
        <v>0</v>
      </c>
      <c r="AL98" s="312">
        <v>0</v>
      </c>
      <c r="AM98" s="312">
        <v>0</v>
      </c>
      <c r="AN98" s="312">
        <v>0</v>
      </c>
      <c r="AO98" s="312">
        <v>0</v>
      </c>
      <c r="AP98" s="312">
        <v>0</v>
      </c>
      <c r="AQ98" s="312">
        <v>0</v>
      </c>
      <c r="AR98" s="312">
        <v>0</v>
      </c>
      <c r="AS98" s="312">
        <v>0</v>
      </c>
      <c r="AT98" s="312">
        <v>0</v>
      </c>
      <c r="AU98" s="312">
        <v>0</v>
      </c>
      <c r="AV98" s="312">
        <v>0</v>
      </c>
      <c r="AW98" s="312">
        <v>0</v>
      </c>
      <c r="AX98" s="312">
        <v>0</v>
      </c>
      <c r="AY98" s="312">
        <v>0</v>
      </c>
      <c r="AZ98" s="312">
        <v>0</v>
      </c>
      <c r="BA98" s="312">
        <v>0</v>
      </c>
      <c r="BB98" s="312">
        <v>0</v>
      </c>
      <c r="BC98" s="312">
        <v>0</v>
      </c>
      <c r="BD98" s="312">
        <v>0</v>
      </c>
      <c r="BE98" s="444"/>
      <c r="BF98" s="444"/>
      <c r="BG98" s="444"/>
      <c r="BH98" s="444"/>
      <c r="BI98" s="444"/>
      <c r="BJ98" s="444"/>
      <c r="BK98" s="444"/>
      <c r="BL98" s="444"/>
      <c r="BM98" s="444"/>
      <c r="BN98" s="444"/>
      <c r="BO98" s="444"/>
      <c r="BP98" s="444"/>
      <c r="BQ98" s="444"/>
      <c r="BR98" s="444"/>
      <c r="BS98" s="444"/>
      <c r="BT98" s="444"/>
      <c r="BU98" s="444"/>
      <c r="BV98" s="444"/>
      <c r="BW98" s="444"/>
      <c r="BX98" s="444"/>
      <c r="BY98" s="444"/>
      <c r="BZ98" s="444"/>
      <c r="CA98" s="444"/>
      <c r="CB98" s="444"/>
      <c r="CC98" s="444"/>
      <c r="CD98" s="444"/>
      <c r="CE98" s="444"/>
      <c r="CF98" s="444"/>
      <c r="CG98" s="444"/>
      <c r="CH98" s="444"/>
      <c r="CI98" s="444"/>
      <c r="CJ98" s="444"/>
      <c r="CK98" s="444"/>
      <c r="CL98" s="444"/>
      <c r="CM98" s="444"/>
      <c r="CN98" s="38"/>
      <c r="CO98" s="38"/>
      <c r="CP98" s="38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75"/>
    </row>
    <row r="99" spans="1:142" x14ac:dyDescent="0.25">
      <c r="A99" s="368" t="s">
        <v>587</v>
      </c>
      <c r="B99" s="368" t="s">
        <v>900</v>
      </c>
      <c r="C99" s="369">
        <v>2224</v>
      </c>
      <c r="D99" s="394">
        <v>91</v>
      </c>
      <c r="E99" s="312">
        <v>0</v>
      </c>
      <c r="F99" s="312">
        <v>0</v>
      </c>
      <c r="G99" s="312">
        <v>0</v>
      </c>
      <c r="H99" s="312">
        <v>0</v>
      </c>
      <c r="I99" s="312">
        <v>0</v>
      </c>
      <c r="J99" s="312">
        <v>0</v>
      </c>
      <c r="K99" s="312">
        <v>0</v>
      </c>
      <c r="L99" s="312">
        <v>0</v>
      </c>
      <c r="M99" s="312">
        <v>0</v>
      </c>
      <c r="N99" s="312">
        <v>0</v>
      </c>
      <c r="O99" s="312">
        <v>0</v>
      </c>
      <c r="P99" s="312">
        <v>0</v>
      </c>
      <c r="Q99" s="312">
        <v>0</v>
      </c>
      <c r="R99" s="312">
        <v>0</v>
      </c>
      <c r="S99" s="312">
        <v>0</v>
      </c>
      <c r="T99" s="312">
        <v>0</v>
      </c>
      <c r="U99" s="312">
        <v>0</v>
      </c>
      <c r="V99" s="312">
        <v>0</v>
      </c>
      <c r="W99" s="312">
        <v>0</v>
      </c>
      <c r="X99" s="312">
        <v>0</v>
      </c>
      <c r="Y99" s="312">
        <v>0</v>
      </c>
      <c r="Z99" s="312">
        <v>0</v>
      </c>
      <c r="AA99" s="312">
        <v>0</v>
      </c>
      <c r="AB99" s="312">
        <v>0</v>
      </c>
      <c r="AC99" s="312">
        <v>0</v>
      </c>
      <c r="AD99" s="312">
        <v>0</v>
      </c>
      <c r="AE99" s="312">
        <v>0</v>
      </c>
      <c r="AF99" s="312">
        <v>0</v>
      </c>
      <c r="AG99" s="312">
        <v>0</v>
      </c>
      <c r="AH99" s="312">
        <v>0</v>
      </c>
      <c r="AI99" s="312">
        <v>0</v>
      </c>
      <c r="AJ99" s="312">
        <v>0</v>
      </c>
      <c r="AK99" s="312">
        <v>0</v>
      </c>
      <c r="AL99" s="312">
        <v>0</v>
      </c>
      <c r="AM99" s="312">
        <v>0</v>
      </c>
      <c r="AN99" s="312">
        <v>0</v>
      </c>
      <c r="AO99" s="312">
        <v>0</v>
      </c>
      <c r="AP99" s="312">
        <v>0</v>
      </c>
      <c r="AQ99" s="312">
        <v>0</v>
      </c>
      <c r="AR99" s="312">
        <v>0</v>
      </c>
      <c r="AS99" s="312">
        <v>0</v>
      </c>
      <c r="AT99" s="312">
        <v>0</v>
      </c>
      <c r="AU99" s="312">
        <v>0</v>
      </c>
      <c r="AV99" s="312">
        <v>0</v>
      </c>
      <c r="AW99" s="312">
        <v>0</v>
      </c>
      <c r="AX99" s="312">
        <v>0</v>
      </c>
      <c r="AY99" s="312">
        <v>0</v>
      </c>
      <c r="AZ99" s="312">
        <v>0</v>
      </c>
      <c r="BA99" s="312">
        <v>0</v>
      </c>
      <c r="BB99" s="312">
        <v>0</v>
      </c>
      <c r="BC99" s="312">
        <v>0</v>
      </c>
      <c r="BD99" s="312">
        <v>0</v>
      </c>
      <c r="BE99" s="444"/>
      <c r="BF99" s="444"/>
      <c r="BG99" s="444"/>
      <c r="BH99" s="444"/>
      <c r="BI99" s="444"/>
      <c r="BJ99" s="444"/>
      <c r="BK99" s="444"/>
      <c r="BL99" s="444"/>
      <c r="BM99" s="444"/>
      <c r="BN99" s="444"/>
      <c r="BO99" s="444"/>
      <c r="BP99" s="444"/>
      <c r="BQ99" s="444"/>
      <c r="BR99" s="444"/>
      <c r="BS99" s="444"/>
      <c r="BT99" s="444"/>
      <c r="BU99" s="444"/>
      <c r="BV99" s="444"/>
      <c r="BW99" s="444"/>
      <c r="BX99" s="444"/>
      <c r="BY99" s="444"/>
      <c r="BZ99" s="444"/>
      <c r="CA99" s="444"/>
      <c r="CB99" s="444"/>
      <c r="CC99" s="444"/>
      <c r="CD99" s="444"/>
      <c r="CE99" s="444"/>
      <c r="CF99" s="444"/>
      <c r="CG99" s="444"/>
      <c r="CH99" s="444"/>
      <c r="CI99" s="444"/>
      <c r="CJ99" s="444"/>
      <c r="CK99" s="444"/>
      <c r="CL99" s="444"/>
      <c r="CM99" s="444"/>
      <c r="CN99" s="38"/>
      <c r="CO99" s="38"/>
      <c r="CP99" s="38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75"/>
    </row>
    <row r="100" spans="1:142" x14ac:dyDescent="0.25">
      <c r="A100" s="368" t="s">
        <v>587</v>
      </c>
      <c r="B100" s="368" t="s">
        <v>886</v>
      </c>
      <c r="C100" s="369" t="s">
        <v>545</v>
      </c>
      <c r="D100" s="394">
        <v>92</v>
      </c>
      <c r="E100" s="312">
        <v>0</v>
      </c>
      <c r="F100" s="312">
        <v>0</v>
      </c>
      <c r="G100" s="312">
        <v>0</v>
      </c>
      <c r="H100" s="312">
        <v>0</v>
      </c>
      <c r="I100" s="312">
        <v>0</v>
      </c>
      <c r="J100" s="312">
        <v>0</v>
      </c>
      <c r="K100" s="312">
        <v>0</v>
      </c>
      <c r="L100" s="312">
        <v>0</v>
      </c>
      <c r="M100" s="312">
        <v>0</v>
      </c>
      <c r="N100" s="312">
        <v>0</v>
      </c>
      <c r="O100" s="312">
        <v>0</v>
      </c>
      <c r="P100" s="312">
        <v>0</v>
      </c>
      <c r="Q100" s="312">
        <v>0</v>
      </c>
      <c r="R100" s="312">
        <v>0</v>
      </c>
      <c r="S100" s="312">
        <v>0</v>
      </c>
      <c r="T100" s="312">
        <v>0</v>
      </c>
      <c r="U100" s="312">
        <v>0</v>
      </c>
      <c r="V100" s="312">
        <v>0</v>
      </c>
      <c r="W100" s="312">
        <v>0</v>
      </c>
      <c r="X100" s="312">
        <v>0</v>
      </c>
      <c r="Y100" s="312">
        <v>0</v>
      </c>
      <c r="Z100" s="312">
        <v>0</v>
      </c>
      <c r="AA100" s="312">
        <v>0</v>
      </c>
      <c r="AB100" s="312">
        <v>0</v>
      </c>
      <c r="AC100" s="312">
        <v>0</v>
      </c>
      <c r="AD100" s="312">
        <v>0</v>
      </c>
      <c r="AE100" s="312">
        <v>0</v>
      </c>
      <c r="AF100" s="312">
        <v>0</v>
      </c>
      <c r="AG100" s="312">
        <v>0</v>
      </c>
      <c r="AH100" s="312">
        <v>0</v>
      </c>
      <c r="AI100" s="312">
        <v>0</v>
      </c>
      <c r="AJ100" s="312">
        <v>0</v>
      </c>
      <c r="AK100" s="312">
        <v>0</v>
      </c>
      <c r="AL100" s="312">
        <v>0</v>
      </c>
      <c r="AM100" s="312">
        <v>0</v>
      </c>
      <c r="AN100" s="312">
        <v>0</v>
      </c>
      <c r="AO100" s="312">
        <v>0</v>
      </c>
      <c r="AP100" s="312">
        <v>0</v>
      </c>
      <c r="AQ100" s="312">
        <v>0</v>
      </c>
      <c r="AR100" s="312">
        <v>0</v>
      </c>
      <c r="AS100" s="312">
        <v>0</v>
      </c>
      <c r="AT100" s="312">
        <v>0</v>
      </c>
      <c r="AU100" s="312">
        <v>0</v>
      </c>
      <c r="AV100" s="312">
        <v>0</v>
      </c>
      <c r="AW100" s="312">
        <v>0</v>
      </c>
      <c r="AX100" s="312">
        <v>0</v>
      </c>
      <c r="AY100" s="312">
        <v>0</v>
      </c>
      <c r="AZ100" s="312">
        <v>0</v>
      </c>
      <c r="BA100" s="312">
        <v>0</v>
      </c>
      <c r="BB100" s="312">
        <v>0</v>
      </c>
      <c r="BC100" s="312">
        <v>0</v>
      </c>
      <c r="BD100" s="312">
        <v>0</v>
      </c>
      <c r="BE100" s="444"/>
      <c r="BF100" s="444"/>
      <c r="BG100" s="444"/>
      <c r="BH100" s="444"/>
      <c r="BI100" s="444"/>
      <c r="BJ100" s="444"/>
      <c r="BK100" s="444"/>
      <c r="BL100" s="444"/>
      <c r="BM100" s="444"/>
      <c r="BN100" s="444"/>
      <c r="BO100" s="444"/>
      <c r="BP100" s="444"/>
      <c r="BQ100" s="444"/>
      <c r="BR100" s="444"/>
      <c r="BS100" s="444"/>
      <c r="BT100" s="444"/>
      <c r="BU100" s="444"/>
      <c r="BV100" s="444"/>
      <c r="BW100" s="444"/>
      <c r="BX100" s="444"/>
      <c r="BY100" s="444"/>
      <c r="BZ100" s="444"/>
      <c r="CA100" s="444"/>
      <c r="CB100" s="444"/>
      <c r="CC100" s="444"/>
      <c r="CD100" s="444"/>
      <c r="CE100" s="444"/>
      <c r="CF100" s="444"/>
      <c r="CG100" s="444"/>
      <c r="CH100" s="444"/>
      <c r="CI100" s="444"/>
      <c r="CJ100" s="444"/>
      <c r="CK100" s="444"/>
      <c r="CL100" s="444"/>
      <c r="CM100" s="444"/>
      <c r="CN100" s="38"/>
      <c r="CO100" s="38"/>
      <c r="CP100" s="38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75"/>
    </row>
    <row r="101" spans="1:142" x14ac:dyDescent="0.25">
      <c r="A101" s="368" t="s">
        <v>587</v>
      </c>
      <c r="B101" s="368" t="s">
        <v>890</v>
      </c>
      <c r="C101" s="369" t="s">
        <v>545</v>
      </c>
      <c r="D101" s="394">
        <v>93</v>
      </c>
      <c r="E101" s="312">
        <v>0</v>
      </c>
      <c r="F101" s="312">
        <v>0</v>
      </c>
      <c r="G101" s="312">
        <v>0</v>
      </c>
      <c r="H101" s="312">
        <v>0</v>
      </c>
      <c r="I101" s="312">
        <v>0</v>
      </c>
      <c r="J101" s="312">
        <v>0</v>
      </c>
      <c r="K101" s="312">
        <v>0</v>
      </c>
      <c r="L101" s="312">
        <v>0</v>
      </c>
      <c r="M101" s="312">
        <v>0</v>
      </c>
      <c r="N101" s="312">
        <v>0</v>
      </c>
      <c r="O101" s="312">
        <v>0</v>
      </c>
      <c r="P101" s="312">
        <v>0</v>
      </c>
      <c r="Q101" s="312">
        <v>0</v>
      </c>
      <c r="R101" s="312">
        <v>0</v>
      </c>
      <c r="S101" s="312">
        <v>0</v>
      </c>
      <c r="T101" s="312">
        <v>0</v>
      </c>
      <c r="U101" s="312">
        <v>0</v>
      </c>
      <c r="V101" s="312">
        <v>0</v>
      </c>
      <c r="W101" s="312">
        <v>0</v>
      </c>
      <c r="X101" s="312">
        <v>0</v>
      </c>
      <c r="Y101" s="312">
        <v>0</v>
      </c>
      <c r="Z101" s="312">
        <v>0</v>
      </c>
      <c r="AA101" s="312">
        <v>0</v>
      </c>
      <c r="AB101" s="312">
        <v>0</v>
      </c>
      <c r="AC101" s="312">
        <v>0</v>
      </c>
      <c r="AD101" s="312">
        <v>0</v>
      </c>
      <c r="AE101" s="312">
        <v>0</v>
      </c>
      <c r="AF101" s="312">
        <v>0</v>
      </c>
      <c r="AG101" s="312">
        <v>0</v>
      </c>
      <c r="AH101" s="312">
        <v>0</v>
      </c>
      <c r="AI101" s="312">
        <v>0</v>
      </c>
      <c r="AJ101" s="312">
        <v>0</v>
      </c>
      <c r="AK101" s="312">
        <v>0</v>
      </c>
      <c r="AL101" s="312">
        <v>0</v>
      </c>
      <c r="AM101" s="312">
        <v>0</v>
      </c>
      <c r="AN101" s="312">
        <v>0</v>
      </c>
      <c r="AO101" s="312">
        <v>0</v>
      </c>
      <c r="AP101" s="312">
        <v>0</v>
      </c>
      <c r="AQ101" s="312">
        <v>0</v>
      </c>
      <c r="AR101" s="312">
        <v>0</v>
      </c>
      <c r="AS101" s="312">
        <v>0</v>
      </c>
      <c r="AT101" s="312">
        <v>0</v>
      </c>
      <c r="AU101" s="312">
        <v>0</v>
      </c>
      <c r="AV101" s="312">
        <v>0</v>
      </c>
      <c r="AW101" s="312">
        <v>0</v>
      </c>
      <c r="AX101" s="312">
        <v>0</v>
      </c>
      <c r="AY101" s="312">
        <v>0</v>
      </c>
      <c r="AZ101" s="312">
        <v>0</v>
      </c>
      <c r="BA101" s="312">
        <v>0</v>
      </c>
      <c r="BB101" s="312">
        <v>0</v>
      </c>
      <c r="BC101" s="312">
        <v>0</v>
      </c>
      <c r="BD101" s="312">
        <v>0</v>
      </c>
      <c r="BE101" s="444"/>
      <c r="BF101" s="444"/>
      <c r="BG101" s="444"/>
      <c r="BH101" s="444"/>
      <c r="BI101" s="444"/>
      <c r="BJ101" s="444"/>
      <c r="BK101" s="444"/>
      <c r="BL101" s="444"/>
      <c r="BM101" s="444"/>
      <c r="BN101" s="444"/>
      <c r="BO101" s="444"/>
      <c r="BP101" s="444"/>
      <c r="BQ101" s="444"/>
      <c r="BR101" s="444"/>
      <c r="BS101" s="444"/>
      <c r="BT101" s="444"/>
      <c r="BU101" s="444"/>
      <c r="BV101" s="444"/>
      <c r="BW101" s="444"/>
      <c r="BX101" s="444"/>
      <c r="BY101" s="444"/>
      <c r="BZ101" s="444"/>
      <c r="CA101" s="444"/>
      <c r="CB101" s="444"/>
      <c r="CC101" s="444"/>
      <c r="CD101" s="444"/>
      <c r="CE101" s="444"/>
      <c r="CF101" s="444"/>
      <c r="CG101" s="444"/>
      <c r="CH101" s="444"/>
      <c r="CI101" s="444"/>
      <c r="CJ101" s="444"/>
      <c r="CK101" s="444"/>
      <c r="CL101" s="444"/>
      <c r="CM101" s="444"/>
      <c r="CN101" s="38"/>
      <c r="CO101" s="38"/>
      <c r="CP101" s="38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75"/>
    </row>
    <row r="102" spans="1:142" x14ac:dyDescent="0.25">
      <c r="A102" s="368" t="s">
        <v>587</v>
      </c>
      <c r="B102" s="368" t="s">
        <v>900</v>
      </c>
      <c r="C102" s="369" t="s">
        <v>545</v>
      </c>
      <c r="D102" s="394">
        <v>94</v>
      </c>
      <c r="E102" s="312">
        <v>0</v>
      </c>
      <c r="F102" s="312">
        <v>0</v>
      </c>
      <c r="G102" s="312">
        <v>0</v>
      </c>
      <c r="H102" s="312">
        <v>0</v>
      </c>
      <c r="I102" s="312">
        <v>0</v>
      </c>
      <c r="J102" s="312">
        <v>0</v>
      </c>
      <c r="K102" s="312">
        <v>0</v>
      </c>
      <c r="L102" s="312">
        <v>0</v>
      </c>
      <c r="M102" s="312">
        <v>0</v>
      </c>
      <c r="N102" s="312">
        <v>0</v>
      </c>
      <c r="O102" s="312">
        <v>0</v>
      </c>
      <c r="P102" s="312">
        <v>0</v>
      </c>
      <c r="Q102" s="312">
        <v>0</v>
      </c>
      <c r="R102" s="312">
        <v>0</v>
      </c>
      <c r="S102" s="312">
        <v>0</v>
      </c>
      <c r="T102" s="312">
        <v>0</v>
      </c>
      <c r="U102" s="312">
        <v>0</v>
      </c>
      <c r="V102" s="312">
        <v>0</v>
      </c>
      <c r="W102" s="312">
        <v>0</v>
      </c>
      <c r="X102" s="312">
        <v>0</v>
      </c>
      <c r="Y102" s="312">
        <v>0</v>
      </c>
      <c r="Z102" s="312">
        <v>0</v>
      </c>
      <c r="AA102" s="312">
        <v>0</v>
      </c>
      <c r="AB102" s="312">
        <v>0</v>
      </c>
      <c r="AC102" s="312">
        <v>0</v>
      </c>
      <c r="AD102" s="312">
        <v>0</v>
      </c>
      <c r="AE102" s="312">
        <v>0</v>
      </c>
      <c r="AF102" s="312">
        <v>0</v>
      </c>
      <c r="AG102" s="312">
        <v>0</v>
      </c>
      <c r="AH102" s="312">
        <v>0</v>
      </c>
      <c r="AI102" s="312">
        <v>0</v>
      </c>
      <c r="AJ102" s="312">
        <v>0</v>
      </c>
      <c r="AK102" s="312">
        <v>0</v>
      </c>
      <c r="AL102" s="312">
        <v>0</v>
      </c>
      <c r="AM102" s="312">
        <v>0</v>
      </c>
      <c r="AN102" s="312">
        <v>0</v>
      </c>
      <c r="AO102" s="312">
        <v>0</v>
      </c>
      <c r="AP102" s="312">
        <v>0</v>
      </c>
      <c r="AQ102" s="312">
        <v>0</v>
      </c>
      <c r="AR102" s="312">
        <v>0</v>
      </c>
      <c r="AS102" s="312">
        <v>0</v>
      </c>
      <c r="AT102" s="312">
        <v>0</v>
      </c>
      <c r="AU102" s="312">
        <v>0</v>
      </c>
      <c r="AV102" s="312">
        <v>0</v>
      </c>
      <c r="AW102" s="312">
        <v>0</v>
      </c>
      <c r="AX102" s="312">
        <v>0</v>
      </c>
      <c r="AY102" s="312">
        <v>0</v>
      </c>
      <c r="AZ102" s="312">
        <v>0</v>
      </c>
      <c r="BA102" s="312">
        <v>0</v>
      </c>
      <c r="BB102" s="312">
        <v>0</v>
      </c>
      <c r="BC102" s="312">
        <v>0</v>
      </c>
      <c r="BD102" s="312">
        <v>0</v>
      </c>
      <c r="BE102" s="444"/>
      <c r="BF102" s="444"/>
      <c r="BG102" s="444"/>
      <c r="BH102" s="444"/>
      <c r="BI102" s="444"/>
      <c r="BJ102" s="444"/>
      <c r="BK102" s="444"/>
      <c r="BL102" s="444"/>
      <c r="BM102" s="444"/>
      <c r="BN102" s="444"/>
      <c r="BO102" s="444"/>
      <c r="BP102" s="444"/>
      <c r="BQ102" s="444"/>
      <c r="BR102" s="444"/>
      <c r="BS102" s="444"/>
      <c r="BT102" s="444"/>
      <c r="BU102" s="444"/>
      <c r="BV102" s="444"/>
      <c r="BW102" s="444"/>
      <c r="BX102" s="444"/>
      <c r="BY102" s="444"/>
      <c r="BZ102" s="444"/>
      <c r="CA102" s="444"/>
      <c r="CB102" s="444"/>
      <c r="CC102" s="444"/>
      <c r="CD102" s="444"/>
      <c r="CE102" s="444"/>
      <c r="CF102" s="444"/>
      <c r="CG102" s="444"/>
      <c r="CH102" s="444"/>
      <c r="CI102" s="444"/>
      <c r="CJ102" s="444"/>
      <c r="CK102" s="444"/>
      <c r="CL102" s="444"/>
      <c r="CM102" s="444"/>
      <c r="CN102" s="38"/>
      <c r="CO102" s="38"/>
      <c r="CP102" s="38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75"/>
    </row>
    <row r="103" spans="1:142" x14ac:dyDescent="0.25">
      <c r="A103" s="368" t="s">
        <v>587</v>
      </c>
      <c r="B103" s="368" t="s">
        <v>890</v>
      </c>
      <c r="C103" s="369">
        <v>3031</v>
      </c>
      <c r="D103" s="394">
        <v>95</v>
      </c>
      <c r="E103" s="312">
        <v>0</v>
      </c>
      <c r="F103" s="312">
        <v>0</v>
      </c>
      <c r="G103" s="312">
        <v>0</v>
      </c>
      <c r="H103" s="312">
        <v>0</v>
      </c>
      <c r="I103" s="312">
        <v>0</v>
      </c>
      <c r="J103" s="312">
        <v>0</v>
      </c>
      <c r="K103" s="312">
        <v>0</v>
      </c>
      <c r="L103" s="312">
        <v>0</v>
      </c>
      <c r="M103" s="312">
        <v>0</v>
      </c>
      <c r="N103" s="312">
        <v>0</v>
      </c>
      <c r="O103" s="312">
        <v>0</v>
      </c>
      <c r="P103" s="312">
        <v>0</v>
      </c>
      <c r="Q103" s="312">
        <v>0</v>
      </c>
      <c r="R103" s="312">
        <v>0</v>
      </c>
      <c r="S103" s="312">
        <v>0</v>
      </c>
      <c r="T103" s="312">
        <v>0</v>
      </c>
      <c r="U103" s="312">
        <v>0</v>
      </c>
      <c r="V103" s="312">
        <v>0</v>
      </c>
      <c r="W103" s="312">
        <v>0</v>
      </c>
      <c r="X103" s="312">
        <v>0</v>
      </c>
      <c r="Y103" s="312">
        <v>0</v>
      </c>
      <c r="Z103" s="312">
        <v>0</v>
      </c>
      <c r="AA103" s="312">
        <v>0</v>
      </c>
      <c r="AB103" s="312">
        <v>0</v>
      </c>
      <c r="AC103" s="312">
        <v>0</v>
      </c>
      <c r="AD103" s="312">
        <v>0</v>
      </c>
      <c r="AE103" s="312">
        <v>0</v>
      </c>
      <c r="AF103" s="312">
        <v>0</v>
      </c>
      <c r="AG103" s="312">
        <v>0</v>
      </c>
      <c r="AH103" s="312">
        <v>0</v>
      </c>
      <c r="AI103" s="312">
        <v>0</v>
      </c>
      <c r="AJ103" s="312">
        <v>0</v>
      </c>
      <c r="AK103" s="312">
        <v>0</v>
      </c>
      <c r="AL103" s="312">
        <v>0</v>
      </c>
      <c r="AM103" s="312">
        <v>0</v>
      </c>
      <c r="AN103" s="312">
        <v>0</v>
      </c>
      <c r="AO103" s="312">
        <v>0</v>
      </c>
      <c r="AP103" s="312">
        <v>0</v>
      </c>
      <c r="AQ103" s="312">
        <v>0</v>
      </c>
      <c r="AR103" s="312">
        <v>0</v>
      </c>
      <c r="AS103" s="312">
        <v>0</v>
      </c>
      <c r="AT103" s="312">
        <v>0</v>
      </c>
      <c r="AU103" s="312">
        <v>0</v>
      </c>
      <c r="AV103" s="312">
        <v>0</v>
      </c>
      <c r="AW103" s="312">
        <v>0</v>
      </c>
      <c r="AX103" s="312">
        <v>0</v>
      </c>
      <c r="AY103" s="312">
        <v>0</v>
      </c>
      <c r="AZ103" s="312">
        <v>0</v>
      </c>
      <c r="BA103" s="312">
        <v>0</v>
      </c>
      <c r="BB103" s="312">
        <v>0</v>
      </c>
      <c r="BC103" s="312">
        <v>0</v>
      </c>
      <c r="BD103" s="312">
        <v>0</v>
      </c>
      <c r="BE103" s="444"/>
      <c r="BF103" s="444"/>
      <c r="BG103" s="444"/>
      <c r="BH103" s="444"/>
      <c r="BI103" s="444"/>
      <c r="BJ103" s="444"/>
      <c r="BK103" s="444"/>
      <c r="BL103" s="444"/>
      <c r="BM103" s="444"/>
      <c r="BN103" s="444"/>
      <c r="BO103" s="444"/>
      <c r="BP103" s="444"/>
      <c r="BQ103" s="444"/>
      <c r="BR103" s="444"/>
      <c r="BS103" s="444"/>
      <c r="BT103" s="444"/>
      <c r="BU103" s="444"/>
      <c r="BV103" s="444"/>
      <c r="BW103" s="444"/>
      <c r="BX103" s="444"/>
      <c r="BY103" s="444"/>
      <c r="BZ103" s="444"/>
      <c r="CA103" s="444"/>
      <c r="CB103" s="444"/>
      <c r="CC103" s="444"/>
      <c r="CD103" s="444"/>
      <c r="CE103" s="444"/>
      <c r="CF103" s="444"/>
      <c r="CG103" s="444"/>
      <c r="CH103" s="444"/>
      <c r="CI103" s="444"/>
      <c r="CJ103" s="444"/>
      <c r="CK103" s="444"/>
      <c r="CL103" s="444"/>
      <c r="CM103" s="444"/>
      <c r="CN103" s="38"/>
      <c r="CO103" s="38"/>
      <c r="CP103" s="38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75"/>
    </row>
    <row r="104" spans="1:142" x14ac:dyDescent="0.25">
      <c r="A104" s="368" t="s">
        <v>587</v>
      </c>
      <c r="B104" s="368" t="s">
        <v>900</v>
      </c>
      <c r="C104" s="369" t="s">
        <v>157</v>
      </c>
      <c r="D104" s="394">
        <v>96</v>
      </c>
      <c r="E104" s="312">
        <v>0</v>
      </c>
      <c r="F104" s="312">
        <v>0</v>
      </c>
      <c r="G104" s="312">
        <v>0</v>
      </c>
      <c r="H104" s="312">
        <v>0</v>
      </c>
      <c r="I104" s="312">
        <v>0</v>
      </c>
      <c r="J104" s="312">
        <v>0</v>
      </c>
      <c r="K104" s="312">
        <v>0</v>
      </c>
      <c r="L104" s="312">
        <v>0</v>
      </c>
      <c r="M104" s="312">
        <v>0</v>
      </c>
      <c r="N104" s="312">
        <v>0</v>
      </c>
      <c r="O104" s="312">
        <v>0</v>
      </c>
      <c r="P104" s="312">
        <v>0</v>
      </c>
      <c r="Q104" s="312">
        <v>0</v>
      </c>
      <c r="R104" s="312">
        <v>0</v>
      </c>
      <c r="S104" s="312">
        <v>0</v>
      </c>
      <c r="T104" s="312">
        <v>0</v>
      </c>
      <c r="U104" s="312">
        <v>0</v>
      </c>
      <c r="V104" s="312">
        <v>0</v>
      </c>
      <c r="W104" s="312">
        <v>0</v>
      </c>
      <c r="X104" s="312">
        <v>0</v>
      </c>
      <c r="Y104" s="312">
        <v>0</v>
      </c>
      <c r="Z104" s="312">
        <v>0</v>
      </c>
      <c r="AA104" s="312">
        <v>0</v>
      </c>
      <c r="AB104" s="312">
        <v>0</v>
      </c>
      <c r="AC104" s="312">
        <v>0</v>
      </c>
      <c r="AD104" s="312">
        <v>0</v>
      </c>
      <c r="AE104" s="312">
        <v>0</v>
      </c>
      <c r="AF104" s="312">
        <v>0</v>
      </c>
      <c r="AG104" s="312">
        <v>0</v>
      </c>
      <c r="AH104" s="312">
        <v>0</v>
      </c>
      <c r="AI104" s="312">
        <v>0</v>
      </c>
      <c r="AJ104" s="312">
        <v>0</v>
      </c>
      <c r="AK104" s="312">
        <v>0</v>
      </c>
      <c r="AL104" s="312">
        <v>0</v>
      </c>
      <c r="AM104" s="312">
        <v>0</v>
      </c>
      <c r="AN104" s="312">
        <v>0</v>
      </c>
      <c r="AO104" s="312">
        <v>0</v>
      </c>
      <c r="AP104" s="312">
        <v>0</v>
      </c>
      <c r="AQ104" s="312">
        <v>0</v>
      </c>
      <c r="AR104" s="312">
        <v>0</v>
      </c>
      <c r="AS104" s="312">
        <v>0</v>
      </c>
      <c r="AT104" s="312">
        <v>0</v>
      </c>
      <c r="AU104" s="312">
        <v>0</v>
      </c>
      <c r="AV104" s="312">
        <v>0</v>
      </c>
      <c r="AW104" s="312">
        <v>0</v>
      </c>
      <c r="AX104" s="312">
        <v>0</v>
      </c>
      <c r="AY104" s="312">
        <v>0</v>
      </c>
      <c r="AZ104" s="312">
        <v>0</v>
      </c>
      <c r="BA104" s="312">
        <v>0</v>
      </c>
      <c r="BB104" s="312">
        <v>0</v>
      </c>
      <c r="BC104" s="312">
        <v>0</v>
      </c>
      <c r="BD104" s="312">
        <v>0</v>
      </c>
      <c r="BE104" s="444"/>
      <c r="BF104" s="444"/>
      <c r="BG104" s="444"/>
      <c r="BH104" s="444"/>
      <c r="BI104" s="444"/>
      <c r="BJ104" s="444"/>
      <c r="BK104" s="444"/>
      <c r="BL104" s="444"/>
      <c r="BM104" s="444"/>
      <c r="BN104" s="444"/>
      <c r="BO104" s="444"/>
      <c r="BP104" s="444"/>
      <c r="BQ104" s="444"/>
      <c r="BR104" s="444"/>
      <c r="BS104" s="444"/>
      <c r="BT104" s="444"/>
      <c r="BU104" s="444"/>
      <c r="BV104" s="444"/>
      <c r="BW104" s="444"/>
      <c r="BX104" s="444"/>
      <c r="BY104" s="444"/>
      <c r="BZ104" s="444"/>
      <c r="CA104" s="444"/>
      <c r="CB104" s="444"/>
      <c r="CC104" s="444"/>
      <c r="CD104" s="444"/>
      <c r="CE104" s="444"/>
      <c r="CF104" s="444"/>
      <c r="CG104" s="444"/>
      <c r="CH104" s="444"/>
      <c r="CI104" s="444"/>
      <c r="CJ104" s="444"/>
      <c r="CK104" s="444"/>
      <c r="CL104" s="444"/>
      <c r="CM104" s="444"/>
      <c r="CN104" s="38"/>
      <c r="CO104" s="38"/>
      <c r="CP104" s="38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75"/>
    </row>
    <row r="105" spans="1:142" x14ac:dyDescent="0.25">
      <c r="A105" s="368" t="s">
        <v>587</v>
      </c>
      <c r="B105" s="368" t="s">
        <v>882</v>
      </c>
      <c r="C105" s="369" t="s">
        <v>155</v>
      </c>
      <c r="D105" s="394">
        <v>97</v>
      </c>
      <c r="E105" s="312">
        <v>0</v>
      </c>
      <c r="F105" s="312">
        <v>0</v>
      </c>
      <c r="G105" s="312">
        <v>0</v>
      </c>
      <c r="H105" s="312">
        <v>0</v>
      </c>
      <c r="I105" s="312">
        <v>0</v>
      </c>
      <c r="J105" s="312">
        <v>0</v>
      </c>
      <c r="K105" s="312">
        <v>0</v>
      </c>
      <c r="L105" s="312">
        <v>0</v>
      </c>
      <c r="M105" s="312">
        <v>0</v>
      </c>
      <c r="N105" s="312">
        <v>0</v>
      </c>
      <c r="O105" s="312">
        <v>0</v>
      </c>
      <c r="P105" s="312">
        <v>0</v>
      </c>
      <c r="Q105" s="312">
        <v>0</v>
      </c>
      <c r="R105" s="312">
        <v>0</v>
      </c>
      <c r="S105" s="312">
        <v>0</v>
      </c>
      <c r="T105" s="312">
        <v>0</v>
      </c>
      <c r="U105" s="312">
        <v>0</v>
      </c>
      <c r="V105" s="312">
        <v>0</v>
      </c>
      <c r="W105" s="312">
        <v>0</v>
      </c>
      <c r="X105" s="312">
        <v>0</v>
      </c>
      <c r="Y105" s="312">
        <v>0</v>
      </c>
      <c r="Z105" s="312">
        <v>0</v>
      </c>
      <c r="AA105" s="312">
        <v>0</v>
      </c>
      <c r="AB105" s="312">
        <v>0</v>
      </c>
      <c r="AC105" s="312">
        <v>0</v>
      </c>
      <c r="AD105" s="312">
        <v>0</v>
      </c>
      <c r="AE105" s="312">
        <v>0</v>
      </c>
      <c r="AF105" s="312">
        <v>0</v>
      </c>
      <c r="AG105" s="312">
        <v>0</v>
      </c>
      <c r="AH105" s="312">
        <v>0</v>
      </c>
      <c r="AI105" s="312">
        <v>0</v>
      </c>
      <c r="AJ105" s="312">
        <v>0</v>
      </c>
      <c r="AK105" s="312">
        <v>0</v>
      </c>
      <c r="AL105" s="312">
        <v>0</v>
      </c>
      <c r="AM105" s="312">
        <v>0</v>
      </c>
      <c r="AN105" s="312">
        <v>0</v>
      </c>
      <c r="AO105" s="312">
        <v>0</v>
      </c>
      <c r="AP105" s="312">
        <v>0</v>
      </c>
      <c r="AQ105" s="312">
        <v>0</v>
      </c>
      <c r="AR105" s="312">
        <v>0</v>
      </c>
      <c r="AS105" s="312">
        <v>0</v>
      </c>
      <c r="AT105" s="312">
        <v>0</v>
      </c>
      <c r="AU105" s="312">
        <v>0</v>
      </c>
      <c r="AV105" s="312">
        <v>0</v>
      </c>
      <c r="AW105" s="312">
        <v>0</v>
      </c>
      <c r="AX105" s="312">
        <v>0</v>
      </c>
      <c r="AY105" s="312">
        <v>0</v>
      </c>
      <c r="AZ105" s="312">
        <v>0</v>
      </c>
      <c r="BA105" s="312">
        <v>0</v>
      </c>
      <c r="BB105" s="312">
        <v>0</v>
      </c>
      <c r="BC105" s="312">
        <v>0</v>
      </c>
      <c r="BD105" s="312">
        <v>0</v>
      </c>
      <c r="BE105" s="444"/>
      <c r="BF105" s="444"/>
      <c r="BG105" s="444"/>
      <c r="BH105" s="444"/>
      <c r="BI105" s="444"/>
      <c r="BJ105" s="444"/>
      <c r="BK105" s="444"/>
      <c r="BL105" s="444"/>
      <c r="BM105" s="444"/>
      <c r="BN105" s="444"/>
      <c r="BO105" s="444"/>
      <c r="BP105" s="444"/>
      <c r="BQ105" s="444"/>
      <c r="BR105" s="444"/>
      <c r="BS105" s="444"/>
      <c r="BT105" s="444"/>
      <c r="BU105" s="444"/>
      <c r="BV105" s="444"/>
      <c r="BW105" s="444"/>
      <c r="BX105" s="444"/>
      <c r="BY105" s="444"/>
      <c r="BZ105" s="444"/>
      <c r="CA105" s="444"/>
      <c r="CB105" s="444"/>
      <c r="CC105" s="444"/>
      <c r="CD105" s="444"/>
      <c r="CE105" s="444"/>
      <c r="CF105" s="444"/>
      <c r="CG105" s="444"/>
      <c r="CH105" s="444"/>
      <c r="CI105" s="444"/>
      <c r="CJ105" s="444"/>
      <c r="CK105" s="444"/>
      <c r="CL105" s="444"/>
      <c r="CM105" s="444"/>
      <c r="CN105" s="38"/>
      <c r="CO105" s="38"/>
      <c r="CP105" s="38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75"/>
    </row>
    <row r="106" spans="1:142" x14ac:dyDescent="0.25">
      <c r="A106" s="368" t="s">
        <v>587</v>
      </c>
      <c r="B106" s="368" t="s">
        <v>890</v>
      </c>
      <c r="C106" s="369" t="s">
        <v>155</v>
      </c>
      <c r="D106" s="394">
        <v>98</v>
      </c>
      <c r="E106" s="312">
        <v>0</v>
      </c>
      <c r="F106" s="312">
        <v>0</v>
      </c>
      <c r="G106" s="312">
        <v>0</v>
      </c>
      <c r="H106" s="312">
        <v>0</v>
      </c>
      <c r="I106" s="312">
        <v>0</v>
      </c>
      <c r="J106" s="312">
        <v>0</v>
      </c>
      <c r="K106" s="312">
        <v>0</v>
      </c>
      <c r="L106" s="312">
        <v>0</v>
      </c>
      <c r="M106" s="312">
        <v>0</v>
      </c>
      <c r="N106" s="312">
        <v>0</v>
      </c>
      <c r="O106" s="312">
        <v>0</v>
      </c>
      <c r="P106" s="312">
        <v>0</v>
      </c>
      <c r="Q106" s="312">
        <v>0</v>
      </c>
      <c r="R106" s="312">
        <v>0</v>
      </c>
      <c r="S106" s="312">
        <v>0</v>
      </c>
      <c r="T106" s="312">
        <v>0</v>
      </c>
      <c r="U106" s="312">
        <v>0</v>
      </c>
      <c r="V106" s="312">
        <v>0</v>
      </c>
      <c r="W106" s="312">
        <v>0</v>
      </c>
      <c r="X106" s="312">
        <v>0</v>
      </c>
      <c r="Y106" s="312">
        <v>0</v>
      </c>
      <c r="Z106" s="312">
        <v>0</v>
      </c>
      <c r="AA106" s="312">
        <v>0</v>
      </c>
      <c r="AB106" s="312">
        <v>0</v>
      </c>
      <c r="AC106" s="312">
        <v>0</v>
      </c>
      <c r="AD106" s="312">
        <v>0</v>
      </c>
      <c r="AE106" s="312">
        <v>0</v>
      </c>
      <c r="AF106" s="312">
        <v>0</v>
      </c>
      <c r="AG106" s="312">
        <v>0</v>
      </c>
      <c r="AH106" s="312">
        <v>0</v>
      </c>
      <c r="AI106" s="312">
        <v>0</v>
      </c>
      <c r="AJ106" s="312">
        <v>0</v>
      </c>
      <c r="AK106" s="312">
        <v>0</v>
      </c>
      <c r="AL106" s="312">
        <v>0</v>
      </c>
      <c r="AM106" s="312">
        <v>0</v>
      </c>
      <c r="AN106" s="312">
        <v>0</v>
      </c>
      <c r="AO106" s="312">
        <v>0</v>
      </c>
      <c r="AP106" s="312">
        <v>0</v>
      </c>
      <c r="AQ106" s="312">
        <v>0</v>
      </c>
      <c r="AR106" s="312">
        <v>0</v>
      </c>
      <c r="AS106" s="312">
        <v>0</v>
      </c>
      <c r="AT106" s="312">
        <v>0</v>
      </c>
      <c r="AU106" s="312">
        <v>0</v>
      </c>
      <c r="AV106" s="312">
        <v>0</v>
      </c>
      <c r="AW106" s="312">
        <v>0</v>
      </c>
      <c r="AX106" s="312">
        <v>0</v>
      </c>
      <c r="AY106" s="312">
        <v>0</v>
      </c>
      <c r="AZ106" s="312">
        <v>0</v>
      </c>
      <c r="BA106" s="312">
        <v>0</v>
      </c>
      <c r="BB106" s="312">
        <v>0</v>
      </c>
      <c r="BC106" s="312">
        <v>0</v>
      </c>
      <c r="BD106" s="312">
        <v>0</v>
      </c>
      <c r="BE106" s="444"/>
      <c r="BF106" s="444"/>
      <c r="BG106" s="444"/>
      <c r="BH106" s="444"/>
      <c r="BI106" s="444"/>
      <c r="BJ106" s="444"/>
      <c r="BK106" s="444"/>
      <c r="BL106" s="444"/>
      <c r="BM106" s="444"/>
      <c r="BN106" s="444"/>
      <c r="BO106" s="444"/>
      <c r="BP106" s="444"/>
      <c r="BQ106" s="444"/>
      <c r="BR106" s="444"/>
      <c r="BS106" s="444"/>
      <c r="BT106" s="444"/>
      <c r="BU106" s="444"/>
      <c r="BV106" s="444"/>
      <c r="BW106" s="444"/>
      <c r="BX106" s="444"/>
      <c r="BY106" s="444"/>
      <c r="BZ106" s="444"/>
      <c r="CA106" s="444"/>
      <c r="CB106" s="444"/>
      <c r="CC106" s="444"/>
      <c r="CD106" s="444"/>
      <c r="CE106" s="444"/>
      <c r="CF106" s="444"/>
      <c r="CG106" s="444"/>
      <c r="CH106" s="444"/>
      <c r="CI106" s="444"/>
      <c r="CJ106" s="444"/>
      <c r="CK106" s="444"/>
      <c r="CL106" s="444"/>
      <c r="CM106" s="444"/>
      <c r="CN106" s="38"/>
      <c r="CO106" s="38"/>
      <c r="CP106" s="38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75"/>
    </row>
    <row r="107" spans="1:142" x14ac:dyDescent="0.25">
      <c r="A107" s="368" t="s">
        <v>587</v>
      </c>
      <c r="B107" s="368" t="s">
        <v>511</v>
      </c>
      <c r="C107" s="369" t="s">
        <v>155</v>
      </c>
      <c r="D107" s="394">
        <v>99</v>
      </c>
      <c r="E107" s="312">
        <v>0</v>
      </c>
      <c r="F107" s="312">
        <v>0</v>
      </c>
      <c r="G107" s="312">
        <v>0</v>
      </c>
      <c r="H107" s="312">
        <v>0</v>
      </c>
      <c r="I107" s="312">
        <v>0</v>
      </c>
      <c r="J107" s="312">
        <v>0</v>
      </c>
      <c r="K107" s="312">
        <v>0</v>
      </c>
      <c r="L107" s="312">
        <v>0</v>
      </c>
      <c r="M107" s="312">
        <v>0</v>
      </c>
      <c r="N107" s="312">
        <v>0</v>
      </c>
      <c r="O107" s="312">
        <v>0</v>
      </c>
      <c r="P107" s="312">
        <v>0</v>
      </c>
      <c r="Q107" s="312">
        <v>0</v>
      </c>
      <c r="R107" s="312">
        <v>0</v>
      </c>
      <c r="S107" s="312">
        <v>0</v>
      </c>
      <c r="T107" s="312">
        <v>0</v>
      </c>
      <c r="U107" s="312">
        <v>0</v>
      </c>
      <c r="V107" s="312">
        <v>0</v>
      </c>
      <c r="W107" s="312">
        <v>0</v>
      </c>
      <c r="X107" s="312">
        <v>0</v>
      </c>
      <c r="Y107" s="312">
        <v>0</v>
      </c>
      <c r="Z107" s="312">
        <v>0</v>
      </c>
      <c r="AA107" s="312">
        <v>0</v>
      </c>
      <c r="AB107" s="312">
        <v>0</v>
      </c>
      <c r="AC107" s="312">
        <v>0</v>
      </c>
      <c r="AD107" s="312">
        <v>0</v>
      </c>
      <c r="AE107" s="312">
        <v>0</v>
      </c>
      <c r="AF107" s="312">
        <v>0</v>
      </c>
      <c r="AG107" s="312">
        <v>0</v>
      </c>
      <c r="AH107" s="312">
        <v>0</v>
      </c>
      <c r="AI107" s="312">
        <v>0</v>
      </c>
      <c r="AJ107" s="312">
        <v>0</v>
      </c>
      <c r="AK107" s="312">
        <v>0</v>
      </c>
      <c r="AL107" s="312">
        <v>0</v>
      </c>
      <c r="AM107" s="312">
        <v>0</v>
      </c>
      <c r="AN107" s="312">
        <v>0</v>
      </c>
      <c r="AO107" s="312">
        <v>0</v>
      </c>
      <c r="AP107" s="312">
        <v>0</v>
      </c>
      <c r="AQ107" s="312">
        <v>0</v>
      </c>
      <c r="AR107" s="312">
        <v>0</v>
      </c>
      <c r="AS107" s="312">
        <v>0</v>
      </c>
      <c r="AT107" s="312">
        <v>0</v>
      </c>
      <c r="AU107" s="312">
        <v>0</v>
      </c>
      <c r="AV107" s="312">
        <v>0</v>
      </c>
      <c r="AW107" s="312">
        <v>0</v>
      </c>
      <c r="AX107" s="312">
        <v>0</v>
      </c>
      <c r="AY107" s="312">
        <v>0</v>
      </c>
      <c r="AZ107" s="312">
        <v>0</v>
      </c>
      <c r="BA107" s="312">
        <v>0</v>
      </c>
      <c r="BB107" s="312">
        <v>0</v>
      </c>
      <c r="BC107" s="312">
        <v>0</v>
      </c>
      <c r="BD107" s="312">
        <v>0</v>
      </c>
      <c r="BE107" s="444"/>
      <c r="BF107" s="444"/>
      <c r="BG107" s="444"/>
      <c r="BH107" s="444"/>
      <c r="BI107" s="444"/>
      <c r="BJ107" s="444"/>
      <c r="BK107" s="444"/>
      <c r="BL107" s="444"/>
      <c r="BM107" s="444"/>
      <c r="BN107" s="444"/>
      <c r="BO107" s="444"/>
      <c r="BP107" s="444"/>
      <c r="BQ107" s="444"/>
      <c r="BR107" s="444"/>
      <c r="BS107" s="444"/>
      <c r="BT107" s="444"/>
      <c r="BU107" s="444"/>
      <c r="BV107" s="444"/>
      <c r="BW107" s="444"/>
      <c r="BX107" s="444"/>
      <c r="BY107" s="444"/>
      <c r="BZ107" s="444"/>
      <c r="CA107" s="444"/>
      <c r="CB107" s="444"/>
      <c r="CC107" s="444"/>
      <c r="CD107" s="444"/>
      <c r="CE107" s="444"/>
      <c r="CF107" s="444"/>
      <c r="CG107" s="444"/>
      <c r="CH107" s="444"/>
      <c r="CI107" s="444"/>
      <c r="CJ107" s="444"/>
      <c r="CK107" s="444"/>
      <c r="CL107" s="444"/>
      <c r="CM107" s="444"/>
      <c r="CN107" s="38"/>
      <c r="CO107" s="38"/>
      <c r="CP107" s="38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75"/>
    </row>
    <row r="108" spans="1:142" x14ac:dyDescent="0.25">
      <c r="A108" s="368" t="s">
        <v>587</v>
      </c>
      <c r="B108" s="368" t="s">
        <v>890</v>
      </c>
      <c r="C108" s="369" t="s">
        <v>153</v>
      </c>
      <c r="D108" s="394">
        <v>100</v>
      </c>
      <c r="E108" s="312">
        <v>0</v>
      </c>
      <c r="F108" s="312">
        <v>0</v>
      </c>
      <c r="G108" s="312">
        <v>0</v>
      </c>
      <c r="H108" s="312">
        <v>0</v>
      </c>
      <c r="I108" s="312">
        <v>0</v>
      </c>
      <c r="J108" s="312">
        <v>0</v>
      </c>
      <c r="K108" s="312">
        <v>0</v>
      </c>
      <c r="L108" s="312">
        <v>0</v>
      </c>
      <c r="M108" s="312">
        <v>0</v>
      </c>
      <c r="N108" s="312">
        <v>0</v>
      </c>
      <c r="O108" s="312">
        <v>0</v>
      </c>
      <c r="P108" s="312">
        <v>0</v>
      </c>
      <c r="Q108" s="312">
        <v>0</v>
      </c>
      <c r="R108" s="312">
        <v>0</v>
      </c>
      <c r="S108" s="312">
        <v>0</v>
      </c>
      <c r="T108" s="312">
        <v>0</v>
      </c>
      <c r="U108" s="312">
        <v>0</v>
      </c>
      <c r="V108" s="312">
        <v>0</v>
      </c>
      <c r="W108" s="312">
        <v>0</v>
      </c>
      <c r="X108" s="312">
        <v>0</v>
      </c>
      <c r="Y108" s="312">
        <v>0</v>
      </c>
      <c r="Z108" s="312">
        <v>0</v>
      </c>
      <c r="AA108" s="312">
        <v>0</v>
      </c>
      <c r="AB108" s="312">
        <v>0</v>
      </c>
      <c r="AC108" s="312">
        <v>0</v>
      </c>
      <c r="AD108" s="312">
        <v>0</v>
      </c>
      <c r="AE108" s="312">
        <v>0</v>
      </c>
      <c r="AF108" s="312">
        <v>0</v>
      </c>
      <c r="AG108" s="312">
        <v>0</v>
      </c>
      <c r="AH108" s="312">
        <v>0</v>
      </c>
      <c r="AI108" s="312">
        <v>0</v>
      </c>
      <c r="AJ108" s="312">
        <v>0</v>
      </c>
      <c r="AK108" s="312">
        <v>0</v>
      </c>
      <c r="AL108" s="312">
        <v>0</v>
      </c>
      <c r="AM108" s="312">
        <v>0</v>
      </c>
      <c r="AN108" s="312">
        <v>0</v>
      </c>
      <c r="AO108" s="312">
        <v>0</v>
      </c>
      <c r="AP108" s="312">
        <v>0</v>
      </c>
      <c r="AQ108" s="312">
        <v>0</v>
      </c>
      <c r="AR108" s="312">
        <v>0</v>
      </c>
      <c r="AS108" s="312">
        <v>0</v>
      </c>
      <c r="AT108" s="312">
        <v>0</v>
      </c>
      <c r="AU108" s="312">
        <v>0</v>
      </c>
      <c r="AV108" s="312">
        <v>0</v>
      </c>
      <c r="AW108" s="312">
        <v>0</v>
      </c>
      <c r="AX108" s="312">
        <v>0</v>
      </c>
      <c r="AY108" s="312">
        <v>0</v>
      </c>
      <c r="AZ108" s="312">
        <v>0</v>
      </c>
      <c r="BA108" s="312">
        <v>0</v>
      </c>
      <c r="BB108" s="312">
        <v>0</v>
      </c>
      <c r="BC108" s="312">
        <v>0</v>
      </c>
      <c r="BD108" s="312">
        <v>0</v>
      </c>
      <c r="BE108" s="444"/>
      <c r="BF108" s="444"/>
      <c r="BG108" s="444"/>
      <c r="BH108" s="444"/>
      <c r="BI108" s="444"/>
      <c r="BJ108" s="444"/>
      <c r="BK108" s="444"/>
      <c r="BL108" s="444"/>
      <c r="BM108" s="444"/>
      <c r="BN108" s="444"/>
      <c r="BO108" s="444"/>
      <c r="BP108" s="444"/>
      <c r="BQ108" s="444"/>
      <c r="BR108" s="444"/>
      <c r="BS108" s="444"/>
      <c r="BT108" s="444"/>
      <c r="BU108" s="444"/>
      <c r="BV108" s="444"/>
      <c r="BW108" s="444"/>
      <c r="BX108" s="444"/>
      <c r="BY108" s="444"/>
      <c r="BZ108" s="444"/>
      <c r="CA108" s="444"/>
      <c r="CB108" s="444"/>
      <c r="CC108" s="444"/>
      <c r="CD108" s="444"/>
      <c r="CE108" s="444"/>
      <c r="CF108" s="444"/>
      <c r="CG108" s="444"/>
      <c r="CH108" s="444"/>
      <c r="CI108" s="444"/>
      <c r="CJ108" s="444"/>
      <c r="CK108" s="444"/>
      <c r="CL108" s="444"/>
      <c r="CM108" s="444"/>
      <c r="CN108" s="38"/>
      <c r="CO108" s="38"/>
      <c r="CP108" s="38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75"/>
    </row>
    <row r="109" spans="1:142" x14ac:dyDescent="0.25">
      <c r="A109" s="368" t="s">
        <v>587</v>
      </c>
      <c r="B109" s="368" t="s">
        <v>896</v>
      </c>
      <c r="C109" s="369" t="s">
        <v>153</v>
      </c>
      <c r="D109" s="394">
        <v>101</v>
      </c>
      <c r="E109" s="312">
        <v>0</v>
      </c>
      <c r="F109" s="312">
        <v>0</v>
      </c>
      <c r="G109" s="312">
        <v>0</v>
      </c>
      <c r="H109" s="312">
        <v>0</v>
      </c>
      <c r="I109" s="312">
        <v>0</v>
      </c>
      <c r="J109" s="312">
        <v>0</v>
      </c>
      <c r="K109" s="312">
        <v>0</v>
      </c>
      <c r="L109" s="312">
        <v>0</v>
      </c>
      <c r="M109" s="312">
        <v>0</v>
      </c>
      <c r="N109" s="312">
        <v>0</v>
      </c>
      <c r="O109" s="312">
        <v>0</v>
      </c>
      <c r="P109" s="312">
        <v>0</v>
      </c>
      <c r="Q109" s="312">
        <v>0</v>
      </c>
      <c r="R109" s="312">
        <v>0</v>
      </c>
      <c r="S109" s="312">
        <v>0</v>
      </c>
      <c r="T109" s="312">
        <v>0</v>
      </c>
      <c r="U109" s="312">
        <v>0</v>
      </c>
      <c r="V109" s="312">
        <v>0</v>
      </c>
      <c r="W109" s="312">
        <v>0</v>
      </c>
      <c r="X109" s="312">
        <v>0</v>
      </c>
      <c r="Y109" s="312">
        <v>0</v>
      </c>
      <c r="Z109" s="312">
        <v>0</v>
      </c>
      <c r="AA109" s="312">
        <v>0</v>
      </c>
      <c r="AB109" s="312">
        <v>0</v>
      </c>
      <c r="AC109" s="312">
        <v>0</v>
      </c>
      <c r="AD109" s="312">
        <v>0</v>
      </c>
      <c r="AE109" s="312">
        <v>0</v>
      </c>
      <c r="AF109" s="312">
        <v>0</v>
      </c>
      <c r="AG109" s="312">
        <v>0</v>
      </c>
      <c r="AH109" s="312">
        <v>0</v>
      </c>
      <c r="AI109" s="312">
        <v>0</v>
      </c>
      <c r="AJ109" s="312">
        <v>0</v>
      </c>
      <c r="AK109" s="312">
        <v>0</v>
      </c>
      <c r="AL109" s="312">
        <v>0</v>
      </c>
      <c r="AM109" s="312">
        <v>0</v>
      </c>
      <c r="AN109" s="312">
        <v>0</v>
      </c>
      <c r="AO109" s="312">
        <v>0</v>
      </c>
      <c r="AP109" s="312">
        <v>0</v>
      </c>
      <c r="AQ109" s="312">
        <v>0</v>
      </c>
      <c r="AR109" s="312">
        <v>0</v>
      </c>
      <c r="AS109" s="312">
        <v>0</v>
      </c>
      <c r="AT109" s="312">
        <v>0</v>
      </c>
      <c r="AU109" s="312">
        <v>0</v>
      </c>
      <c r="AV109" s="312">
        <v>0</v>
      </c>
      <c r="AW109" s="312">
        <v>0</v>
      </c>
      <c r="AX109" s="312">
        <v>0</v>
      </c>
      <c r="AY109" s="312">
        <v>0</v>
      </c>
      <c r="AZ109" s="312">
        <v>0</v>
      </c>
      <c r="BA109" s="312">
        <v>0</v>
      </c>
      <c r="BB109" s="312">
        <v>0</v>
      </c>
      <c r="BC109" s="312">
        <v>0</v>
      </c>
      <c r="BD109" s="312">
        <v>0</v>
      </c>
      <c r="BE109" s="444"/>
      <c r="BF109" s="444"/>
      <c r="BG109" s="444"/>
      <c r="BH109" s="444"/>
      <c r="BI109" s="444"/>
      <c r="BJ109" s="444"/>
      <c r="BK109" s="444"/>
      <c r="BL109" s="444"/>
      <c r="BM109" s="444"/>
      <c r="BN109" s="444"/>
      <c r="BO109" s="444"/>
      <c r="BP109" s="444"/>
      <c r="BQ109" s="444"/>
      <c r="BR109" s="444"/>
      <c r="BS109" s="444"/>
      <c r="BT109" s="444"/>
      <c r="BU109" s="444"/>
      <c r="BV109" s="444"/>
      <c r="BW109" s="444"/>
      <c r="BX109" s="444"/>
      <c r="BY109" s="444"/>
      <c r="BZ109" s="444"/>
      <c r="CA109" s="444"/>
      <c r="CB109" s="444"/>
      <c r="CC109" s="444"/>
      <c r="CD109" s="444"/>
      <c r="CE109" s="444"/>
      <c r="CF109" s="444"/>
      <c r="CG109" s="444"/>
      <c r="CH109" s="444"/>
      <c r="CI109" s="444"/>
      <c r="CJ109" s="444"/>
      <c r="CK109" s="444"/>
      <c r="CL109" s="444"/>
      <c r="CM109" s="444"/>
      <c r="CN109" s="38"/>
      <c r="CO109" s="38"/>
      <c r="CP109" s="38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75"/>
    </row>
    <row r="110" spans="1:142" x14ac:dyDescent="0.25">
      <c r="A110" s="368" t="s">
        <v>587</v>
      </c>
      <c r="B110" s="368" t="s">
        <v>900</v>
      </c>
      <c r="C110" s="369" t="s">
        <v>153</v>
      </c>
      <c r="D110" s="394">
        <v>102</v>
      </c>
      <c r="E110" s="312">
        <v>0</v>
      </c>
      <c r="F110" s="312">
        <v>0</v>
      </c>
      <c r="G110" s="312">
        <v>0</v>
      </c>
      <c r="H110" s="312">
        <v>0</v>
      </c>
      <c r="I110" s="312">
        <v>0</v>
      </c>
      <c r="J110" s="312">
        <v>0</v>
      </c>
      <c r="K110" s="312">
        <v>0</v>
      </c>
      <c r="L110" s="312">
        <v>0</v>
      </c>
      <c r="M110" s="312">
        <v>0</v>
      </c>
      <c r="N110" s="312">
        <v>0</v>
      </c>
      <c r="O110" s="312">
        <v>0</v>
      </c>
      <c r="P110" s="312">
        <v>0</v>
      </c>
      <c r="Q110" s="312">
        <v>0</v>
      </c>
      <c r="R110" s="312">
        <v>0</v>
      </c>
      <c r="S110" s="312">
        <v>0</v>
      </c>
      <c r="T110" s="312">
        <v>0</v>
      </c>
      <c r="U110" s="312">
        <v>0</v>
      </c>
      <c r="V110" s="312">
        <v>0</v>
      </c>
      <c r="W110" s="312">
        <v>0</v>
      </c>
      <c r="X110" s="312">
        <v>0</v>
      </c>
      <c r="Y110" s="312">
        <v>0</v>
      </c>
      <c r="Z110" s="312">
        <v>0</v>
      </c>
      <c r="AA110" s="312">
        <v>0</v>
      </c>
      <c r="AB110" s="312">
        <v>0</v>
      </c>
      <c r="AC110" s="312">
        <v>0</v>
      </c>
      <c r="AD110" s="312">
        <v>0</v>
      </c>
      <c r="AE110" s="312">
        <v>0</v>
      </c>
      <c r="AF110" s="312">
        <v>0</v>
      </c>
      <c r="AG110" s="312">
        <v>0</v>
      </c>
      <c r="AH110" s="312">
        <v>0</v>
      </c>
      <c r="AI110" s="312">
        <v>0</v>
      </c>
      <c r="AJ110" s="312">
        <v>0</v>
      </c>
      <c r="AK110" s="312">
        <v>0</v>
      </c>
      <c r="AL110" s="312">
        <v>0</v>
      </c>
      <c r="AM110" s="312">
        <v>0</v>
      </c>
      <c r="AN110" s="312">
        <v>0</v>
      </c>
      <c r="AO110" s="312">
        <v>0</v>
      </c>
      <c r="AP110" s="312">
        <v>0</v>
      </c>
      <c r="AQ110" s="312">
        <v>0</v>
      </c>
      <c r="AR110" s="312">
        <v>0</v>
      </c>
      <c r="AS110" s="312">
        <v>0</v>
      </c>
      <c r="AT110" s="312">
        <v>0</v>
      </c>
      <c r="AU110" s="312">
        <v>0</v>
      </c>
      <c r="AV110" s="312">
        <v>0</v>
      </c>
      <c r="AW110" s="312">
        <v>0</v>
      </c>
      <c r="AX110" s="312">
        <v>0</v>
      </c>
      <c r="AY110" s="312">
        <v>0</v>
      </c>
      <c r="AZ110" s="312">
        <v>0</v>
      </c>
      <c r="BA110" s="312">
        <v>0</v>
      </c>
      <c r="BB110" s="312">
        <v>0</v>
      </c>
      <c r="BC110" s="312">
        <v>0</v>
      </c>
      <c r="BD110" s="312">
        <v>0</v>
      </c>
      <c r="BE110" s="444"/>
      <c r="BF110" s="444"/>
      <c r="BG110" s="444"/>
      <c r="BH110" s="444"/>
      <c r="BI110" s="444"/>
      <c r="BJ110" s="444"/>
      <c r="BK110" s="444"/>
      <c r="BL110" s="444"/>
      <c r="BM110" s="444"/>
      <c r="BN110" s="444"/>
      <c r="BO110" s="444"/>
      <c r="BP110" s="444"/>
      <c r="BQ110" s="444"/>
      <c r="BR110" s="444"/>
      <c r="BS110" s="444"/>
      <c r="BT110" s="444"/>
      <c r="BU110" s="444"/>
      <c r="BV110" s="444"/>
      <c r="BW110" s="444"/>
      <c r="BX110" s="444"/>
      <c r="BY110" s="444"/>
      <c r="BZ110" s="444"/>
      <c r="CA110" s="444"/>
      <c r="CB110" s="444"/>
      <c r="CC110" s="444"/>
      <c r="CD110" s="444"/>
      <c r="CE110" s="444"/>
      <c r="CF110" s="444"/>
      <c r="CG110" s="444"/>
      <c r="CH110" s="444"/>
      <c r="CI110" s="444"/>
      <c r="CJ110" s="444"/>
      <c r="CK110" s="444"/>
      <c r="CL110" s="444"/>
      <c r="CM110" s="444"/>
      <c r="CN110" s="38"/>
      <c r="CO110" s="38"/>
      <c r="CP110" s="38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75"/>
    </row>
    <row r="111" spans="1:142" x14ac:dyDescent="0.25">
      <c r="A111" s="368" t="s">
        <v>866</v>
      </c>
      <c r="B111" s="368" t="s">
        <v>887</v>
      </c>
      <c r="C111" s="369" t="s">
        <v>157</v>
      </c>
      <c r="D111" s="394">
        <v>103</v>
      </c>
      <c r="E111" s="312">
        <v>0</v>
      </c>
      <c r="F111" s="312">
        <v>0</v>
      </c>
      <c r="G111" s="312">
        <v>0</v>
      </c>
      <c r="H111" s="312">
        <v>0</v>
      </c>
      <c r="I111" s="312">
        <v>0</v>
      </c>
      <c r="J111" s="312">
        <v>0</v>
      </c>
      <c r="K111" s="312">
        <v>0</v>
      </c>
      <c r="L111" s="312">
        <v>0</v>
      </c>
      <c r="M111" s="312">
        <v>0</v>
      </c>
      <c r="N111" s="312">
        <v>0</v>
      </c>
      <c r="O111" s="312">
        <v>0</v>
      </c>
      <c r="P111" s="312">
        <v>0</v>
      </c>
      <c r="Q111" s="312">
        <v>0</v>
      </c>
      <c r="R111" s="312">
        <v>0</v>
      </c>
      <c r="S111" s="312">
        <v>0</v>
      </c>
      <c r="T111" s="312">
        <v>0</v>
      </c>
      <c r="U111" s="312">
        <v>0</v>
      </c>
      <c r="V111" s="312">
        <v>0</v>
      </c>
      <c r="W111" s="312">
        <v>0</v>
      </c>
      <c r="X111" s="312">
        <v>0</v>
      </c>
      <c r="Y111" s="312">
        <v>0</v>
      </c>
      <c r="Z111" s="312">
        <v>0</v>
      </c>
      <c r="AA111" s="312">
        <v>0</v>
      </c>
      <c r="AB111" s="312">
        <v>0</v>
      </c>
      <c r="AC111" s="312">
        <v>0</v>
      </c>
      <c r="AD111" s="312">
        <v>0</v>
      </c>
      <c r="AE111" s="312">
        <v>0</v>
      </c>
      <c r="AF111" s="312">
        <v>0</v>
      </c>
      <c r="AG111" s="312">
        <v>0</v>
      </c>
      <c r="AH111" s="312">
        <v>0</v>
      </c>
      <c r="AI111" s="312">
        <v>0</v>
      </c>
      <c r="AJ111" s="312">
        <v>0</v>
      </c>
      <c r="AK111" s="312">
        <v>0</v>
      </c>
      <c r="AL111" s="312">
        <v>0</v>
      </c>
      <c r="AM111" s="312">
        <v>0</v>
      </c>
      <c r="AN111" s="312">
        <v>0</v>
      </c>
      <c r="AO111" s="312">
        <v>0</v>
      </c>
      <c r="AP111" s="312">
        <v>0</v>
      </c>
      <c r="AQ111" s="312">
        <v>0</v>
      </c>
      <c r="AR111" s="312">
        <v>0</v>
      </c>
      <c r="AS111" s="312">
        <v>0</v>
      </c>
      <c r="AT111" s="312">
        <v>0</v>
      </c>
      <c r="AU111" s="312">
        <v>0</v>
      </c>
      <c r="AV111" s="312">
        <v>0</v>
      </c>
      <c r="AW111" s="312">
        <v>0</v>
      </c>
      <c r="AX111" s="312">
        <v>0</v>
      </c>
      <c r="AY111" s="312">
        <v>0</v>
      </c>
      <c r="AZ111" s="312">
        <v>0</v>
      </c>
      <c r="BA111" s="312">
        <v>0</v>
      </c>
      <c r="BB111" s="312">
        <v>0</v>
      </c>
      <c r="BC111" s="312">
        <v>0</v>
      </c>
      <c r="BD111" s="312">
        <v>0</v>
      </c>
      <c r="BE111" s="444"/>
      <c r="BF111" s="444"/>
      <c r="BG111" s="444"/>
      <c r="BH111" s="444"/>
      <c r="BI111" s="444"/>
      <c r="BJ111" s="444"/>
      <c r="BK111" s="444"/>
      <c r="BL111" s="444"/>
      <c r="BM111" s="444"/>
      <c r="BN111" s="444"/>
      <c r="BO111" s="444"/>
      <c r="BP111" s="444"/>
      <c r="BQ111" s="444"/>
      <c r="BR111" s="444"/>
      <c r="BS111" s="444"/>
      <c r="BT111" s="444"/>
      <c r="BU111" s="444"/>
      <c r="BV111" s="444"/>
      <c r="BW111" s="444"/>
      <c r="BX111" s="444"/>
      <c r="BY111" s="444"/>
      <c r="BZ111" s="444"/>
      <c r="CA111" s="444"/>
      <c r="CB111" s="444"/>
      <c r="CC111" s="444"/>
      <c r="CD111" s="444"/>
      <c r="CE111" s="444"/>
      <c r="CF111" s="444"/>
      <c r="CG111" s="444"/>
      <c r="CH111" s="444"/>
      <c r="CI111" s="444"/>
      <c r="CJ111" s="444"/>
      <c r="CK111" s="444"/>
      <c r="CL111" s="444"/>
      <c r="CM111" s="444"/>
      <c r="CN111" s="38"/>
      <c r="CO111" s="38"/>
      <c r="CP111" s="38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75"/>
    </row>
    <row r="112" spans="1:142" x14ac:dyDescent="0.25">
      <c r="A112" s="368" t="s">
        <v>866</v>
      </c>
      <c r="B112" s="368" t="s">
        <v>520</v>
      </c>
      <c r="C112" s="369" t="s">
        <v>157</v>
      </c>
      <c r="D112" s="394">
        <v>104</v>
      </c>
      <c r="E112" s="312">
        <v>0</v>
      </c>
      <c r="F112" s="312">
        <v>0</v>
      </c>
      <c r="G112" s="312">
        <v>0</v>
      </c>
      <c r="H112" s="312">
        <v>0</v>
      </c>
      <c r="I112" s="312">
        <v>0</v>
      </c>
      <c r="J112" s="312">
        <v>0</v>
      </c>
      <c r="K112" s="312">
        <v>0</v>
      </c>
      <c r="L112" s="312">
        <v>0</v>
      </c>
      <c r="M112" s="312">
        <v>0</v>
      </c>
      <c r="N112" s="312">
        <v>0</v>
      </c>
      <c r="O112" s="312">
        <v>0</v>
      </c>
      <c r="P112" s="312">
        <v>0</v>
      </c>
      <c r="Q112" s="312">
        <v>0</v>
      </c>
      <c r="R112" s="312">
        <v>0</v>
      </c>
      <c r="S112" s="312">
        <v>0</v>
      </c>
      <c r="T112" s="312">
        <v>0</v>
      </c>
      <c r="U112" s="312">
        <v>0</v>
      </c>
      <c r="V112" s="312">
        <v>0</v>
      </c>
      <c r="W112" s="312">
        <v>0</v>
      </c>
      <c r="X112" s="312">
        <v>0</v>
      </c>
      <c r="Y112" s="312">
        <v>0</v>
      </c>
      <c r="Z112" s="312">
        <v>0</v>
      </c>
      <c r="AA112" s="312">
        <v>0</v>
      </c>
      <c r="AB112" s="312">
        <v>0</v>
      </c>
      <c r="AC112" s="312">
        <v>0</v>
      </c>
      <c r="AD112" s="312">
        <v>0</v>
      </c>
      <c r="AE112" s="312">
        <v>0</v>
      </c>
      <c r="AF112" s="312">
        <v>0</v>
      </c>
      <c r="AG112" s="312">
        <v>0</v>
      </c>
      <c r="AH112" s="312">
        <v>0</v>
      </c>
      <c r="AI112" s="312">
        <v>0</v>
      </c>
      <c r="AJ112" s="312">
        <v>0</v>
      </c>
      <c r="AK112" s="312">
        <v>0</v>
      </c>
      <c r="AL112" s="312">
        <v>0</v>
      </c>
      <c r="AM112" s="312">
        <v>0</v>
      </c>
      <c r="AN112" s="312">
        <v>0</v>
      </c>
      <c r="AO112" s="312">
        <v>0</v>
      </c>
      <c r="AP112" s="312">
        <v>0</v>
      </c>
      <c r="AQ112" s="312">
        <v>0</v>
      </c>
      <c r="AR112" s="312">
        <v>0</v>
      </c>
      <c r="AS112" s="312">
        <v>0</v>
      </c>
      <c r="AT112" s="312">
        <v>0</v>
      </c>
      <c r="AU112" s="312">
        <v>0</v>
      </c>
      <c r="AV112" s="312">
        <v>0</v>
      </c>
      <c r="AW112" s="312">
        <v>0</v>
      </c>
      <c r="AX112" s="312">
        <v>0</v>
      </c>
      <c r="AY112" s="312">
        <v>0</v>
      </c>
      <c r="AZ112" s="312">
        <v>0</v>
      </c>
      <c r="BA112" s="312">
        <v>0</v>
      </c>
      <c r="BB112" s="312">
        <v>0</v>
      </c>
      <c r="BC112" s="312">
        <v>0</v>
      </c>
      <c r="BD112" s="312">
        <v>0</v>
      </c>
      <c r="BE112" s="444"/>
      <c r="BF112" s="444"/>
      <c r="BG112" s="444"/>
      <c r="BH112" s="444"/>
      <c r="BI112" s="444"/>
      <c r="BJ112" s="444"/>
      <c r="BK112" s="444"/>
      <c r="BL112" s="444"/>
      <c r="BM112" s="444"/>
      <c r="BN112" s="444"/>
      <c r="BO112" s="444"/>
      <c r="BP112" s="444"/>
      <c r="BQ112" s="444"/>
      <c r="BR112" s="444"/>
      <c r="BS112" s="444"/>
      <c r="BT112" s="444"/>
      <c r="BU112" s="444"/>
      <c r="BV112" s="444"/>
      <c r="BW112" s="444"/>
      <c r="BX112" s="444"/>
      <c r="BY112" s="444"/>
      <c r="BZ112" s="444"/>
      <c r="CA112" s="444"/>
      <c r="CB112" s="444"/>
      <c r="CC112" s="444"/>
      <c r="CD112" s="444"/>
      <c r="CE112" s="444"/>
      <c r="CF112" s="444"/>
      <c r="CG112" s="444"/>
      <c r="CH112" s="444"/>
      <c r="CI112" s="444"/>
      <c r="CJ112" s="444"/>
      <c r="CK112" s="444"/>
      <c r="CL112" s="444"/>
      <c r="CM112" s="444"/>
      <c r="CN112" s="38"/>
      <c r="CO112" s="38"/>
      <c r="CP112" s="38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75"/>
    </row>
    <row r="113" spans="1:142" x14ac:dyDescent="0.25">
      <c r="A113" s="368" t="s">
        <v>866</v>
      </c>
      <c r="B113" s="368" t="s">
        <v>521</v>
      </c>
      <c r="C113" s="369" t="s">
        <v>157</v>
      </c>
      <c r="D113" s="394">
        <v>105</v>
      </c>
      <c r="E113" s="312">
        <v>0</v>
      </c>
      <c r="F113" s="312">
        <v>0</v>
      </c>
      <c r="G113" s="312">
        <v>0</v>
      </c>
      <c r="H113" s="312">
        <v>0</v>
      </c>
      <c r="I113" s="312">
        <v>0</v>
      </c>
      <c r="J113" s="312">
        <v>0</v>
      </c>
      <c r="K113" s="312">
        <v>0</v>
      </c>
      <c r="L113" s="312">
        <v>0</v>
      </c>
      <c r="M113" s="312">
        <v>0</v>
      </c>
      <c r="N113" s="312">
        <v>0</v>
      </c>
      <c r="O113" s="312">
        <v>0</v>
      </c>
      <c r="P113" s="312">
        <v>0</v>
      </c>
      <c r="Q113" s="312">
        <v>0</v>
      </c>
      <c r="R113" s="312">
        <v>0</v>
      </c>
      <c r="S113" s="312">
        <v>0</v>
      </c>
      <c r="T113" s="312">
        <v>0</v>
      </c>
      <c r="U113" s="312">
        <v>0</v>
      </c>
      <c r="V113" s="312">
        <v>0</v>
      </c>
      <c r="W113" s="312">
        <v>0</v>
      </c>
      <c r="X113" s="312">
        <v>0</v>
      </c>
      <c r="Y113" s="312">
        <v>0</v>
      </c>
      <c r="Z113" s="312">
        <v>0</v>
      </c>
      <c r="AA113" s="312">
        <v>0</v>
      </c>
      <c r="AB113" s="312">
        <v>0</v>
      </c>
      <c r="AC113" s="312">
        <v>0</v>
      </c>
      <c r="AD113" s="312">
        <v>0</v>
      </c>
      <c r="AE113" s="312">
        <v>0</v>
      </c>
      <c r="AF113" s="312">
        <v>0</v>
      </c>
      <c r="AG113" s="312">
        <v>0</v>
      </c>
      <c r="AH113" s="312">
        <v>0</v>
      </c>
      <c r="AI113" s="312">
        <v>0</v>
      </c>
      <c r="AJ113" s="312">
        <v>0</v>
      </c>
      <c r="AK113" s="312">
        <v>0</v>
      </c>
      <c r="AL113" s="312">
        <v>0</v>
      </c>
      <c r="AM113" s="312">
        <v>0</v>
      </c>
      <c r="AN113" s="312">
        <v>0</v>
      </c>
      <c r="AO113" s="312">
        <v>0</v>
      </c>
      <c r="AP113" s="312">
        <v>0</v>
      </c>
      <c r="AQ113" s="312">
        <v>0</v>
      </c>
      <c r="AR113" s="312">
        <v>0</v>
      </c>
      <c r="AS113" s="312">
        <v>0</v>
      </c>
      <c r="AT113" s="312">
        <v>0</v>
      </c>
      <c r="AU113" s="312">
        <v>0</v>
      </c>
      <c r="AV113" s="312">
        <v>0</v>
      </c>
      <c r="AW113" s="312">
        <v>0</v>
      </c>
      <c r="AX113" s="312">
        <v>0</v>
      </c>
      <c r="AY113" s="312">
        <v>0</v>
      </c>
      <c r="AZ113" s="312">
        <v>0</v>
      </c>
      <c r="BA113" s="312">
        <v>0</v>
      </c>
      <c r="BB113" s="312">
        <v>0</v>
      </c>
      <c r="BC113" s="312">
        <v>0</v>
      </c>
      <c r="BD113" s="312">
        <v>0</v>
      </c>
      <c r="BE113" s="444"/>
      <c r="BF113" s="444"/>
      <c r="BG113" s="444"/>
      <c r="BH113" s="444"/>
      <c r="BI113" s="444"/>
      <c r="BJ113" s="444"/>
      <c r="BK113" s="444"/>
      <c r="BL113" s="444"/>
      <c r="BM113" s="444"/>
      <c r="BN113" s="444"/>
      <c r="BO113" s="444"/>
      <c r="BP113" s="444"/>
      <c r="BQ113" s="444"/>
      <c r="BR113" s="444"/>
      <c r="BS113" s="444"/>
      <c r="BT113" s="444"/>
      <c r="BU113" s="444"/>
      <c r="BV113" s="444"/>
      <c r="BW113" s="444"/>
      <c r="BX113" s="444"/>
      <c r="BY113" s="444"/>
      <c r="BZ113" s="444"/>
      <c r="CA113" s="444"/>
      <c r="CB113" s="444"/>
      <c r="CC113" s="444"/>
      <c r="CD113" s="444"/>
      <c r="CE113" s="444"/>
      <c r="CF113" s="444"/>
      <c r="CG113" s="444"/>
      <c r="CH113" s="444"/>
      <c r="CI113" s="444"/>
      <c r="CJ113" s="444"/>
      <c r="CK113" s="444"/>
      <c r="CL113" s="444"/>
      <c r="CM113" s="444"/>
      <c r="CN113" s="38"/>
      <c r="CO113" s="38"/>
      <c r="CP113" s="38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75"/>
    </row>
    <row r="114" spans="1:142" x14ac:dyDescent="0.25">
      <c r="A114" s="368" t="s">
        <v>866</v>
      </c>
      <c r="B114" s="368" t="s">
        <v>880</v>
      </c>
      <c r="C114" s="369" t="s">
        <v>153</v>
      </c>
      <c r="D114" s="394">
        <v>106</v>
      </c>
      <c r="E114" s="312">
        <v>0</v>
      </c>
      <c r="F114" s="312">
        <v>0</v>
      </c>
      <c r="G114" s="312">
        <v>0</v>
      </c>
      <c r="H114" s="312">
        <v>0</v>
      </c>
      <c r="I114" s="312">
        <v>0</v>
      </c>
      <c r="J114" s="312">
        <v>0</v>
      </c>
      <c r="K114" s="312">
        <v>0</v>
      </c>
      <c r="L114" s="312">
        <v>0</v>
      </c>
      <c r="M114" s="312">
        <v>0</v>
      </c>
      <c r="N114" s="312">
        <v>0</v>
      </c>
      <c r="O114" s="312">
        <v>0</v>
      </c>
      <c r="P114" s="312">
        <v>0</v>
      </c>
      <c r="Q114" s="312">
        <v>0</v>
      </c>
      <c r="R114" s="312">
        <v>0</v>
      </c>
      <c r="S114" s="312">
        <v>0</v>
      </c>
      <c r="T114" s="312">
        <v>0</v>
      </c>
      <c r="U114" s="312">
        <v>0</v>
      </c>
      <c r="V114" s="312">
        <v>0</v>
      </c>
      <c r="W114" s="312">
        <v>0</v>
      </c>
      <c r="X114" s="312">
        <v>0</v>
      </c>
      <c r="Y114" s="312">
        <v>0</v>
      </c>
      <c r="Z114" s="312">
        <v>0</v>
      </c>
      <c r="AA114" s="312">
        <v>0</v>
      </c>
      <c r="AB114" s="312">
        <v>0</v>
      </c>
      <c r="AC114" s="312">
        <v>0</v>
      </c>
      <c r="AD114" s="312">
        <v>0</v>
      </c>
      <c r="AE114" s="312">
        <v>0</v>
      </c>
      <c r="AF114" s="312">
        <v>0</v>
      </c>
      <c r="AG114" s="312">
        <v>0</v>
      </c>
      <c r="AH114" s="312">
        <v>0</v>
      </c>
      <c r="AI114" s="312">
        <v>0</v>
      </c>
      <c r="AJ114" s="312">
        <v>0</v>
      </c>
      <c r="AK114" s="312">
        <v>0</v>
      </c>
      <c r="AL114" s="312">
        <v>0</v>
      </c>
      <c r="AM114" s="312">
        <v>0</v>
      </c>
      <c r="AN114" s="312">
        <v>0</v>
      </c>
      <c r="AO114" s="312">
        <v>0</v>
      </c>
      <c r="AP114" s="312">
        <v>0</v>
      </c>
      <c r="AQ114" s="312">
        <v>0</v>
      </c>
      <c r="AR114" s="312">
        <v>0</v>
      </c>
      <c r="AS114" s="312">
        <v>0</v>
      </c>
      <c r="AT114" s="312">
        <v>0</v>
      </c>
      <c r="AU114" s="312">
        <v>0</v>
      </c>
      <c r="AV114" s="312">
        <v>0</v>
      </c>
      <c r="AW114" s="312">
        <v>0</v>
      </c>
      <c r="AX114" s="312">
        <v>0</v>
      </c>
      <c r="AY114" s="312">
        <v>0</v>
      </c>
      <c r="AZ114" s="312">
        <v>0</v>
      </c>
      <c r="BA114" s="312">
        <v>0</v>
      </c>
      <c r="BB114" s="312">
        <v>0</v>
      </c>
      <c r="BC114" s="312">
        <v>0</v>
      </c>
      <c r="BD114" s="312">
        <v>0</v>
      </c>
      <c r="BE114" s="444"/>
      <c r="BF114" s="444"/>
      <c r="BG114" s="444"/>
      <c r="BH114" s="444"/>
      <c r="BI114" s="444"/>
      <c r="BJ114" s="444"/>
      <c r="BK114" s="444"/>
      <c r="BL114" s="444"/>
      <c r="BM114" s="444"/>
      <c r="BN114" s="444"/>
      <c r="BO114" s="444"/>
      <c r="BP114" s="444"/>
      <c r="BQ114" s="444"/>
      <c r="BR114" s="444"/>
      <c r="BS114" s="444"/>
      <c r="BT114" s="444"/>
      <c r="BU114" s="444"/>
      <c r="BV114" s="444"/>
      <c r="BW114" s="444"/>
      <c r="BX114" s="444"/>
      <c r="BY114" s="444"/>
      <c r="BZ114" s="444"/>
      <c r="CA114" s="444"/>
      <c r="CB114" s="444"/>
      <c r="CC114" s="444"/>
      <c r="CD114" s="444"/>
      <c r="CE114" s="444"/>
      <c r="CF114" s="444"/>
      <c r="CG114" s="444"/>
      <c r="CH114" s="444"/>
      <c r="CI114" s="444"/>
      <c r="CJ114" s="444"/>
      <c r="CK114" s="444"/>
      <c r="CL114" s="444"/>
      <c r="CM114" s="444"/>
      <c r="CN114" s="38"/>
      <c r="CO114" s="38"/>
      <c r="CP114" s="38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75"/>
    </row>
    <row r="115" spans="1:142" x14ac:dyDescent="0.25">
      <c r="A115" s="368" t="s">
        <v>866</v>
      </c>
      <c r="B115" s="368" t="s">
        <v>887</v>
      </c>
      <c r="C115" s="369" t="s">
        <v>153</v>
      </c>
      <c r="D115" s="394">
        <v>107</v>
      </c>
      <c r="E115" s="312">
        <v>0</v>
      </c>
      <c r="F115" s="312">
        <v>0</v>
      </c>
      <c r="G115" s="312">
        <v>0</v>
      </c>
      <c r="H115" s="312">
        <v>0</v>
      </c>
      <c r="I115" s="312">
        <v>0</v>
      </c>
      <c r="J115" s="312">
        <v>0</v>
      </c>
      <c r="K115" s="312">
        <v>0</v>
      </c>
      <c r="L115" s="312">
        <v>0</v>
      </c>
      <c r="M115" s="312">
        <v>0</v>
      </c>
      <c r="N115" s="312">
        <v>0</v>
      </c>
      <c r="O115" s="312">
        <v>0</v>
      </c>
      <c r="P115" s="312">
        <v>0</v>
      </c>
      <c r="Q115" s="312">
        <v>0</v>
      </c>
      <c r="R115" s="312">
        <v>0</v>
      </c>
      <c r="S115" s="312">
        <v>0</v>
      </c>
      <c r="T115" s="312">
        <v>0</v>
      </c>
      <c r="U115" s="312">
        <v>0</v>
      </c>
      <c r="V115" s="312">
        <v>0</v>
      </c>
      <c r="W115" s="312">
        <v>0</v>
      </c>
      <c r="X115" s="312">
        <v>0</v>
      </c>
      <c r="Y115" s="312">
        <v>0</v>
      </c>
      <c r="Z115" s="312">
        <v>0</v>
      </c>
      <c r="AA115" s="312">
        <v>0</v>
      </c>
      <c r="AB115" s="312">
        <v>0</v>
      </c>
      <c r="AC115" s="312">
        <v>0</v>
      </c>
      <c r="AD115" s="312">
        <v>0</v>
      </c>
      <c r="AE115" s="312">
        <v>0</v>
      </c>
      <c r="AF115" s="312">
        <v>0</v>
      </c>
      <c r="AG115" s="312">
        <v>0</v>
      </c>
      <c r="AH115" s="312">
        <v>0</v>
      </c>
      <c r="AI115" s="312">
        <v>0</v>
      </c>
      <c r="AJ115" s="312">
        <v>0</v>
      </c>
      <c r="AK115" s="312">
        <v>0</v>
      </c>
      <c r="AL115" s="312">
        <v>0</v>
      </c>
      <c r="AM115" s="312">
        <v>0</v>
      </c>
      <c r="AN115" s="312">
        <v>0</v>
      </c>
      <c r="AO115" s="312">
        <v>0</v>
      </c>
      <c r="AP115" s="312">
        <v>0</v>
      </c>
      <c r="AQ115" s="312">
        <v>0</v>
      </c>
      <c r="AR115" s="312">
        <v>0</v>
      </c>
      <c r="AS115" s="312">
        <v>0</v>
      </c>
      <c r="AT115" s="312">
        <v>0</v>
      </c>
      <c r="AU115" s="312">
        <v>0</v>
      </c>
      <c r="AV115" s="312">
        <v>0</v>
      </c>
      <c r="AW115" s="312">
        <v>0</v>
      </c>
      <c r="AX115" s="312">
        <v>0</v>
      </c>
      <c r="AY115" s="312">
        <v>0</v>
      </c>
      <c r="AZ115" s="312">
        <v>0</v>
      </c>
      <c r="BA115" s="312">
        <v>0</v>
      </c>
      <c r="BB115" s="312">
        <v>0</v>
      </c>
      <c r="BC115" s="312">
        <v>0</v>
      </c>
      <c r="BD115" s="312">
        <v>0</v>
      </c>
      <c r="BE115" s="444"/>
      <c r="BF115" s="444"/>
      <c r="BG115" s="444"/>
      <c r="BH115" s="444"/>
      <c r="BI115" s="444"/>
      <c r="BJ115" s="444"/>
      <c r="BK115" s="444"/>
      <c r="BL115" s="444"/>
      <c r="BM115" s="444"/>
      <c r="BN115" s="444"/>
      <c r="BO115" s="444"/>
      <c r="BP115" s="444"/>
      <c r="BQ115" s="444"/>
      <c r="BR115" s="444"/>
      <c r="BS115" s="444"/>
      <c r="BT115" s="444"/>
      <c r="BU115" s="444"/>
      <c r="BV115" s="444"/>
      <c r="BW115" s="444"/>
      <c r="BX115" s="444"/>
      <c r="BY115" s="444"/>
      <c r="BZ115" s="444"/>
      <c r="CA115" s="444"/>
      <c r="CB115" s="444"/>
      <c r="CC115" s="444"/>
      <c r="CD115" s="444"/>
      <c r="CE115" s="444"/>
      <c r="CF115" s="444"/>
      <c r="CG115" s="444"/>
      <c r="CH115" s="444"/>
      <c r="CI115" s="444"/>
      <c r="CJ115" s="444"/>
      <c r="CK115" s="444"/>
      <c r="CL115" s="444"/>
      <c r="CM115" s="444"/>
      <c r="CN115" s="38"/>
      <c r="CO115" s="38"/>
      <c r="CP115" s="38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75"/>
    </row>
    <row r="116" spans="1:142" x14ac:dyDescent="0.25">
      <c r="A116" s="368" t="s">
        <v>866</v>
      </c>
      <c r="B116" s="368" t="s">
        <v>889</v>
      </c>
      <c r="C116" s="369" t="s">
        <v>153</v>
      </c>
      <c r="D116" s="394">
        <v>108</v>
      </c>
      <c r="E116" s="312">
        <v>0</v>
      </c>
      <c r="F116" s="312">
        <v>0</v>
      </c>
      <c r="G116" s="312">
        <v>0</v>
      </c>
      <c r="H116" s="312">
        <v>0</v>
      </c>
      <c r="I116" s="312">
        <v>0</v>
      </c>
      <c r="J116" s="312">
        <v>0</v>
      </c>
      <c r="K116" s="312">
        <v>0</v>
      </c>
      <c r="L116" s="312">
        <v>0</v>
      </c>
      <c r="M116" s="312">
        <v>0</v>
      </c>
      <c r="N116" s="312">
        <v>0</v>
      </c>
      <c r="O116" s="312">
        <v>0</v>
      </c>
      <c r="P116" s="312">
        <v>0</v>
      </c>
      <c r="Q116" s="312">
        <v>0</v>
      </c>
      <c r="R116" s="312">
        <v>0</v>
      </c>
      <c r="S116" s="312">
        <v>0</v>
      </c>
      <c r="T116" s="312">
        <v>0</v>
      </c>
      <c r="U116" s="312">
        <v>0</v>
      </c>
      <c r="V116" s="312">
        <v>0</v>
      </c>
      <c r="W116" s="312">
        <v>0</v>
      </c>
      <c r="X116" s="312">
        <v>0</v>
      </c>
      <c r="Y116" s="312">
        <v>0</v>
      </c>
      <c r="Z116" s="312">
        <v>0</v>
      </c>
      <c r="AA116" s="312">
        <v>0</v>
      </c>
      <c r="AB116" s="312">
        <v>0</v>
      </c>
      <c r="AC116" s="312">
        <v>0</v>
      </c>
      <c r="AD116" s="312">
        <v>0</v>
      </c>
      <c r="AE116" s="312">
        <v>0</v>
      </c>
      <c r="AF116" s="312">
        <v>0</v>
      </c>
      <c r="AG116" s="312">
        <v>0</v>
      </c>
      <c r="AH116" s="312">
        <v>0</v>
      </c>
      <c r="AI116" s="312">
        <v>0</v>
      </c>
      <c r="AJ116" s="312">
        <v>0</v>
      </c>
      <c r="AK116" s="312">
        <v>0</v>
      </c>
      <c r="AL116" s="312">
        <v>0</v>
      </c>
      <c r="AM116" s="312">
        <v>0</v>
      </c>
      <c r="AN116" s="312">
        <v>0</v>
      </c>
      <c r="AO116" s="312">
        <v>0</v>
      </c>
      <c r="AP116" s="312">
        <v>0</v>
      </c>
      <c r="AQ116" s="312">
        <v>0</v>
      </c>
      <c r="AR116" s="312">
        <v>0</v>
      </c>
      <c r="AS116" s="312">
        <v>0</v>
      </c>
      <c r="AT116" s="312">
        <v>0</v>
      </c>
      <c r="AU116" s="312">
        <v>0</v>
      </c>
      <c r="AV116" s="312">
        <v>0</v>
      </c>
      <c r="AW116" s="312">
        <v>0</v>
      </c>
      <c r="AX116" s="312">
        <v>0</v>
      </c>
      <c r="AY116" s="312">
        <v>0</v>
      </c>
      <c r="AZ116" s="312">
        <v>0</v>
      </c>
      <c r="BA116" s="312">
        <v>0</v>
      </c>
      <c r="BB116" s="312">
        <v>0</v>
      </c>
      <c r="BC116" s="312">
        <v>0</v>
      </c>
      <c r="BD116" s="312">
        <v>0</v>
      </c>
      <c r="BE116" s="444"/>
      <c r="BF116" s="444"/>
      <c r="BG116" s="444"/>
      <c r="BH116" s="444"/>
      <c r="BI116" s="444"/>
      <c r="BJ116" s="444"/>
      <c r="BK116" s="444"/>
      <c r="BL116" s="444"/>
      <c r="BM116" s="444"/>
      <c r="BN116" s="444"/>
      <c r="BO116" s="444"/>
      <c r="BP116" s="444"/>
      <c r="BQ116" s="444"/>
      <c r="BR116" s="444"/>
      <c r="BS116" s="444"/>
      <c r="BT116" s="444"/>
      <c r="BU116" s="444"/>
      <c r="BV116" s="444"/>
      <c r="BW116" s="444"/>
      <c r="BX116" s="444"/>
      <c r="BY116" s="444"/>
      <c r="BZ116" s="444"/>
      <c r="CA116" s="444"/>
      <c r="CB116" s="444"/>
      <c r="CC116" s="444"/>
      <c r="CD116" s="444"/>
      <c r="CE116" s="444"/>
      <c r="CF116" s="444"/>
      <c r="CG116" s="444"/>
      <c r="CH116" s="444"/>
      <c r="CI116" s="444"/>
      <c r="CJ116" s="444"/>
      <c r="CK116" s="444"/>
      <c r="CL116" s="444"/>
      <c r="CM116" s="444"/>
      <c r="CN116" s="38"/>
      <c r="CO116" s="38"/>
      <c r="CP116" s="38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75"/>
    </row>
    <row r="117" spans="1:142" x14ac:dyDescent="0.25">
      <c r="A117" s="368" t="s">
        <v>866</v>
      </c>
      <c r="B117" s="368" t="s">
        <v>504</v>
      </c>
      <c r="C117" s="369" t="s">
        <v>153</v>
      </c>
      <c r="D117" s="394">
        <v>109</v>
      </c>
      <c r="E117" s="312">
        <v>0</v>
      </c>
      <c r="F117" s="312">
        <v>0</v>
      </c>
      <c r="G117" s="312">
        <v>0</v>
      </c>
      <c r="H117" s="312">
        <v>0</v>
      </c>
      <c r="I117" s="312">
        <v>0</v>
      </c>
      <c r="J117" s="312">
        <v>0</v>
      </c>
      <c r="K117" s="312">
        <v>0</v>
      </c>
      <c r="L117" s="312">
        <v>0</v>
      </c>
      <c r="M117" s="312">
        <v>0</v>
      </c>
      <c r="N117" s="312">
        <v>0</v>
      </c>
      <c r="O117" s="312">
        <v>0</v>
      </c>
      <c r="P117" s="312">
        <v>0</v>
      </c>
      <c r="Q117" s="312">
        <v>0</v>
      </c>
      <c r="R117" s="312">
        <v>0</v>
      </c>
      <c r="S117" s="312">
        <v>0</v>
      </c>
      <c r="T117" s="312">
        <v>0</v>
      </c>
      <c r="U117" s="312">
        <v>0</v>
      </c>
      <c r="V117" s="312">
        <v>0</v>
      </c>
      <c r="W117" s="312">
        <v>0</v>
      </c>
      <c r="X117" s="312">
        <v>0</v>
      </c>
      <c r="Y117" s="312">
        <v>0</v>
      </c>
      <c r="Z117" s="312">
        <v>0</v>
      </c>
      <c r="AA117" s="312">
        <v>0</v>
      </c>
      <c r="AB117" s="312">
        <v>0</v>
      </c>
      <c r="AC117" s="312">
        <v>0</v>
      </c>
      <c r="AD117" s="312">
        <v>0</v>
      </c>
      <c r="AE117" s="312">
        <v>0</v>
      </c>
      <c r="AF117" s="312">
        <v>0</v>
      </c>
      <c r="AG117" s="312">
        <v>0</v>
      </c>
      <c r="AH117" s="312">
        <v>0</v>
      </c>
      <c r="AI117" s="312">
        <v>0</v>
      </c>
      <c r="AJ117" s="312">
        <v>0</v>
      </c>
      <c r="AK117" s="312">
        <v>0</v>
      </c>
      <c r="AL117" s="312">
        <v>0</v>
      </c>
      <c r="AM117" s="312">
        <v>0</v>
      </c>
      <c r="AN117" s="312">
        <v>0</v>
      </c>
      <c r="AO117" s="312">
        <v>0</v>
      </c>
      <c r="AP117" s="312">
        <v>0</v>
      </c>
      <c r="AQ117" s="312">
        <v>0</v>
      </c>
      <c r="AR117" s="312">
        <v>0</v>
      </c>
      <c r="AS117" s="312">
        <v>0</v>
      </c>
      <c r="AT117" s="312">
        <v>0</v>
      </c>
      <c r="AU117" s="312">
        <v>0</v>
      </c>
      <c r="AV117" s="312">
        <v>0</v>
      </c>
      <c r="AW117" s="312">
        <v>0</v>
      </c>
      <c r="AX117" s="312">
        <v>0</v>
      </c>
      <c r="AY117" s="312">
        <v>0</v>
      </c>
      <c r="AZ117" s="312">
        <v>0</v>
      </c>
      <c r="BA117" s="312">
        <v>0</v>
      </c>
      <c r="BB117" s="312">
        <v>0</v>
      </c>
      <c r="BC117" s="312">
        <v>0</v>
      </c>
      <c r="BD117" s="312">
        <v>0</v>
      </c>
      <c r="BE117" s="444"/>
      <c r="BF117" s="444"/>
      <c r="BG117" s="444"/>
      <c r="BH117" s="444"/>
      <c r="BI117" s="444"/>
      <c r="BJ117" s="444"/>
      <c r="BK117" s="444"/>
      <c r="BL117" s="444"/>
      <c r="BM117" s="444"/>
      <c r="BN117" s="444"/>
      <c r="BO117" s="444"/>
      <c r="BP117" s="444"/>
      <c r="BQ117" s="444"/>
      <c r="BR117" s="444"/>
      <c r="BS117" s="444"/>
      <c r="BT117" s="444"/>
      <c r="BU117" s="444"/>
      <c r="BV117" s="444"/>
      <c r="BW117" s="444"/>
      <c r="BX117" s="444"/>
      <c r="BY117" s="444"/>
      <c r="BZ117" s="444"/>
      <c r="CA117" s="444"/>
      <c r="CB117" s="444"/>
      <c r="CC117" s="444"/>
      <c r="CD117" s="444"/>
      <c r="CE117" s="444"/>
      <c r="CF117" s="444"/>
      <c r="CG117" s="444"/>
      <c r="CH117" s="444"/>
      <c r="CI117" s="444"/>
      <c r="CJ117" s="444"/>
      <c r="CK117" s="444"/>
      <c r="CL117" s="444"/>
      <c r="CM117" s="444"/>
      <c r="CN117" s="38"/>
      <c r="CO117" s="38"/>
      <c r="CP117" s="38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75"/>
    </row>
    <row r="118" spans="1:142" x14ac:dyDescent="0.25">
      <c r="A118" s="368" t="s">
        <v>866</v>
      </c>
      <c r="B118" s="368" t="s">
        <v>905</v>
      </c>
      <c r="C118" s="369" t="s">
        <v>153</v>
      </c>
      <c r="D118" s="394">
        <v>110</v>
      </c>
      <c r="E118" s="312">
        <v>0</v>
      </c>
      <c r="F118" s="312">
        <v>0</v>
      </c>
      <c r="G118" s="312">
        <v>0</v>
      </c>
      <c r="H118" s="312">
        <v>0</v>
      </c>
      <c r="I118" s="312">
        <v>0</v>
      </c>
      <c r="J118" s="312">
        <v>0</v>
      </c>
      <c r="K118" s="312">
        <v>0</v>
      </c>
      <c r="L118" s="312">
        <v>0</v>
      </c>
      <c r="M118" s="312">
        <v>0</v>
      </c>
      <c r="N118" s="312">
        <v>0</v>
      </c>
      <c r="O118" s="312">
        <v>0</v>
      </c>
      <c r="P118" s="312">
        <v>0</v>
      </c>
      <c r="Q118" s="312">
        <v>0</v>
      </c>
      <c r="R118" s="312">
        <v>0</v>
      </c>
      <c r="S118" s="312">
        <v>0</v>
      </c>
      <c r="T118" s="312">
        <v>0</v>
      </c>
      <c r="U118" s="312">
        <v>0</v>
      </c>
      <c r="V118" s="312">
        <v>0</v>
      </c>
      <c r="W118" s="312">
        <v>0</v>
      </c>
      <c r="X118" s="312">
        <v>0</v>
      </c>
      <c r="Y118" s="312">
        <v>0</v>
      </c>
      <c r="Z118" s="312">
        <v>0</v>
      </c>
      <c r="AA118" s="312">
        <v>0</v>
      </c>
      <c r="AB118" s="312">
        <v>0</v>
      </c>
      <c r="AC118" s="312">
        <v>0</v>
      </c>
      <c r="AD118" s="312">
        <v>0</v>
      </c>
      <c r="AE118" s="312">
        <v>0</v>
      </c>
      <c r="AF118" s="312">
        <v>0</v>
      </c>
      <c r="AG118" s="312">
        <v>0</v>
      </c>
      <c r="AH118" s="312">
        <v>0</v>
      </c>
      <c r="AI118" s="312">
        <v>0</v>
      </c>
      <c r="AJ118" s="312">
        <v>0</v>
      </c>
      <c r="AK118" s="312">
        <v>0</v>
      </c>
      <c r="AL118" s="312">
        <v>0</v>
      </c>
      <c r="AM118" s="312">
        <v>0</v>
      </c>
      <c r="AN118" s="312">
        <v>0</v>
      </c>
      <c r="AO118" s="312">
        <v>0</v>
      </c>
      <c r="AP118" s="312">
        <v>0</v>
      </c>
      <c r="AQ118" s="312">
        <v>0</v>
      </c>
      <c r="AR118" s="312">
        <v>0</v>
      </c>
      <c r="AS118" s="312">
        <v>0</v>
      </c>
      <c r="AT118" s="312">
        <v>0</v>
      </c>
      <c r="AU118" s="312">
        <v>0</v>
      </c>
      <c r="AV118" s="312">
        <v>0</v>
      </c>
      <c r="AW118" s="312">
        <v>0</v>
      </c>
      <c r="AX118" s="312">
        <v>0</v>
      </c>
      <c r="AY118" s="312">
        <v>0</v>
      </c>
      <c r="AZ118" s="312">
        <v>0</v>
      </c>
      <c r="BA118" s="312">
        <v>0</v>
      </c>
      <c r="BB118" s="312">
        <v>0</v>
      </c>
      <c r="BC118" s="312">
        <v>0</v>
      </c>
      <c r="BD118" s="312">
        <v>0</v>
      </c>
      <c r="BE118" s="444"/>
      <c r="BF118" s="444"/>
      <c r="BG118" s="444"/>
      <c r="BH118" s="444"/>
      <c r="BI118" s="444"/>
      <c r="BJ118" s="444"/>
      <c r="BK118" s="444"/>
      <c r="BL118" s="444"/>
      <c r="BM118" s="444"/>
      <c r="BN118" s="444"/>
      <c r="BO118" s="444"/>
      <c r="BP118" s="444"/>
      <c r="BQ118" s="444"/>
      <c r="BR118" s="444"/>
      <c r="BS118" s="444"/>
      <c r="BT118" s="444"/>
      <c r="BU118" s="444"/>
      <c r="BV118" s="444"/>
      <c r="BW118" s="444"/>
      <c r="BX118" s="444"/>
      <c r="BY118" s="444"/>
      <c r="BZ118" s="444"/>
      <c r="CA118" s="444"/>
      <c r="CB118" s="444"/>
      <c r="CC118" s="444"/>
      <c r="CD118" s="444"/>
      <c r="CE118" s="444"/>
      <c r="CF118" s="444"/>
      <c r="CG118" s="444"/>
      <c r="CH118" s="444"/>
      <c r="CI118" s="444"/>
      <c r="CJ118" s="444"/>
      <c r="CK118" s="444"/>
      <c r="CL118" s="444"/>
      <c r="CM118" s="444"/>
      <c r="CN118" s="38"/>
      <c r="CO118" s="38"/>
      <c r="CP118" s="38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  <c r="EH118" s="13"/>
      <c r="EI118" s="13"/>
      <c r="EJ118" s="13"/>
      <c r="EK118" s="13"/>
      <c r="EL118" s="75"/>
    </row>
    <row r="119" spans="1:142" x14ac:dyDescent="0.25">
      <c r="A119" s="368" t="s">
        <v>866</v>
      </c>
      <c r="B119" s="368" t="s">
        <v>520</v>
      </c>
      <c r="C119" s="369" t="s">
        <v>153</v>
      </c>
      <c r="D119" s="394">
        <v>111</v>
      </c>
      <c r="E119" s="312">
        <v>0</v>
      </c>
      <c r="F119" s="312">
        <v>0</v>
      </c>
      <c r="G119" s="312">
        <v>0</v>
      </c>
      <c r="H119" s="312">
        <v>0</v>
      </c>
      <c r="I119" s="312">
        <v>0</v>
      </c>
      <c r="J119" s="312">
        <v>0</v>
      </c>
      <c r="K119" s="312">
        <v>0</v>
      </c>
      <c r="L119" s="312">
        <v>0</v>
      </c>
      <c r="M119" s="312">
        <v>0</v>
      </c>
      <c r="N119" s="312">
        <v>0</v>
      </c>
      <c r="O119" s="312">
        <v>0</v>
      </c>
      <c r="P119" s="312">
        <v>0</v>
      </c>
      <c r="Q119" s="312">
        <v>0</v>
      </c>
      <c r="R119" s="312">
        <v>0</v>
      </c>
      <c r="S119" s="312">
        <v>0</v>
      </c>
      <c r="T119" s="312">
        <v>0</v>
      </c>
      <c r="U119" s="312">
        <v>0</v>
      </c>
      <c r="V119" s="312">
        <v>0</v>
      </c>
      <c r="W119" s="312">
        <v>0</v>
      </c>
      <c r="X119" s="312">
        <v>0</v>
      </c>
      <c r="Y119" s="312">
        <v>0</v>
      </c>
      <c r="Z119" s="312">
        <v>0</v>
      </c>
      <c r="AA119" s="312">
        <v>0</v>
      </c>
      <c r="AB119" s="312">
        <v>0</v>
      </c>
      <c r="AC119" s="312">
        <v>0</v>
      </c>
      <c r="AD119" s="312">
        <v>0</v>
      </c>
      <c r="AE119" s="312">
        <v>0</v>
      </c>
      <c r="AF119" s="312">
        <v>0</v>
      </c>
      <c r="AG119" s="312">
        <v>0</v>
      </c>
      <c r="AH119" s="312">
        <v>0</v>
      </c>
      <c r="AI119" s="312">
        <v>0</v>
      </c>
      <c r="AJ119" s="312">
        <v>0</v>
      </c>
      <c r="AK119" s="312">
        <v>0</v>
      </c>
      <c r="AL119" s="312">
        <v>0</v>
      </c>
      <c r="AM119" s="312">
        <v>0</v>
      </c>
      <c r="AN119" s="312">
        <v>0</v>
      </c>
      <c r="AO119" s="312">
        <v>0</v>
      </c>
      <c r="AP119" s="312">
        <v>0</v>
      </c>
      <c r="AQ119" s="312">
        <v>0</v>
      </c>
      <c r="AR119" s="312">
        <v>0</v>
      </c>
      <c r="AS119" s="312">
        <v>0</v>
      </c>
      <c r="AT119" s="312">
        <v>0</v>
      </c>
      <c r="AU119" s="312">
        <v>0</v>
      </c>
      <c r="AV119" s="312">
        <v>0</v>
      </c>
      <c r="AW119" s="312">
        <v>0</v>
      </c>
      <c r="AX119" s="312">
        <v>0</v>
      </c>
      <c r="AY119" s="312">
        <v>0</v>
      </c>
      <c r="AZ119" s="312">
        <v>0</v>
      </c>
      <c r="BA119" s="312">
        <v>0</v>
      </c>
      <c r="BB119" s="312">
        <v>0</v>
      </c>
      <c r="BC119" s="312">
        <v>0</v>
      </c>
      <c r="BD119" s="312">
        <v>0</v>
      </c>
      <c r="BE119" s="444"/>
      <c r="BF119" s="444"/>
      <c r="BG119" s="444"/>
      <c r="BH119" s="444"/>
      <c r="BI119" s="444"/>
      <c r="BJ119" s="444"/>
      <c r="BK119" s="444"/>
      <c r="BL119" s="444"/>
      <c r="BM119" s="444"/>
      <c r="BN119" s="444"/>
      <c r="BO119" s="444"/>
      <c r="BP119" s="444"/>
      <c r="BQ119" s="444"/>
      <c r="BR119" s="444"/>
      <c r="BS119" s="444"/>
      <c r="BT119" s="444"/>
      <c r="BU119" s="444"/>
      <c r="BV119" s="444"/>
      <c r="BW119" s="444"/>
      <c r="BX119" s="444"/>
      <c r="BY119" s="444"/>
      <c r="BZ119" s="444"/>
      <c r="CA119" s="444"/>
      <c r="CB119" s="444"/>
      <c r="CC119" s="444"/>
      <c r="CD119" s="444"/>
      <c r="CE119" s="444"/>
      <c r="CF119" s="444"/>
      <c r="CG119" s="444"/>
      <c r="CH119" s="444"/>
      <c r="CI119" s="444"/>
      <c r="CJ119" s="444"/>
      <c r="CK119" s="444"/>
      <c r="CL119" s="444"/>
      <c r="CM119" s="444"/>
      <c r="CN119" s="38"/>
      <c r="CO119" s="38"/>
      <c r="CP119" s="38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/>
      <c r="DV119" s="13"/>
      <c r="DW119" s="13"/>
      <c r="DX119" s="13"/>
      <c r="DY119" s="13"/>
      <c r="DZ119" s="13"/>
      <c r="EA119" s="13"/>
      <c r="EB119" s="13"/>
      <c r="EC119" s="13"/>
      <c r="ED119" s="13"/>
      <c r="EE119" s="13"/>
      <c r="EF119" s="13"/>
      <c r="EG119" s="13"/>
      <c r="EH119" s="13"/>
      <c r="EI119" s="13"/>
      <c r="EJ119" s="13"/>
      <c r="EK119" s="13"/>
      <c r="EL119" s="75"/>
    </row>
    <row r="120" spans="1:142" x14ac:dyDescent="0.25">
      <c r="A120" s="368" t="s">
        <v>866</v>
      </c>
      <c r="B120" s="368" t="s">
        <v>521</v>
      </c>
      <c r="C120" s="369" t="s">
        <v>153</v>
      </c>
      <c r="D120" s="394">
        <v>112</v>
      </c>
      <c r="E120" s="312">
        <v>0</v>
      </c>
      <c r="F120" s="312">
        <v>0</v>
      </c>
      <c r="G120" s="312">
        <v>0</v>
      </c>
      <c r="H120" s="312">
        <v>0</v>
      </c>
      <c r="I120" s="312">
        <v>0</v>
      </c>
      <c r="J120" s="312">
        <v>0</v>
      </c>
      <c r="K120" s="312">
        <v>0</v>
      </c>
      <c r="L120" s="312">
        <v>0</v>
      </c>
      <c r="M120" s="312">
        <v>0</v>
      </c>
      <c r="N120" s="312">
        <v>0</v>
      </c>
      <c r="O120" s="312">
        <v>0</v>
      </c>
      <c r="P120" s="312">
        <v>0</v>
      </c>
      <c r="Q120" s="312">
        <v>0</v>
      </c>
      <c r="R120" s="312">
        <v>0</v>
      </c>
      <c r="S120" s="312">
        <v>0</v>
      </c>
      <c r="T120" s="312">
        <v>0</v>
      </c>
      <c r="U120" s="312">
        <v>0</v>
      </c>
      <c r="V120" s="312">
        <v>0</v>
      </c>
      <c r="W120" s="312">
        <v>0</v>
      </c>
      <c r="X120" s="312">
        <v>0</v>
      </c>
      <c r="Y120" s="312">
        <v>0</v>
      </c>
      <c r="Z120" s="312">
        <v>0</v>
      </c>
      <c r="AA120" s="312">
        <v>0</v>
      </c>
      <c r="AB120" s="312">
        <v>0</v>
      </c>
      <c r="AC120" s="312">
        <v>0</v>
      </c>
      <c r="AD120" s="312">
        <v>0</v>
      </c>
      <c r="AE120" s="312">
        <v>0</v>
      </c>
      <c r="AF120" s="312">
        <v>0</v>
      </c>
      <c r="AG120" s="312">
        <v>0</v>
      </c>
      <c r="AH120" s="312">
        <v>0</v>
      </c>
      <c r="AI120" s="312">
        <v>0</v>
      </c>
      <c r="AJ120" s="312">
        <v>0</v>
      </c>
      <c r="AK120" s="312">
        <v>0</v>
      </c>
      <c r="AL120" s="312">
        <v>0</v>
      </c>
      <c r="AM120" s="312">
        <v>0</v>
      </c>
      <c r="AN120" s="312">
        <v>0</v>
      </c>
      <c r="AO120" s="312">
        <v>0</v>
      </c>
      <c r="AP120" s="312">
        <v>0</v>
      </c>
      <c r="AQ120" s="312">
        <v>0</v>
      </c>
      <c r="AR120" s="312">
        <v>0</v>
      </c>
      <c r="AS120" s="312">
        <v>0</v>
      </c>
      <c r="AT120" s="312">
        <v>0</v>
      </c>
      <c r="AU120" s="312">
        <v>0</v>
      </c>
      <c r="AV120" s="312">
        <v>0</v>
      </c>
      <c r="AW120" s="312">
        <v>0</v>
      </c>
      <c r="AX120" s="312">
        <v>0</v>
      </c>
      <c r="AY120" s="312">
        <v>0</v>
      </c>
      <c r="AZ120" s="312">
        <v>0</v>
      </c>
      <c r="BA120" s="312">
        <v>0</v>
      </c>
      <c r="BB120" s="312">
        <v>0</v>
      </c>
      <c r="BC120" s="312">
        <v>0</v>
      </c>
      <c r="BD120" s="312">
        <v>0</v>
      </c>
      <c r="BE120" s="444"/>
      <c r="BF120" s="444"/>
      <c r="BG120" s="444"/>
      <c r="BH120" s="444"/>
      <c r="BI120" s="444"/>
      <c r="BJ120" s="444"/>
      <c r="BK120" s="444"/>
      <c r="BL120" s="444"/>
      <c r="BM120" s="444"/>
      <c r="BN120" s="444"/>
      <c r="BO120" s="444"/>
      <c r="BP120" s="444"/>
      <c r="BQ120" s="444"/>
      <c r="BR120" s="444"/>
      <c r="BS120" s="444"/>
      <c r="BT120" s="444"/>
      <c r="BU120" s="444"/>
      <c r="BV120" s="444"/>
      <c r="BW120" s="444"/>
      <c r="BX120" s="444"/>
      <c r="BY120" s="444"/>
      <c r="BZ120" s="444"/>
      <c r="CA120" s="444"/>
      <c r="CB120" s="444"/>
      <c r="CC120" s="444"/>
      <c r="CD120" s="444"/>
      <c r="CE120" s="444"/>
      <c r="CF120" s="444"/>
      <c r="CG120" s="444"/>
      <c r="CH120" s="444"/>
      <c r="CI120" s="444"/>
      <c r="CJ120" s="444"/>
      <c r="CK120" s="444"/>
      <c r="CL120" s="444"/>
      <c r="CM120" s="444"/>
      <c r="CN120" s="38"/>
      <c r="CO120" s="38"/>
      <c r="CP120" s="38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/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75"/>
    </row>
    <row r="121" spans="1:142" x14ac:dyDescent="0.25">
      <c r="A121" s="368" t="s">
        <v>867</v>
      </c>
      <c r="B121" s="368" t="s">
        <v>877</v>
      </c>
      <c r="C121" s="369">
        <v>3031</v>
      </c>
      <c r="D121" s="394">
        <v>113</v>
      </c>
      <c r="E121" s="312">
        <v>0</v>
      </c>
      <c r="F121" s="312">
        <v>0</v>
      </c>
      <c r="G121" s="312">
        <v>0</v>
      </c>
      <c r="H121" s="312">
        <v>0</v>
      </c>
      <c r="I121" s="312">
        <v>0</v>
      </c>
      <c r="J121" s="312">
        <v>0</v>
      </c>
      <c r="K121" s="312">
        <v>0</v>
      </c>
      <c r="L121" s="312">
        <v>0</v>
      </c>
      <c r="M121" s="312">
        <v>0</v>
      </c>
      <c r="N121" s="312">
        <v>0</v>
      </c>
      <c r="O121" s="312">
        <v>0</v>
      </c>
      <c r="P121" s="312">
        <v>0</v>
      </c>
      <c r="Q121" s="312">
        <v>0</v>
      </c>
      <c r="R121" s="312">
        <v>0</v>
      </c>
      <c r="S121" s="312">
        <v>0</v>
      </c>
      <c r="T121" s="312">
        <v>0</v>
      </c>
      <c r="U121" s="312">
        <v>0</v>
      </c>
      <c r="V121" s="312">
        <v>0</v>
      </c>
      <c r="W121" s="312">
        <v>0</v>
      </c>
      <c r="X121" s="312">
        <v>0</v>
      </c>
      <c r="Y121" s="312">
        <v>0</v>
      </c>
      <c r="Z121" s="312">
        <v>0</v>
      </c>
      <c r="AA121" s="312">
        <v>0</v>
      </c>
      <c r="AB121" s="312">
        <v>0</v>
      </c>
      <c r="AC121" s="312">
        <v>0</v>
      </c>
      <c r="AD121" s="312">
        <v>0</v>
      </c>
      <c r="AE121" s="312">
        <v>0</v>
      </c>
      <c r="AF121" s="312">
        <v>0</v>
      </c>
      <c r="AG121" s="312">
        <v>0</v>
      </c>
      <c r="AH121" s="312">
        <v>0</v>
      </c>
      <c r="AI121" s="312">
        <v>0</v>
      </c>
      <c r="AJ121" s="312">
        <v>0</v>
      </c>
      <c r="AK121" s="312">
        <v>0</v>
      </c>
      <c r="AL121" s="312">
        <v>0</v>
      </c>
      <c r="AM121" s="312">
        <v>0</v>
      </c>
      <c r="AN121" s="312">
        <v>0</v>
      </c>
      <c r="AO121" s="312">
        <v>0</v>
      </c>
      <c r="AP121" s="312">
        <v>0</v>
      </c>
      <c r="AQ121" s="312">
        <v>0</v>
      </c>
      <c r="AR121" s="312">
        <v>0</v>
      </c>
      <c r="AS121" s="312">
        <v>0</v>
      </c>
      <c r="AT121" s="312">
        <v>0</v>
      </c>
      <c r="AU121" s="312">
        <v>0</v>
      </c>
      <c r="AV121" s="312">
        <v>0</v>
      </c>
      <c r="AW121" s="312">
        <v>0</v>
      </c>
      <c r="AX121" s="312">
        <v>0</v>
      </c>
      <c r="AY121" s="312">
        <v>0</v>
      </c>
      <c r="AZ121" s="312">
        <v>0</v>
      </c>
      <c r="BA121" s="312">
        <v>0</v>
      </c>
      <c r="BB121" s="312">
        <v>0</v>
      </c>
      <c r="BC121" s="312">
        <v>0</v>
      </c>
      <c r="BD121" s="312">
        <v>0</v>
      </c>
      <c r="BE121" s="444"/>
      <c r="BF121" s="444"/>
      <c r="BG121" s="444"/>
      <c r="BH121" s="444"/>
      <c r="BI121" s="444"/>
      <c r="BJ121" s="444"/>
      <c r="BK121" s="444"/>
      <c r="BL121" s="444"/>
      <c r="BM121" s="444"/>
      <c r="BN121" s="444"/>
      <c r="BO121" s="444"/>
      <c r="BP121" s="444"/>
      <c r="BQ121" s="444"/>
      <c r="BR121" s="444"/>
      <c r="BS121" s="444"/>
      <c r="BT121" s="444"/>
      <c r="BU121" s="444"/>
      <c r="BV121" s="444"/>
      <c r="BW121" s="444"/>
      <c r="BX121" s="444"/>
      <c r="BY121" s="444"/>
      <c r="BZ121" s="444"/>
      <c r="CA121" s="444"/>
      <c r="CB121" s="444"/>
      <c r="CC121" s="444"/>
      <c r="CD121" s="444"/>
      <c r="CE121" s="444"/>
      <c r="CF121" s="444"/>
      <c r="CG121" s="444"/>
      <c r="CH121" s="444"/>
      <c r="CI121" s="444"/>
      <c r="CJ121" s="444"/>
      <c r="CK121" s="444"/>
      <c r="CL121" s="444"/>
      <c r="CM121" s="444"/>
      <c r="CN121" s="38"/>
      <c r="CO121" s="38"/>
      <c r="CP121" s="38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  <c r="DS121" s="13"/>
      <c r="DT121" s="13"/>
      <c r="DU121" s="13"/>
      <c r="DV121" s="13"/>
      <c r="DW121" s="13"/>
      <c r="DX121" s="13"/>
      <c r="DY121" s="13"/>
      <c r="DZ121" s="13"/>
      <c r="EA121" s="13"/>
      <c r="EB121" s="13"/>
      <c r="EC121" s="13"/>
      <c r="ED121" s="13"/>
      <c r="EE121" s="13"/>
      <c r="EF121" s="13"/>
      <c r="EG121" s="13"/>
      <c r="EH121" s="13"/>
      <c r="EI121" s="13"/>
      <c r="EJ121" s="13"/>
      <c r="EK121" s="13"/>
      <c r="EL121" s="75"/>
    </row>
    <row r="122" spans="1:142" x14ac:dyDescent="0.25">
      <c r="A122" s="368" t="s">
        <v>867</v>
      </c>
      <c r="B122" s="368" t="s">
        <v>892</v>
      </c>
      <c r="C122" s="369">
        <v>3031</v>
      </c>
      <c r="D122" s="394">
        <v>114</v>
      </c>
      <c r="E122" s="312">
        <v>0</v>
      </c>
      <c r="F122" s="312">
        <v>0</v>
      </c>
      <c r="G122" s="312">
        <v>0</v>
      </c>
      <c r="H122" s="312">
        <v>0</v>
      </c>
      <c r="I122" s="312">
        <v>0</v>
      </c>
      <c r="J122" s="312">
        <v>0</v>
      </c>
      <c r="K122" s="312">
        <v>0</v>
      </c>
      <c r="L122" s="312">
        <v>0</v>
      </c>
      <c r="M122" s="312">
        <v>0</v>
      </c>
      <c r="N122" s="312">
        <v>0</v>
      </c>
      <c r="O122" s="312">
        <v>0</v>
      </c>
      <c r="P122" s="312">
        <v>0</v>
      </c>
      <c r="Q122" s="312">
        <v>0</v>
      </c>
      <c r="R122" s="312">
        <v>0</v>
      </c>
      <c r="S122" s="312">
        <v>0</v>
      </c>
      <c r="T122" s="312">
        <v>0</v>
      </c>
      <c r="U122" s="312">
        <v>0</v>
      </c>
      <c r="V122" s="312">
        <v>0</v>
      </c>
      <c r="W122" s="312">
        <v>0</v>
      </c>
      <c r="X122" s="312">
        <v>0</v>
      </c>
      <c r="Y122" s="312">
        <v>0</v>
      </c>
      <c r="Z122" s="312">
        <v>0</v>
      </c>
      <c r="AA122" s="312">
        <v>0</v>
      </c>
      <c r="AB122" s="312">
        <v>0</v>
      </c>
      <c r="AC122" s="312">
        <v>0</v>
      </c>
      <c r="AD122" s="312">
        <v>0</v>
      </c>
      <c r="AE122" s="312">
        <v>0</v>
      </c>
      <c r="AF122" s="312">
        <v>0</v>
      </c>
      <c r="AG122" s="312">
        <v>0</v>
      </c>
      <c r="AH122" s="312">
        <v>0</v>
      </c>
      <c r="AI122" s="312">
        <v>0</v>
      </c>
      <c r="AJ122" s="312">
        <v>0</v>
      </c>
      <c r="AK122" s="312">
        <v>0</v>
      </c>
      <c r="AL122" s="312">
        <v>0</v>
      </c>
      <c r="AM122" s="312">
        <v>0</v>
      </c>
      <c r="AN122" s="312">
        <v>0</v>
      </c>
      <c r="AO122" s="312">
        <v>0</v>
      </c>
      <c r="AP122" s="312">
        <v>0</v>
      </c>
      <c r="AQ122" s="312">
        <v>0</v>
      </c>
      <c r="AR122" s="312">
        <v>0</v>
      </c>
      <c r="AS122" s="312">
        <v>0</v>
      </c>
      <c r="AT122" s="312">
        <v>0</v>
      </c>
      <c r="AU122" s="312">
        <v>0</v>
      </c>
      <c r="AV122" s="312">
        <v>0</v>
      </c>
      <c r="AW122" s="312">
        <v>0</v>
      </c>
      <c r="AX122" s="312">
        <v>0</v>
      </c>
      <c r="AY122" s="312">
        <v>0</v>
      </c>
      <c r="AZ122" s="312">
        <v>0</v>
      </c>
      <c r="BA122" s="312">
        <v>0</v>
      </c>
      <c r="BB122" s="312">
        <v>0</v>
      </c>
      <c r="BC122" s="312">
        <v>0</v>
      </c>
      <c r="BD122" s="312">
        <v>0</v>
      </c>
      <c r="BE122" s="444"/>
      <c r="BF122" s="444"/>
      <c r="BG122" s="444"/>
      <c r="BH122" s="444"/>
      <c r="BI122" s="444"/>
      <c r="BJ122" s="444"/>
      <c r="BK122" s="444"/>
      <c r="BL122" s="444"/>
      <c r="BM122" s="444"/>
      <c r="BN122" s="444"/>
      <c r="BO122" s="444"/>
      <c r="BP122" s="444"/>
      <c r="BQ122" s="444"/>
      <c r="BR122" s="444"/>
      <c r="BS122" s="444"/>
      <c r="BT122" s="444"/>
      <c r="BU122" s="444"/>
      <c r="BV122" s="444"/>
      <c r="BW122" s="444"/>
      <c r="BX122" s="444"/>
      <c r="BY122" s="444"/>
      <c r="BZ122" s="444"/>
      <c r="CA122" s="444"/>
      <c r="CB122" s="444"/>
      <c r="CC122" s="444"/>
      <c r="CD122" s="444"/>
      <c r="CE122" s="444"/>
      <c r="CF122" s="444"/>
      <c r="CG122" s="444"/>
      <c r="CH122" s="444"/>
      <c r="CI122" s="444"/>
      <c r="CJ122" s="444"/>
      <c r="CK122" s="444"/>
      <c r="CL122" s="444"/>
      <c r="CM122" s="444"/>
      <c r="CN122" s="38"/>
      <c r="CO122" s="38"/>
      <c r="CP122" s="38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D122" s="13"/>
      <c r="EE122" s="13"/>
      <c r="EF122" s="13"/>
      <c r="EG122" s="13"/>
      <c r="EH122" s="13"/>
      <c r="EI122" s="13"/>
      <c r="EJ122" s="13"/>
      <c r="EK122" s="13"/>
      <c r="EL122" s="75"/>
    </row>
    <row r="123" spans="1:142" x14ac:dyDescent="0.25">
      <c r="A123" s="368" t="s">
        <v>867</v>
      </c>
      <c r="B123" s="368" t="s">
        <v>895</v>
      </c>
      <c r="C123" s="369">
        <v>3031</v>
      </c>
      <c r="D123" s="394">
        <v>115</v>
      </c>
      <c r="E123" s="312">
        <v>0</v>
      </c>
      <c r="F123" s="312">
        <v>0</v>
      </c>
      <c r="G123" s="312">
        <v>0</v>
      </c>
      <c r="H123" s="312">
        <v>0</v>
      </c>
      <c r="I123" s="312">
        <v>0</v>
      </c>
      <c r="J123" s="312">
        <v>0</v>
      </c>
      <c r="K123" s="312">
        <v>0</v>
      </c>
      <c r="L123" s="312">
        <v>0</v>
      </c>
      <c r="M123" s="312">
        <v>0</v>
      </c>
      <c r="N123" s="312">
        <v>0</v>
      </c>
      <c r="O123" s="312">
        <v>0</v>
      </c>
      <c r="P123" s="312">
        <v>0</v>
      </c>
      <c r="Q123" s="312">
        <v>0</v>
      </c>
      <c r="R123" s="312">
        <v>0</v>
      </c>
      <c r="S123" s="312">
        <v>0</v>
      </c>
      <c r="T123" s="312">
        <v>0</v>
      </c>
      <c r="U123" s="312">
        <v>0</v>
      </c>
      <c r="V123" s="312">
        <v>0</v>
      </c>
      <c r="W123" s="312">
        <v>0</v>
      </c>
      <c r="X123" s="312">
        <v>0</v>
      </c>
      <c r="Y123" s="312">
        <v>0</v>
      </c>
      <c r="Z123" s="312">
        <v>0</v>
      </c>
      <c r="AA123" s="312">
        <v>0</v>
      </c>
      <c r="AB123" s="312">
        <v>0</v>
      </c>
      <c r="AC123" s="312">
        <v>0</v>
      </c>
      <c r="AD123" s="312">
        <v>0</v>
      </c>
      <c r="AE123" s="312">
        <v>0</v>
      </c>
      <c r="AF123" s="312">
        <v>0</v>
      </c>
      <c r="AG123" s="312">
        <v>0</v>
      </c>
      <c r="AH123" s="312">
        <v>0</v>
      </c>
      <c r="AI123" s="312">
        <v>0</v>
      </c>
      <c r="AJ123" s="312">
        <v>0</v>
      </c>
      <c r="AK123" s="312">
        <v>0</v>
      </c>
      <c r="AL123" s="312">
        <v>0</v>
      </c>
      <c r="AM123" s="312">
        <v>0</v>
      </c>
      <c r="AN123" s="312">
        <v>0</v>
      </c>
      <c r="AO123" s="312">
        <v>0</v>
      </c>
      <c r="AP123" s="312">
        <v>0</v>
      </c>
      <c r="AQ123" s="312">
        <v>0</v>
      </c>
      <c r="AR123" s="312">
        <v>0</v>
      </c>
      <c r="AS123" s="312">
        <v>0</v>
      </c>
      <c r="AT123" s="312">
        <v>0</v>
      </c>
      <c r="AU123" s="312">
        <v>0</v>
      </c>
      <c r="AV123" s="312">
        <v>0</v>
      </c>
      <c r="AW123" s="312">
        <v>0</v>
      </c>
      <c r="AX123" s="312">
        <v>0</v>
      </c>
      <c r="AY123" s="312">
        <v>0</v>
      </c>
      <c r="AZ123" s="312">
        <v>0</v>
      </c>
      <c r="BA123" s="312">
        <v>0</v>
      </c>
      <c r="BB123" s="312">
        <v>0</v>
      </c>
      <c r="BC123" s="312">
        <v>0</v>
      </c>
      <c r="BD123" s="312">
        <v>0</v>
      </c>
      <c r="BE123" s="444"/>
      <c r="BF123" s="444"/>
      <c r="BG123" s="444"/>
      <c r="BH123" s="444"/>
      <c r="BI123" s="444"/>
      <c r="BJ123" s="444"/>
      <c r="BK123" s="444"/>
      <c r="BL123" s="444"/>
      <c r="BM123" s="444"/>
      <c r="BN123" s="444"/>
      <c r="BO123" s="444"/>
      <c r="BP123" s="444"/>
      <c r="BQ123" s="444"/>
      <c r="BR123" s="444"/>
      <c r="BS123" s="444"/>
      <c r="BT123" s="444"/>
      <c r="BU123" s="444"/>
      <c r="BV123" s="444"/>
      <c r="BW123" s="444"/>
      <c r="BX123" s="444"/>
      <c r="BY123" s="444"/>
      <c r="BZ123" s="444"/>
      <c r="CA123" s="444"/>
      <c r="CB123" s="444"/>
      <c r="CC123" s="444"/>
      <c r="CD123" s="444"/>
      <c r="CE123" s="444"/>
      <c r="CF123" s="444"/>
      <c r="CG123" s="444"/>
      <c r="CH123" s="444"/>
      <c r="CI123" s="444"/>
      <c r="CJ123" s="444"/>
      <c r="CK123" s="444"/>
      <c r="CL123" s="444"/>
      <c r="CM123" s="444"/>
      <c r="CN123" s="38"/>
      <c r="CO123" s="38"/>
      <c r="CP123" s="38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3"/>
      <c r="EG123" s="13"/>
      <c r="EH123" s="13"/>
      <c r="EI123" s="13"/>
      <c r="EJ123" s="13"/>
      <c r="EK123" s="13"/>
      <c r="EL123" s="75"/>
    </row>
    <row r="124" spans="1:142" x14ac:dyDescent="0.25">
      <c r="A124" s="368" t="s">
        <v>867</v>
      </c>
      <c r="B124" s="368" t="s">
        <v>915</v>
      </c>
      <c r="C124" s="369">
        <v>3031</v>
      </c>
      <c r="D124" s="394">
        <v>116</v>
      </c>
      <c r="E124" s="312">
        <v>0</v>
      </c>
      <c r="F124" s="312">
        <v>0</v>
      </c>
      <c r="G124" s="312">
        <v>0</v>
      </c>
      <c r="H124" s="312">
        <v>0</v>
      </c>
      <c r="I124" s="312">
        <v>0</v>
      </c>
      <c r="J124" s="312">
        <v>0</v>
      </c>
      <c r="K124" s="312">
        <v>0</v>
      </c>
      <c r="L124" s="312">
        <v>0</v>
      </c>
      <c r="M124" s="312">
        <v>0</v>
      </c>
      <c r="N124" s="312">
        <v>0</v>
      </c>
      <c r="O124" s="312">
        <v>0</v>
      </c>
      <c r="P124" s="312">
        <v>0</v>
      </c>
      <c r="Q124" s="312">
        <v>0</v>
      </c>
      <c r="R124" s="312">
        <v>0</v>
      </c>
      <c r="S124" s="312">
        <v>0</v>
      </c>
      <c r="T124" s="312">
        <v>0</v>
      </c>
      <c r="U124" s="312">
        <v>0</v>
      </c>
      <c r="V124" s="312">
        <v>0</v>
      </c>
      <c r="W124" s="312">
        <v>0</v>
      </c>
      <c r="X124" s="312">
        <v>0</v>
      </c>
      <c r="Y124" s="312">
        <v>0</v>
      </c>
      <c r="Z124" s="312">
        <v>0</v>
      </c>
      <c r="AA124" s="312">
        <v>0</v>
      </c>
      <c r="AB124" s="312">
        <v>0</v>
      </c>
      <c r="AC124" s="312">
        <v>0</v>
      </c>
      <c r="AD124" s="312">
        <v>0</v>
      </c>
      <c r="AE124" s="312">
        <v>0</v>
      </c>
      <c r="AF124" s="312">
        <v>0</v>
      </c>
      <c r="AG124" s="312">
        <v>0</v>
      </c>
      <c r="AH124" s="312">
        <v>0</v>
      </c>
      <c r="AI124" s="312">
        <v>0</v>
      </c>
      <c r="AJ124" s="312">
        <v>0</v>
      </c>
      <c r="AK124" s="312">
        <v>0</v>
      </c>
      <c r="AL124" s="312">
        <v>0</v>
      </c>
      <c r="AM124" s="312">
        <v>0</v>
      </c>
      <c r="AN124" s="312">
        <v>0</v>
      </c>
      <c r="AO124" s="312">
        <v>0</v>
      </c>
      <c r="AP124" s="312">
        <v>0</v>
      </c>
      <c r="AQ124" s="312">
        <v>0</v>
      </c>
      <c r="AR124" s="312">
        <v>0</v>
      </c>
      <c r="AS124" s="312">
        <v>0</v>
      </c>
      <c r="AT124" s="312">
        <v>0</v>
      </c>
      <c r="AU124" s="312">
        <v>0</v>
      </c>
      <c r="AV124" s="312">
        <v>0</v>
      </c>
      <c r="AW124" s="312">
        <v>0</v>
      </c>
      <c r="AX124" s="312">
        <v>0</v>
      </c>
      <c r="AY124" s="312">
        <v>0</v>
      </c>
      <c r="AZ124" s="312">
        <v>0</v>
      </c>
      <c r="BA124" s="312">
        <v>0</v>
      </c>
      <c r="BB124" s="312">
        <v>0</v>
      </c>
      <c r="BC124" s="312">
        <v>0</v>
      </c>
      <c r="BD124" s="312">
        <v>0</v>
      </c>
      <c r="BE124" s="444"/>
      <c r="BF124" s="444"/>
      <c r="BG124" s="444"/>
      <c r="BH124" s="444"/>
      <c r="BI124" s="444"/>
      <c r="BJ124" s="444"/>
      <c r="BK124" s="444"/>
      <c r="BL124" s="444"/>
      <c r="BM124" s="444"/>
      <c r="BN124" s="444"/>
      <c r="BO124" s="444"/>
      <c r="BP124" s="444"/>
      <c r="BQ124" s="444"/>
      <c r="BR124" s="444"/>
      <c r="BS124" s="444"/>
      <c r="BT124" s="444"/>
      <c r="BU124" s="444"/>
      <c r="BV124" s="444"/>
      <c r="BW124" s="444"/>
      <c r="BX124" s="444"/>
      <c r="BY124" s="444"/>
      <c r="BZ124" s="444"/>
      <c r="CA124" s="444"/>
      <c r="CB124" s="444"/>
      <c r="CC124" s="444"/>
      <c r="CD124" s="444"/>
      <c r="CE124" s="444"/>
      <c r="CF124" s="444"/>
      <c r="CG124" s="444"/>
      <c r="CH124" s="444"/>
      <c r="CI124" s="444"/>
      <c r="CJ124" s="444"/>
      <c r="CK124" s="444"/>
      <c r="CL124" s="444"/>
      <c r="CM124" s="444"/>
      <c r="CN124" s="38"/>
      <c r="CO124" s="38"/>
      <c r="CP124" s="38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D124" s="13"/>
      <c r="EE124" s="13"/>
      <c r="EF124" s="13"/>
      <c r="EG124" s="13"/>
      <c r="EH124" s="13"/>
      <c r="EI124" s="13"/>
      <c r="EJ124" s="13"/>
      <c r="EK124" s="13"/>
      <c r="EL124" s="75"/>
    </row>
    <row r="125" spans="1:142" x14ac:dyDescent="0.25">
      <c r="A125" s="368" t="s">
        <v>867</v>
      </c>
      <c r="B125" s="368" t="s">
        <v>897</v>
      </c>
      <c r="C125" s="369">
        <v>3031</v>
      </c>
      <c r="D125" s="394">
        <v>117</v>
      </c>
      <c r="E125" s="312">
        <v>0</v>
      </c>
      <c r="F125" s="312">
        <v>0</v>
      </c>
      <c r="G125" s="312">
        <v>0</v>
      </c>
      <c r="H125" s="312">
        <v>0</v>
      </c>
      <c r="I125" s="312">
        <v>0</v>
      </c>
      <c r="J125" s="312">
        <v>0</v>
      </c>
      <c r="K125" s="312">
        <v>0</v>
      </c>
      <c r="L125" s="312">
        <v>0</v>
      </c>
      <c r="M125" s="312">
        <v>0</v>
      </c>
      <c r="N125" s="312">
        <v>0</v>
      </c>
      <c r="O125" s="312">
        <v>0</v>
      </c>
      <c r="P125" s="312">
        <v>0</v>
      </c>
      <c r="Q125" s="312">
        <v>0</v>
      </c>
      <c r="R125" s="312">
        <v>0</v>
      </c>
      <c r="S125" s="312">
        <v>0</v>
      </c>
      <c r="T125" s="312">
        <v>0</v>
      </c>
      <c r="U125" s="312">
        <v>0</v>
      </c>
      <c r="V125" s="312">
        <v>0</v>
      </c>
      <c r="W125" s="312">
        <v>0</v>
      </c>
      <c r="X125" s="312">
        <v>0</v>
      </c>
      <c r="Y125" s="312">
        <v>0</v>
      </c>
      <c r="Z125" s="312">
        <v>0</v>
      </c>
      <c r="AA125" s="312">
        <v>0</v>
      </c>
      <c r="AB125" s="312">
        <v>0</v>
      </c>
      <c r="AC125" s="312">
        <v>0</v>
      </c>
      <c r="AD125" s="312">
        <v>0</v>
      </c>
      <c r="AE125" s="312">
        <v>0</v>
      </c>
      <c r="AF125" s="312">
        <v>0</v>
      </c>
      <c r="AG125" s="312">
        <v>0</v>
      </c>
      <c r="AH125" s="312">
        <v>0</v>
      </c>
      <c r="AI125" s="312">
        <v>0</v>
      </c>
      <c r="AJ125" s="312">
        <v>0</v>
      </c>
      <c r="AK125" s="312">
        <v>0</v>
      </c>
      <c r="AL125" s="312">
        <v>0</v>
      </c>
      <c r="AM125" s="312">
        <v>0</v>
      </c>
      <c r="AN125" s="312">
        <v>0</v>
      </c>
      <c r="AO125" s="312">
        <v>0</v>
      </c>
      <c r="AP125" s="312">
        <v>0</v>
      </c>
      <c r="AQ125" s="312">
        <v>0</v>
      </c>
      <c r="AR125" s="312">
        <v>0</v>
      </c>
      <c r="AS125" s="312">
        <v>0</v>
      </c>
      <c r="AT125" s="312">
        <v>0</v>
      </c>
      <c r="AU125" s="312">
        <v>0</v>
      </c>
      <c r="AV125" s="312">
        <v>0</v>
      </c>
      <c r="AW125" s="312">
        <v>0</v>
      </c>
      <c r="AX125" s="312">
        <v>0</v>
      </c>
      <c r="AY125" s="312">
        <v>0</v>
      </c>
      <c r="AZ125" s="312">
        <v>0</v>
      </c>
      <c r="BA125" s="312">
        <v>0</v>
      </c>
      <c r="BB125" s="312">
        <v>0</v>
      </c>
      <c r="BC125" s="312">
        <v>0</v>
      </c>
      <c r="BD125" s="312">
        <v>0</v>
      </c>
      <c r="BE125" s="444"/>
      <c r="BF125" s="444"/>
      <c r="BG125" s="444"/>
      <c r="BH125" s="444"/>
      <c r="BI125" s="444"/>
      <c r="BJ125" s="444"/>
      <c r="BK125" s="444"/>
      <c r="BL125" s="444"/>
      <c r="BM125" s="444"/>
      <c r="BN125" s="444"/>
      <c r="BO125" s="444"/>
      <c r="BP125" s="444"/>
      <c r="BQ125" s="444"/>
      <c r="BR125" s="444"/>
      <c r="BS125" s="444"/>
      <c r="BT125" s="444"/>
      <c r="BU125" s="444"/>
      <c r="BV125" s="444"/>
      <c r="BW125" s="444"/>
      <c r="BX125" s="444"/>
      <c r="BY125" s="444"/>
      <c r="BZ125" s="444"/>
      <c r="CA125" s="444"/>
      <c r="CB125" s="444"/>
      <c r="CC125" s="444"/>
      <c r="CD125" s="444"/>
      <c r="CE125" s="444"/>
      <c r="CF125" s="444"/>
      <c r="CG125" s="444"/>
      <c r="CH125" s="444"/>
      <c r="CI125" s="444"/>
      <c r="CJ125" s="444"/>
      <c r="CK125" s="444"/>
      <c r="CL125" s="444"/>
      <c r="CM125" s="444"/>
      <c r="CN125" s="38"/>
      <c r="CO125" s="38"/>
      <c r="CP125" s="38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75"/>
    </row>
    <row r="126" spans="1:142" x14ac:dyDescent="0.25">
      <c r="A126" s="368" t="s">
        <v>867</v>
      </c>
      <c r="B126" s="368" t="s">
        <v>901</v>
      </c>
      <c r="C126" s="369">
        <v>3031</v>
      </c>
      <c r="D126" s="394">
        <v>118</v>
      </c>
      <c r="E126" s="312">
        <v>0</v>
      </c>
      <c r="F126" s="312">
        <v>0</v>
      </c>
      <c r="G126" s="312">
        <v>0</v>
      </c>
      <c r="H126" s="312">
        <v>0</v>
      </c>
      <c r="I126" s="312">
        <v>0</v>
      </c>
      <c r="J126" s="312">
        <v>0</v>
      </c>
      <c r="K126" s="312">
        <v>0</v>
      </c>
      <c r="L126" s="312">
        <v>0</v>
      </c>
      <c r="M126" s="312">
        <v>0</v>
      </c>
      <c r="N126" s="312">
        <v>0</v>
      </c>
      <c r="O126" s="312">
        <v>0</v>
      </c>
      <c r="P126" s="312">
        <v>0</v>
      </c>
      <c r="Q126" s="312">
        <v>0</v>
      </c>
      <c r="R126" s="312">
        <v>0</v>
      </c>
      <c r="S126" s="312">
        <v>0</v>
      </c>
      <c r="T126" s="312">
        <v>0</v>
      </c>
      <c r="U126" s="312">
        <v>0</v>
      </c>
      <c r="V126" s="312">
        <v>0</v>
      </c>
      <c r="W126" s="312">
        <v>0</v>
      </c>
      <c r="X126" s="312">
        <v>0</v>
      </c>
      <c r="Y126" s="312">
        <v>0</v>
      </c>
      <c r="Z126" s="312">
        <v>0</v>
      </c>
      <c r="AA126" s="312">
        <v>0</v>
      </c>
      <c r="AB126" s="312">
        <v>0</v>
      </c>
      <c r="AC126" s="312">
        <v>0</v>
      </c>
      <c r="AD126" s="312">
        <v>0</v>
      </c>
      <c r="AE126" s="312">
        <v>0</v>
      </c>
      <c r="AF126" s="312">
        <v>0</v>
      </c>
      <c r="AG126" s="312">
        <v>0</v>
      </c>
      <c r="AH126" s="312">
        <v>0</v>
      </c>
      <c r="AI126" s="312">
        <v>0</v>
      </c>
      <c r="AJ126" s="312">
        <v>0</v>
      </c>
      <c r="AK126" s="312">
        <v>0</v>
      </c>
      <c r="AL126" s="312">
        <v>0</v>
      </c>
      <c r="AM126" s="312">
        <v>0</v>
      </c>
      <c r="AN126" s="312">
        <v>0</v>
      </c>
      <c r="AO126" s="312">
        <v>0</v>
      </c>
      <c r="AP126" s="312">
        <v>0</v>
      </c>
      <c r="AQ126" s="312">
        <v>0</v>
      </c>
      <c r="AR126" s="312">
        <v>0</v>
      </c>
      <c r="AS126" s="312">
        <v>0</v>
      </c>
      <c r="AT126" s="312">
        <v>0</v>
      </c>
      <c r="AU126" s="312">
        <v>0</v>
      </c>
      <c r="AV126" s="312">
        <v>0</v>
      </c>
      <c r="AW126" s="312">
        <v>0</v>
      </c>
      <c r="AX126" s="312">
        <v>0</v>
      </c>
      <c r="AY126" s="312">
        <v>0</v>
      </c>
      <c r="AZ126" s="312">
        <v>0</v>
      </c>
      <c r="BA126" s="312">
        <v>0</v>
      </c>
      <c r="BB126" s="312">
        <v>0</v>
      </c>
      <c r="BC126" s="312">
        <v>0</v>
      </c>
      <c r="BD126" s="312">
        <v>0</v>
      </c>
      <c r="BE126" s="444"/>
      <c r="BF126" s="444"/>
      <c r="BG126" s="444"/>
      <c r="BH126" s="444"/>
      <c r="BI126" s="444"/>
      <c r="BJ126" s="444"/>
      <c r="BK126" s="444"/>
      <c r="BL126" s="444"/>
      <c r="BM126" s="444"/>
      <c r="BN126" s="444"/>
      <c r="BO126" s="444"/>
      <c r="BP126" s="444"/>
      <c r="BQ126" s="444"/>
      <c r="BR126" s="444"/>
      <c r="BS126" s="444"/>
      <c r="BT126" s="444"/>
      <c r="BU126" s="444"/>
      <c r="BV126" s="444"/>
      <c r="BW126" s="444"/>
      <c r="BX126" s="444"/>
      <c r="BY126" s="444"/>
      <c r="BZ126" s="444"/>
      <c r="CA126" s="444"/>
      <c r="CB126" s="444"/>
      <c r="CC126" s="444"/>
      <c r="CD126" s="444"/>
      <c r="CE126" s="444"/>
      <c r="CF126" s="444"/>
      <c r="CG126" s="444"/>
      <c r="CH126" s="444"/>
      <c r="CI126" s="444"/>
      <c r="CJ126" s="444"/>
      <c r="CK126" s="444"/>
      <c r="CL126" s="444"/>
      <c r="CM126" s="444"/>
      <c r="CN126" s="38"/>
      <c r="CO126" s="38"/>
      <c r="CP126" s="38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75"/>
    </row>
    <row r="127" spans="1:142" x14ac:dyDescent="0.25">
      <c r="A127" s="368" t="s">
        <v>867</v>
      </c>
      <c r="B127" s="368" t="s">
        <v>902</v>
      </c>
      <c r="C127" s="369">
        <v>3031</v>
      </c>
      <c r="D127" s="394">
        <v>119</v>
      </c>
      <c r="E127" s="312">
        <v>0</v>
      </c>
      <c r="F127" s="312">
        <v>0</v>
      </c>
      <c r="G127" s="312">
        <v>0</v>
      </c>
      <c r="H127" s="312">
        <v>0</v>
      </c>
      <c r="I127" s="312">
        <v>0</v>
      </c>
      <c r="J127" s="312">
        <v>0</v>
      </c>
      <c r="K127" s="312">
        <v>0</v>
      </c>
      <c r="L127" s="312">
        <v>0</v>
      </c>
      <c r="M127" s="312">
        <v>0</v>
      </c>
      <c r="N127" s="312">
        <v>0</v>
      </c>
      <c r="O127" s="312">
        <v>0</v>
      </c>
      <c r="P127" s="312">
        <v>0</v>
      </c>
      <c r="Q127" s="312">
        <v>0</v>
      </c>
      <c r="R127" s="312">
        <v>0</v>
      </c>
      <c r="S127" s="312">
        <v>0</v>
      </c>
      <c r="T127" s="312">
        <v>0</v>
      </c>
      <c r="U127" s="312">
        <v>0</v>
      </c>
      <c r="V127" s="312">
        <v>0</v>
      </c>
      <c r="W127" s="312">
        <v>0</v>
      </c>
      <c r="X127" s="312">
        <v>0</v>
      </c>
      <c r="Y127" s="312">
        <v>0</v>
      </c>
      <c r="Z127" s="312">
        <v>0</v>
      </c>
      <c r="AA127" s="312">
        <v>0</v>
      </c>
      <c r="AB127" s="312">
        <v>0</v>
      </c>
      <c r="AC127" s="312">
        <v>0</v>
      </c>
      <c r="AD127" s="312">
        <v>0</v>
      </c>
      <c r="AE127" s="312">
        <v>0</v>
      </c>
      <c r="AF127" s="312">
        <v>0</v>
      </c>
      <c r="AG127" s="312">
        <v>0</v>
      </c>
      <c r="AH127" s="312">
        <v>0</v>
      </c>
      <c r="AI127" s="312">
        <v>0</v>
      </c>
      <c r="AJ127" s="312">
        <v>0</v>
      </c>
      <c r="AK127" s="312">
        <v>0</v>
      </c>
      <c r="AL127" s="312">
        <v>0</v>
      </c>
      <c r="AM127" s="312">
        <v>0</v>
      </c>
      <c r="AN127" s="312">
        <v>0</v>
      </c>
      <c r="AO127" s="312">
        <v>0</v>
      </c>
      <c r="AP127" s="312">
        <v>0</v>
      </c>
      <c r="AQ127" s="312">
        <v>0</v>
      </c>
      <c r="AR127" s="312">
        <v>0</v>
      </c>
      <c r="AS127" s="312">
        <v>0</v>
      </c>
      <c r="AT127" s="312">
        <v>0</v>
      </c>
      <c r="AU127" s="312">
        <v>0</v>
      </c>
      <c r="AV127" s="312">
        <v>0</v>
      </c>
      <c r="AW127" s="312">
        <v>0</v>
      </c>
      <c r="AX127" s="312">
        <v>0</v>
      </c>
      <c r="AY127" s="312">
        <v>0</v>
      </c>
      <c r="AZ127" s="312">
        <v>0</v>
      </c>
      <c r="BA127" s="312">
        <v>0</v>
      </c>
      <c r="BB127" s="312">
        <v>0</v>
      </c>
      <c r="BC127" s="312">
        <v>0</v>
      </c>
      <c r="BD127" s="312">
        <v>0</v>
      </c>
      <c r="BE127" s="444"/>
      <c r="BF127" s="444"/>
      <c r="BG127" s="444"/>
      <c r="BH127" s="444"/>
      <c r="BI127" s="444"/>
      <c r="BJ127" s="444"/>
      <c r="BK127" s="444"/>
      <c r="BL127" s="444"/>
      <c r="BM127" s="444"/>
      <c r="BN127" s="444"/>
      <c r="BO127" s="444"/>
      <c r="BP127" s="444"/>
      <c r="BQ127" s="444"/>
      <c r="BR127" s="444"/>
      <c r="BS127" s="444"/>
      <c r="BT127" s="444"/>
      <c r="BU127" s="444"/>
      <c r="BV127" s="444"/>
      <c r="BW127" s="444"/>
      <c r="BX127" s="444"/>
      <c r="BY127" s="444"/>
      <c r="BZ127" s="444"/>
      <c r="CA127" s="444"/>
      <c r="CB127" s="444"/>
      <c r="CC127" s="444"/>
      <c r="CD127" s="444"/>
      <c r="CE127" s="444"/>
      <c r="CF127" s="444"/>
      <c r="CG127" s="444"/>
      <c r="CH127" s="444"/>
      <c r="CI127" s="444"/>
      <c r="CJ127" s="444"/>
      <c r="CK127" s="444"/>
      <c r="CL127" s="444"/>
      <c r="CM127" s="444"/>
      <c r="CN127" s="38"/>
      <c r="CO127" s="38"/>
      <c r="CP127" s="38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  <c r="DS127" s="13"/>
      <c r="DT127" s="13"/>
      <c r="DU127" s="13"/>
      <c r="DV127" s="13"/>
      <c r="DW127" s="13"/>
      <c r="DX127" s="13"/>
      <c r="DY127" s="13"/>
      <c r="DZ127" s="13"/>
      <c r="EA127" s="13"/>
      <c r="EB127" s="13"/>
      <c r="EC127" s="13"/>
      <c r="ED127" s="13"/>
      <c r="EE127" s="13"/>
      <c r="EF127" s="13"/>
      <c r="EG127" s="13"/>
      <c r="EH127" s="13"/>
      <c r="EI127" s="13"/>
      <c r="EJ127" s="13"/>
      <c r="EK127" s="13"/>
      <c r="EL127" s="75"/>
    </row>
    <row r="128" spans="1:142" x14ac:dyDescent="0.25">
      <c r="A128" s="368" t="s">
        <v>867</v>
      </c>
      <c r="B128" s="368" t="s">
        <v>903</v>
      </c>
      <c r="C128" s="369">
        <v>3031</v>
      </c>
      <c r="D128" s="394">
        <v>120</v>
      </c>
      <c r="E128" s="312">
        <v>0</v>
      </c>
      <c r="F128" s="312">
        <v>0</v>
      </c>
      <c r="G128" s="312">
        <v>0</v>
      </c>
      <c r="H128" s="312">
        <v>0</v>
      </c>
      <c r="I128" s="312">
        <v>0</v>
      </c>
      <c r="J128" s="312">
        <v>0</v>
      </c>
      <c r="K128" s="312">
        <v>0</v>
      </c>
      <c r="L128" s="312">
        <v>0</v>
      </c>
      <c r="M128" s="312">
        <v>0</v>
      </c>
      <c r="N128" s="312">
        <v>0</v>
      </c>
      <c r="O128" s="312">
        <v>0</v>
      </c>
      <c r="P128" s="312">
        <v>0</v>
      </c>
      <c r="Q128" s="312">
        <v>0</v>
      </c>
      <c r="R128" s="312">
        <v>0</v>
      </c>
      <c r="S128" s="312">
        <v>0</v>
      </c>
      <c r="T128" s="312">
        <v>0</v>
      </c>
      <c r="U128" s="312">
        <v>0</v>
      </c>
      <c r="V128" s="312">
        <v>0</v>
      </c>
      <c r="W128" s="312">
        <v>0</v>
      </c>
      <c r="X128" s="312">
        <v>0</v>
      </c>
      <c r="Y128" s="312">
        <v>0</v>
      </c>
      <c r="Z128" s="312">
        <v>0</v>
      </c>
      <c r="AA128" s="312">
        <v>0</v>
      </c>
      <c r="AB128" s="312">
        <v>0</v>
      </c>
      <c r="AC128" s="312">
        <v>0</v>
      </c>
      <c r="AD128" s="312">
        <v>0</v>
      </c>
      <c r="AE128" s="312">
        <v>0</v>
      </c>
      <c r="AF128" s="312">
        <v>0</v>
      </c>
      <c r="AG128" s="312">
        <v>0</v>
      </c>
      <c r="AH128" s="312">
        <v>0</v>
      </c>
      <c r="AI128" s="312">
        <v>0</v>
      </c>
      <c r="AJ128" s="312">
        <v>0</v>
      </c>
      <c r="AK128" s="312">
        <v>0</v>
      </c>
      <c r="AL128" s="312">
        <v>0</v>
      </c>
      <c r="AM128" s="312">
        <v>0</v>
      </c>
      <c r="AN128" s="312">
        <v>0</v>
      </c>
      <c r="AO128" s="312">
        <v>0</v>
      </c>
      <c r="AP128" s="312">
        <v>0</v>
      </c>
      <c r="AQ128" s="312">
        <v>0</v>
      </c>
      <c r="AR128" s="312">
        <v>0</v>
      </c>
      <c r="AS128" s="312">
        <v>0</v>
      </c>
      <c r="AT128" s="312">
        <v>0</v>
      </c>
      <c r="AU128" s="312">
        <v>0</v>
      </c>
      <c r="AV128" s="312">
        <v>0</v>
      </c>
      <c r="AW128" s="312">
        <v>0</v>
      </c>
      <c r="AX128" s="312">
        <v>0</v>
      </c>
      <c r="AY128" s="312">
        <v>0</v>
      </c>
      <c r="AZ128" s="312">
        <v>0</v>
      </c>
      <c r="BA128" s="312">
        <v>0</v>
      </c>
      <c r="BB128" s="312">
        <v>0</v>
      </c>
      <c r="BC128" s="312">
        <v>0</v>
      </c>
      <c r="BD128" s="312">
        <v>0</v>
      </c>
      <c r="BE128" s="444"/>
      <c r="BF128" s="444"/>
      <c r="BG128" s="444"/>
      <c r="BH128" s="444"/>
      <c r="BI128" s="444"/>
      <c r="BJ128" s="444"/>
      <c r="BK128" s="444"/>
      <c r="BL128" s="444"/>
      <c r="BM128" s="444"/>
      <c r="BN128" s="444"/>
      <c r="BO128" s="444"/>
      <c r="BP128" s="444"/>
      <c r="BQ128" s="444"/>
      <c r="BR128" s="444"/>
      <c r="BS128" s="444"/>
      <c r="BT128" s="444"/>
      <c r="BU128" s="444"/>
      <c r="BV128" s="444"/>
      <c r="BW128" s="444"/>
      <c r="BX128" s="444"/>
      <c r="BY128" s="444"/>
      <c r="BZ128" s="444"/>
      <c r="CA128" s="444"/>
      <c r="CB128" s="444"/>
      <c r="CC128" s="444"/>
      <c r="CD128" s="444"/>
      <c r="CE128" s="444"/>
      <c r="CF128" s="444"/>
      <c r="CG128" s="444"/>
      <c r="CH128" s="444"/>
      <c r="CI128" s="444"/>
      <c r="CJ128" s="444"/>
      <c r="CK128" s="444"/>
      <c r="CL128" s="444"/>
      <c r="CM128" s="444"/>
      <c r="CN128" s="38"/>
      <c r="CO128" s="38"/>
      <c r="CP128" s="38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75"/>
    </row>
    <row r="129" spans="1:142" x14ac:dyDescent="0.25">
      <c r="A129" s="368" t="s">
        <v>867</v>
      </c>
      <c r="B129" s="368" t="s">
        <v>904</v>
      </c>
      <c r="C129" s="369">
        <v>3031</v>
      </c>
      <c r="D129" s="394">
        <v>121</v>
      </c>
      <c r="E129" s="312">
        <v>0</v>
      </c>
      <c r="F129" s="312">
        <v>0</v>
      </c>
      <c r="G129" s="312">
        <v>0</v>
      </c>
      <c r="H129" s="312">
        <v>0</v>
      </c>
      <c r="I129" s="312">
        <v>0</v>
      </c>
      <c r="J129" s="312">
        <v>0</v>
      </c>
      <c r="K129" s="312">
        <v>0</v>
      </c>
      <c r="L129" s="312">
        <v>0</v>
      </c>
      <c r="M129" s="312">
        <v>0</v>
      </c>
      <c r="N129" s="312">
        <v>0</v>
      </c>
      <c r="O129" s="312">
        <v>0</v>
      </c>
      <c r="P129" s="312">
        <v>0</v>
      </c>
      <c r="Q129" s="312">
        <v>0</v>
      </c>
      <c r="R129" s="312">
        <v>0</v>
      </c>
      <c r="S129" s="312">
        <v>0</v>
      </c>
      <c r="T129" s="312">
        <v>0</v>
      </c>
      <c r="U129" s="312">
        <v>0</v>
      </c>
      <c r="V129" s="312">
        <v>0</v>
      </c>
      <c r="W129" s="312">
        <v>0</v>
      </c>
      <c r="X129" s="312">
        <v>0</v>
      </c>
      <c r="Y129" s="312">
        <v>0</v>
      </c>
      <c r="Z129" s="312">
        <v>0</v>
      </c>
      <c r="AA129" s="312">
        <v>0</v>
      </c>
      <c r="AB129" s="312">
        <v>0</v>
      </c>
      <c r="AC129" s="312">
        <v>0</v>
      </c>
      <c r="AD129" s="312">
        <v>0</v>
      </c>
      <c r="AE129" s="312">
        <v>0</v>
      </c>
      <c r="AF129" s="312">
        <v>0</v>
      </c>
      <c r="AG129" s="312">
        <v>0</v>
      </c>
      <c r="AH129" s="312">
        <v>0</v>
      </c>
      <c r="AI129" s="312">
        <v>0</v>
      </c>
      <c r="AJ129" s="312">
        <v>0</v>
      </c>
      <c r="AK129" s="312">
        <v>0</v>
      </c>
      <c r="AL129" s="312">
        <v>0</v>
      </c>
      <c r="AM129" s="312">
        <v>0</v>
      </c>
      <c r="AN129" s="312">
        <v>0</v>
      </c>
      <c r="AO129" s="312">
        <v>0</v>
      </c>
      <c r="AP129" s="312">
        <v>0</v>
      </c>
      <c r="AQ129" s="312">
        <v>0</v>
      </c>
      <c r="AR129" s="312">
        <v>0</v>
      </c>
      <c r="AS129" s="312">
        <v>0</v>
      </c>
      <c r="AT129" s="312">
        <v>0</v>
      </c>
      <c r="AU129" s="312">
        <v>0</v>
      </c>
      <c r="AV129" s="312">
        <v>0</v>
      </c>
      <c r="AW129" s="312">
        <v>0</v>
      </c>
      <c r="AX129" s="312">
        <v>0</v>
      </c>
      <c r="AY129" s="312">
        <v>0</v>
      </c>
      <c r="AZ129" s="312">
        <v>0</v>
      </c>
      <c r="BA129" s="312">
        <v>0</v>
      </c>
      <c r="BB129" s="312">
        <v>0</v>
      </c>
      <c r="BC129" s="312">
        <v>0</v>
      </c>
      <c r="BD129" s="312">
        <v>0</v>
      </c>
      <c r="BE129" s="444"/>
      <c r="BF129" s="444"/>
      <c r="BG129" s="444"/>
      <c r="BH129" s="444"/>
      <c r="BI129" s="444"/>
      <c r="BJ129" s="444"/>
      <c r="BK129" s="444"/>
      <c r="BL129" s="444"/>
      <c r="BM129" s="444"/>
      <c r="BN129" s="444"/>
      <c r="BO129" s="444"/>
      <c r="BP129" s="444"/>
      <c r="BQ129" s="444"/>
      <c r="BR129" s="444"/>
      <c r="BS129" s="444"/>
      <c r="BT129" s="444"/>
      <c r="BU129" s="444"/>
      <c r="BV129" s="444"/>
      <c r="BW129" s="444"/>
      <c r="BX129" s="444"/>
      <c r="BY129" s="444"/>
      <c r="BZ129" s="444"/>
      <c r="CA129" s="444"/>
      <c r="CB129" s="444"/>
      <c r="CC129" s="444"/>
      <c r="CD129" s="444"/>
      <c r="CE129" s="444"/>
      <c r="CF129" s="444"/>
      <c r="CG129" s="444"/>
      <c r="CH129" s="444"/>
      <c r="CI129" s="444"/>
      <c r="CJ129" s="444"/>
      <c r="CK129" s="444"/>
      <c r="CL129" s="444"/>
      <c r="CM129" s="444"/>
      <c r="CN129" s="38"/>
      <c r="CO129" s="38"/>
      <c r="CP129" s="38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75"/>
    </row>
    <row r="130" spans="1:142" x14ac:dyDescent="0.25">
      <c r="A130" s="368" t="s">
        <v>867</v>
      </c>
      <c r="B130" s="368" t="s">
        <v>905</v>
      </c>
      <c r="C130" s="369">
        <v>3031</v>
      </c>
      <c r="D130" s="394">
        <v>122</v>
      </c>
      <c r="E130" s="312">
        <v>0</v>
      </c>
      <c r="F130" s="312">
        <v>0</v>
      </c>
      <c r="G130" s="312">
        <v>0</v>
      </c>
      <c r="H130" s="312">
        <v>0</v>
      </c>
      <c r="I130" s="312">
        <v>0</v>
      </c>
      <c r="J130" s="312">
        <v>0</v>
      </c>
      <c r="K130" s="312">
        <v>0</v>
      </c>
      <c r="L130" s="312">
        <v>0</v>
      </c>
      <c r="M130" s="312">
        <v>0</v>
      </c>
      <c r="N130" s="312">
        <v>0</v>
      </c>
      <c r="O130" s="312">
        <v>0</v>
      </c>
      <c r="P130" s="312">
        <v>0</v>
      </c>
      <c r="Q130" s="312">
        <v>0</v>
      </c>
      <c r="R130" s="312">
        <v>0</v>
      </c>
      <c r="S130" s="312">
        <v>0</v>
      </c>
      <c r="T130" s="312">
        <v>0</v>
      </c>
      <c r="U130" s="312">
        <v>0</v>
      </c>
      <c r="V130" s="312">
        <v>0</v>
      </c>
      <c r="W130" s="312">
        <v>0</v>
      </c>
      <c r="X130" s="312">
        <v>0</v>
      </c>
      <c r="Y130" s="312">
        <v>0</v>
      </c>
      <c r="Z130" s="312">
        <v>0</v>
      </c>
      <c r="AA130" s="312">
        <v>0</v>
      </c>
      <c r="AB130" s="312">
        <v>0</v>
      </c>
      <c r="AC130" s="312">
        <v>0</v>
      </c>
      <c r="AD130" s="312">
        <v>0</v>
      </c>
      <c r="AE130" s="312">
        <v>0</v>
      </c>
      <c r="AF130" s="312">
        <v>0</v>
      </c>
      <c r="AG130" s="312">
        <v>0</v>
      </c>
      <c r="AH130" s="312">
        <v>0</v>
      </c>
      <c r="AI130" s="312">
        <v>0</v>
      </c>
      <c r="AJ130" s="312">
        <v>0</v>
      </c>
      <c r="AK130" s="312">
        <v>0</v>
      </c>
      <c r="AL130" s="312">
        <v>0</v>
      </c>
      <c r="AM130" s="312">
        <v>0</v>
      </c>
      <c r="AN130" s="312">
        <v>0</v>
      </c>
      <c r="AO130" s="312">
        <v>0</v>
      </c>
      <c r="AP130" s="312">
        <v>0</v>
      </c>
      <c r="AQ130" s="312">
        <v>0</v>
      </c>
      <c r="AR130" s="312">
        <v>0</v>
      </c>
      <c r="AS130" s="312">
        <v>0</v>
      </c>
      <c r="AT130" s="312">
        <v>0</v>
      </c>
      <c r="AU130" s="312">
        <v>0</v>
      </c>
      <c r="AV130" s="312">
        <v>0</v>
      </c>
      <c r="AW130" s="312">
        <v>0</v>
      </c>
      <c r="AX130" s="312">
        <v>0</v>
      </c>
      <c r="AY130" s="312">
        <v>0</v>
      </c>
      <c r="AZ130" s="312">
        <v>0</v>
      </c>
      <c r="BA130" s="312">
        <v>0</v>
      </c>
      <c r="BB130" s="312">
        <v>0</v>
      </c>
      <c r="BC130" s="312">
        <v>0</v>
      </c>
      <c r="BD130" s="312">
        <v>0</v>
      </c>
      <c r="BE130" s="444"/>
      <c r="BF130" s="444"/>
      <c r="BG130" s="444"/>
      <c r="BH130" s="444"/>
      <c r="BI130" s="444"/>
      <c r="BJ130" s="444"/>
      <c r="BK130" s="444"/>
      <c r="BL130" s="444"/>
      <c r="BM130" s="444"/>
      <c r="BN130" s="444"/>
      <c r="BO130" s="444"/>
      <c r="BP130" s="444"/>
      <c r="BQ130" s="444"/>
      <c r="BR130" s="444"/>
      <c r="BS130" s="444"/>
      <c r="BT130" s="444"/>
      <c r="BU130" s="444"/>
      <c r="BV130" s="444"/>
      <c r="BW130" s="444"/>
      <c r="BX130" s="444"/>
      <c r="BY130" s="444"/>
      <c r="BZ130" s="444"/>
      <c r="CA130" s="444"/>
      <c r="CB130" s="444"/>
      <c r="CC130" s="444"/>
      <c r="CD130" s="444"/>
      <c r="CE130" s="444"/>
      <c r="CF130" s="444"/>
      <c r="CG130" s="444"/>
      <c r="CH130" s="444"/>
      <c r="CI130" s="444"/>
      <c r="CJ130" s="444"/>
      <c r="CK130" s="444"/>
      <c r="CL130" s="444"/>
      <c r="CM130" s="444"/>
      <c r="CN130" s="38"/>
      <c r="CO130" s="38"/>
      <c r="CP130" s="38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75"/>
    </row>
    <row r="131" spans="1:142" x14ac:dyDescent="0.25">
      <c r="A131" s="368" t="s">
        <v>868</v>
      </c>
      <c r="B131" s="368" t="s">
        <v>894</v>
      </c>
      <c r="C131" s="369">
        <v>2224</v>
      </c>
      <c r="D131" s="394">
        <v>123</v>
      </c>
      <c r="E131" s="312">
        <v>0</v>
      </c>
      <c r="F131" s="312">
        <v>0</v>
      </c>
      <c r="G131" s="312">
        <v>0</v>
      </c>
      <c r="H131" s="312">
        <v>0</v>
      </c>
      <c r="I131" s="312">
        <v>0</v>
      </c>
      <c r="J131" s="312">
        <v>0</v>
      </c>
      <c r="K131" s="312">
        <v>0</v>
      </c>
      <c r="L131" s="312">
        <v>0</v>
      </c>
      <c r="M131" s="312">
        <v>0</v>
      </c>
      <c r="N131" s="312">
        <v>0</v>
      </c>
      <c r="O131" s="312">
        <v>0</v>
      </c>
      <c r="P131" s="312">
        <v>0</v>
      </c>
      <c r="Q131" s="312">
        <v>0</v>
      </c>
      <c r="R131" s="312">
        <v>0</v>
      </c>
      <c r="S131" s="312">
        <v>0</v>
      </c>
      <c r="T131" s="312">
        <v>0</v>
      </c>
      <c r="U131" s="312">
        <v>0</v>
      </c>
      <c r="V131" s="312">
        <v>0</v>
      </c>
      <c r="W131" s="312">
        <v>0</v>
      </c>
      <c r="X131" s="312">
        <v>0</v>
      </c>
      <c r="Y131" s="312">
        <v>0</v>
      </c>
      <c r="Z131" s="312">
        <v>0</v>
      </c>
      <c r="AA131" s="312">
        <v>0</v>
      </c>
      <c r="AB131" s="312">
        <v>0</v>
      </c>
      <c r="AC131" s="312">
        <v>0</v>
      </c>
      <c r="AD131" s="312">
        <v>0</v>
      </c>
      <c r="AE131" s="312">
        <v>0</v>
      </c>
      <c r="AF131" s="312">
        <v>0</v>
      </c>
      <c r="AG131" s="312">
        <v>0</v>
      </c>
      <c r="AH131" s="312">
        <v>0</v>
      </c>
      <c r="AI131" s="312">
        <v>0</v>
      </c>
      <c r="AJ131" s="312">
        <v>0</v>
      </c>
      <c r="AK131" s="312">
        <v>0</v>
      </c>
      <c r="AL131" s="312">
        <v>0</v>
      </c>
      <c r="AM131" s="312">
        <v>0</v>
      </c>
      <c r="AN131" s="312">
        <v>0</v>
      </c>
      <c r="AO131" s="312">
        <v>0</v>
      </c>
      <c r="AP131" s="312">
        <v>0</v>
      </c>
      <c r="AQ131" s="312">
        <v>0</v>
      </c>
      <c r="AR131" s="312">
        <v>0</v>
      </c>
      <c r="AS131" s="312">
        <v>0</v>
      </c>
      <c r="AT131" s="312">
        <v>0</v>
      </c>
      <c r="AU131" s="312">
        <v>0</v>
      </c>
      <c r="AV131" s="312">
        <v>0</v>
      </c>
      <c r="AW131" s="312">
        <v>0</v>
      </c>
      <c r="AX131" s="312">
        <v>0</v>
      </c>
      <c r="AY131" s="312">
        <v>0</v>
      </c>
      <c r="AZ131" s="312">
        <v>0</v>
      </c>
      <c r="BA131" s="312">
        <v>0</v>
      </c>
      <c r="BB131" s="312">
        <v>0</v>
      </c>
      <c r="BC131" s="312">
        <v>0</v>
      </c>
      <c r="BD131" s="312">
        <v>0</v>
      </c>
      <c r="BE131" s="444"/>
      <c r="BF131" s="444"/>
      <c r="BG131" s="444"/>
      <c r="BH131" s="444"/>
      <c r="BI131" s="444"/>
      <c r="BJ131" s="444"/>
      <c r="BK131" s="444"/>
      <c r="BL131" s="444"/>
      <c r="BM131" s="444"/>
      <c r="BN131" s="444"/>
      <c r="BO131" s="444"/>
      <c r="BP131" s="444"/>
      <c r="BQ131" s="444"/>
      <c r="BR131" s="444"/>
      <c r="BS131" s="444"/>
      <c r="BT131" s="444"/>
      <c r="BU131" s="444"/>
      <c r="BV131" s="444"/>
      <c r="BW131" s="444"/>
      <c r="BX131" s="444"/>
      <c r="BY131" s="444"/>
      <c r="BZ131" s="444"/>
      <c r="CA131" s="444"/>
      <c r="CB131" s="444"/>
      <c r="CC131" s="444"/>
      <c r="CD131" s="444"/>
      <c r="CE131" s="444"/>
      <c r="CF131" s="444"/>
      <c r="CG131" s="444"/>
      <c r="CH131" s="444"/>
      <c r="CI131" s="444"/>
      <c r="CJ131" s="444"/>
      <c r="CK131" s="444"/>
      <c r="CL131" s="444"/>
      <c r="CM131" s="444"/>
      <c r="CN131" s="38"/>
      <c r="CO131" s="38"/>
      <c r="CP131" s="38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75"/>
    </row>
    <row r="132" spans="1:142" x14ac:dyDescent="0.25">
      <c r="A132" s="368" t="s">
        <v>868</v>
      </c>
      <c r="B132" s="368" t="s">
        <v>509</v>
      </c>
      <c r="C132" s="369">
        <v>2224</v>
      </c>
      <c r="D132" s="394">
        <v>124</v>
      </c>
      <c r="E132" s="312">
        <v>0</v>
      </c>
      <c r="F132" s="312">
        <v>0</v>
      </c>
      <c r="G132" s="312">
        <v>0</v>
      </c>
      <c r="H132" s="312">
        <v>0</v>
      </c>
      <c r="I132" s="312">
        <v>0</v>
      </c>
      <c r="J132" s="312">
        <v>0</v>
      </c>
      <c r="K132" s="312">
        <v>0</v>
      </c>
      <c r="L132" s="312">
        <v>0</v>
      </c>
      <c r="M132" s="312">
        <v>0</v>
      </c>
      <c r="N132" s="312">
        <v>0</v>
      </c>
      <c r="O132" s="312">
        <v>0</v>
      </c>
      <c r="P132" s="312">
        <v>0</v>
      </c>
      <c r="Q132" s="312">
        <v>0</v>
      </c>
      <c r="R132" s="312">
        <v>0</v>
      </c>
      <c r="S132" s="312">
        <v>0</v>
      </c>
      <c r="T132" s="312">
        <v>0</v>
      </c>
      <c r="U132" s="312">
        <v>0</v>
      </c>
      <c r="V132" s="312">
        <v>0</v>
      </c>
      <c r="W132" s="312">
        <v>0</v>
      </c>
      <c r="X132" s="312">
        <v>0</v>
      </c>
      <c r="Y132" s="312">
        <v>0</v>
      </c>
      <c r="Z132" s="312">
        <v>0</v>
      </c>
      <c r="AA132" s="312">
        <v>0</v>
      </c>
      <c r="AB132" s="312">
        <v>0</v>
      </c>
      <c r="AC132" s="312">
        <v>0</v>
      </c>
      <c r="AD132" s="312">
        <v>0</v>
      </c>
      <c r="AE132" s="312">
        <v>0</v>
      </c>
      <c r="AF132" s="312">
        <v>0</v>
      </c>
      <c r="AG132" s="312">
        <v>0</v>
      </c>
      <c r="AH132" s="312">
        <v>0</v>
      </c>
      <c r="AI132" s="312">
        <v>0</v>
      </c>
      <c r="AJ132" s="312">
        <v>0</v>
      </c>
      <c r="AK132" s="312">
        <v>0</v>
      </c>
      <c r="AL132" s="312">
        <v>0</v>
      </c>
      <c r="AM132" s="312">
        <v>0</v>
      </c>
      <c r="AN132" s="312">
        <v>0</v>
      </c>
      <c r="AO132" s="312">
        <v>0</v>
      </c>
      <c r="AP132" s="312">
        <v>0</v>
      </c>
      <c r="AQ132" s="312">
        <v>0</v>
      </c>
      <c r="AR132" s="312">
        <v>0</v>
      </c>
      <c r="AS132" s="312">
        <v>0</v>
      </c>
      <c r="AT132" s="312">
        <v>0</v>
      </c>
      <c r="AU132" s="312">
        <v>0</v>
      </c>
      <c r="AV132" s="312">
        <v>0</v>
      </c>
      <c r="AW132" s="312">
        <v>0</v>
      </c>
      <c r="AX132" s="312">
        <v>0</v>
      </c>
      <c r="AY132" s="312">
        <v>0</v>
      </c>
      <c r="AZ132" s="312">
        <v>0</v>
      </c>
      <c r="BA132" s="312">
        <v>0</v>
      </c>
      <c r="BB132" s="312">
        <v>0</v>
      </c>
      <c r="BC132" s="312">
        <v>0</v>
      </c>
      <c r="BD132" s="312">
        <v>0</v>
      </c>
      <c r="BE132" s="444"/>
      <c r="BF132" s="444"/>
      <c r="BG132" s="444"/>
      <c r="BH132" s="444"/>
      <c r="BI132" s="444"/>
      <c r="BJ132" s="444"/>
      <c r="BK132" s="444"/>
      <c r="BL132" s="444"/>
      <c r="BM132" s="444"/>
      <c r="BN132" s="444"/>
      <c r="BO132" s="444"/>
      <c r="BP132" s="444"/>
      <c r="BQ132" s="444"/>
      <c r="BR132" s="444"/>
      <c r="BS132" s="444"/>
      <c r="BT132" s="444"/>
      <c r="BU132" s="444"/>
      <c r="BV132" s="444"/>
      <c r="BW132" s="444"/>
      <c r="BX132" s="444"/>
      <c r="BY132" s="444"/>
      <c r="BZ132" s="444"/>
      <c r="CA132" s="444"/>
      <c r="CB132" s="444"/>
      <c r="CC132" s="444"/>
      <c r="CD132" s="444"/>
      <c r="CE132" s="444"/>
      <c r="CF132" s="444"/>
      <c r="CG132" s="444"/>
      <c r="CH132" s="444"/>
      <c r="CI132" s="444"/>
      <c r="CJ132" s="444"/>
      <c r="CK132" s="444"/>
      <c r="CL132" s="444"/>
      <c r="CM132" s="444"/>
      <c r="CN132" s="38"/>
      <c r="CO132" s="38"/>
      <c r="CP132" s="38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3"/>
      <c r="EG132" s="13"/>
      <c r="EH132" s="13"/>
      <c r="EI132" s="13"/>
      <c r="EJ132" s="13"/>
      <c r="EK132" s="13"/>
      <c r="EL132" s="75"/>
    </row>
    <row r="133" spans="1:142" x14ac:dyDescent="0.25">
      <c r="A133" s="368" t="s">
        <v>868</v>
      </c>
      <c r="B133" s="368" t="s">
        <v>522</v>
      </c>
      <c r="C133" s="369">
        <v>2224</v>
      </c>
      <c r="D133" s="394">
        <v>125</v>
      </c>
      <c r="E133" s="312">
        <v>0</v>
      </c>
      <c r="F133" s="312">
        <v>0</v>
      </c>
      <c r="G133" s="312">
        <v>0</v>
      </c>
      <c r="H133" s="312">
        <v>0</v>
      </c>
      <c r="I133" s="312">
        <v>0</v>
      </c>
      <c r="J133" s="312">
        <v>0</v>
      </c>
      <c r="K133" s="312">
        <v>0</v>
      </c>
      <c r="L133" s="312">
        <v>0</v>
      </c>
      <c r="M133" s="312">
        <v>0</v>
      </c>
      <c r="N133" s="312">
        <v>0</v>
      </c>
      <c r="O133" s="312">
        <v>0</v>
      </c>
      <c r="P133" s="312">
        <v>0</v>
      </c>
      <c r="Q133" s="312">
        <v>0</v>
      </c>
      <c r="R133" s="312">
        <v>0</v>
      </c>
      <c r="S133" s="312">
        <v>0</v>
      </c>
      <c r="T133" s="312">
        <v>0</v>
      </c>
      <c r="U133" s="312">
        <v>0</v>
      </c>
      <c r="V133" s="312">
        <v>0</v>
      </c>
      <c r="W133" s="312">
        <v>0</v>
      </c>
      <c r="X133" s="312">
        <v>0</v>
      </c>
      <c r="Y133" s="312">
        <v>0</v>
      </c>
      <c r="Z133" s="312">
        <v>0</v>
      </c>
      <c r="AA133" s="312">
        <v>0</v>
      </c>
      <c r="AB133" s="312">
        <v>0</v>
      </c>
      <c r="AC133" s="312">
        <v>0</v>
      </c>
      <c r="AD133" s="312">
        <v>0</v>
      </c>
      <c r="AE133" s="312">
        <v>0</v>
      </c>
      <c r="AF133" s="312">
        <v>0</v>
      </c>
      <c r="AG133" s="312">
        <v>0</v>
      </c>
      <c r="AH133" s="312">
        <v>0</v>
      </c>
      <c r="AI133" s="312">
        <v>0</v>
      </c>
      <c r="AJ133" s="312">
        <v>0</v>
      </c>
      <c r="AK133" s="312">
        <v>0</v>
      </c>
      <c r="AL133" s="312">
        <v>0</v>
      </c>
      <c r="AM133" s="312">
        <v>0</v>
      </c>
      <c r="AN133" s="312">
        <v>0</v>
      </c>
      <c r="AO133" s="312">
        <v>0</v>
      </c>
      <c r="AP133" s="312">
        <v>0</v>
      </c>
      <c r="AQ133" s="312">
        <v>0</v>
      </c>
      <c r="AR133" s="312">
        <v>0</v>
      </c>
      <c r="AS133" s="312">
        <v>0</v>
      </c>
      <c r="AT133" s="312">
        <v>0</v>
      </c>
      <c r="AU133" s="312">
        <v>0</v>
      </c>
      <c r="AV133" s="312">
        <v>0</v>
      </c>
      <c r="AW133" s="312">
        <v>0</v>
      </c>
      <c r="AX133" s="312">
        <v>0</v>
      </c>
      <c r="AY133" s="312">
        <v>0</v>
      </c>
      <c r="AZ133" s="312">
        <v>0</v>
      </c>
      <c r="BA133" s="312">
        <v>0</v>
      </c>
      <c r="BB133" s="312">
        <v>0</v>
      </c>
      <c r="BC133" s="312">
        <v>0</v>
      </c>
      <c r="BD133" s="312">
        <v>0</v>
      </c>
      <c r="BE133" s="444"/>
      <c r="BF133" s="444"/>
      <c r="BG133" s="444"/>
      <c r="BH133" s="444"/>
      <c r="BI133" s="444"/>
      <c r="BJ133" s="444"/>
      <c r="BK133" s="444"/>
      <c r="BL133" s="444"/>
      <c r="BM133" s="444"/>
      <c r="BN133" s="444"/>
      <c r="BO133" s="444"/>
      <c r="BP133" s="444"/>
      <c r="BQ133" s="444"/>
      <c r="BR133" s="444"/>
      <c r="BS133" s="444"/>
      <c r="BT133" s="444"/>
      <c r="BU133" s="444"/>
      <c r="BV133" s="444"/>
      <c r="BW133" s="444"/>
      <c r="BX133" s="444"/>
      <c r="BY133" s="444"/>
      <c r="BZ133" s="444"/>
      <c r="CA133" s="444"/>
      <c r="CB133" s="444"/>
      <c r="CC133" s="444"/>
      <c r="CD133" s="444"/>
      <c r="CE133" s="444"/>
      <c r="CF133" s="444"/>
      <c r="CG133" s="444"/>
      <c r="CH133" s="444"/>
      <c r="CI133" s="444"/>
      <c r="CJ133" s="444"/>
      <c r="CK133" s="444"/>
      <c r="CL133" s="444"/>
      <c r="CM133" s="444"/>
      <c r="CN133" s="38"/>
      <c r="CO133" s="38"/>
      <c r="CP133" s="38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3"/>
      <c r="EG133" s="13"/>
      <c r="EH133" s="13"/>
      <c r="EI133" s="13"/>
      <c r="EJ133" s="13"/>
      <c r="EK133" s="13"/>
      <c r="EL133" s="75"/>
    </row>
    <row r="134" spans="1:142" x14ac:dyDescent="0.25">
      <c r="A134" s="368" t="s">
        <v>868</v>
      </c>
      <c r="B134" s="368" t="s">
        <v>877</v>
      </c>
      <c r="C134" s="369" t="s">
        <v>545</v>
      </c>
      <c r="D134" s="394">
        <v>126</v>
      </c>
      <c r="E134" s="312">
        <v>0</v>
      </c>
      <c r="F134" s="312">
        <v>0</v>
      </c>
      <c r="G134" s="312">
        <v>0</v>
      </c>
      <c r="H134" s="312">
        <v>0</v>
      </c>
      <c r="I134" s="312">
        <v>0</v>
      </c>
      <c r="J134" s="312">
        <v>0</v>
      </c>
      <c r="K134" s="312">
        <v>0</v>
      </c>
      <c r="L134" s="312">
        <v>0</v>
      </c>
      <c r="M134" s="312">
        <v>0</v>
      </c>
      <c r="N134" s="312">
        <v>0</v>
      </c>
      <c r="O134" s="312">
        <v>0</v>
      </c>
      <c r="P134" s="312">
        <v>0</v>
      </c>
      <c r="Q134" s="312">
        <v>0</v>
      </c>
      <c r="R134" s="312">
        <v>0</v>
      </c>
      <c r="S134" s="312">
        <v>0</v>
      </c>
      <c r="T134" s="312">
        <v>0</v>
      </c>
      <c r="U134" s="312">
        <v>0</v>
      </c>
      <c r="V134" s="312">
        <v>0</v>
      </c>
      <c r="W134" s="312">
        <v>0</v>
      </c>
      <c r="X134" s="312">
        <v>0</v>
      </c>
      <c r="Y134" s="312">
        <v>0</v>
      </c>
      <c r="Z134" s="312">
        <v>0</v>
      </c>
      <c r="AA134" s="312">
        <v>0</v>
      </c>
      <c r="AB134" s="312">
        <v>0</v>
      </c>
      <c r="AC134" s="312">
        <v>0</v>
      </c>
      <c r="AD134" s="312">
        <v>0</v>
      </c>
      <c r="AE134" s="312">
        <v>0</v>
      </c>
      <c r="AF134" s="312">
        <v>0</v>
      </c>
      <c r="AG134" s="312">
        <v>0</v>
      </c>
      <c r="AH134" s="312">
        <v>0</v>
      </c>
      <c r="AI134" s="312">
        <v>0</v>
      </c>
      <c r="AJ134" s="312">
        <v>0</v>
      </c>
      <c r="AK134" s="312">
        <v>0</v>
      </c>
      <c r="AL134" s="312">
        <v>0</v>
      </c>
      <c r="AM134" s="312">
        <v>0</v>
      </c>
      <c r="AN134" s="312">
        <v>0</v>
      </c>
      <c r="AO134" s="312">
        <v>0</v>
      </c>
      <c r="AP134" s="312">
        <v>0</v>
      </c>
      <c r="AQ134" s="312">
        <v>0</v>
      </c>
      <c r="AR134" s="312">
        <v>0</v>
      </c>
      <c r="AS134" s="312">
        <v>0</v>
      </c>
      <c r="AT134" s="312">
        <v>0</v>
      </c>
      <c r="AU134" s="312">
        <v>0</v>
      </c>
      <c r="AV134" s="312">
        <v>0</v>
      </c>
      <c r="AW134" s="312">
        <v>0</v>
      </c>
      <c r="AX134" s="312">
        <v>0</v>
      </c>
      <c r="AY134" s="312">
        <v>0</v>
      </c>
      <c r="AZ134" s="312">
        <v>0</v>
      </c>
      <c r="BA134" s="312">
        <v>0</v>
      </c>
      <c r="BB134" s="312">
        <v>0</v>
      </c>
      <c r="BC134" s="312">
        <v>0</v>
      </c>
      <c r="BD134" s="312">
        <v>0</v>
      </c>
      <c r="BE134" s="444"/>
      <c r="BF134" s="444"/>
      <c r="BG134" s="444"/>
      <c r="BH134" s="444"/>
      <c r="BI134" s="444"/>
      <c r="BJ134" s="444"/>
      <c r="BK134" s="444"/>
      <c r="BL134" s="444"/>
      <c r="BM134" s="444"/>
      <c r="BN134" s="444"/>
      <c r="BO134" s="444"/>
      <c r="BP134" s="444"/>
      <c r="BQ134" s="444"/>
      <c r="BR134" s="444"/>
      <c r="BS134" s="444"/>
      <c r="BT134" s="444"/>
      <c r="BU134" s="444"/>
      <c r="BV134" s="444"/>
      <c r="BW134" s="444"/>
      <c r="BX134" s="444"/>
      <c r="BY134" s="444"/>
      <c r="BZ134" s="444"/>
      <c r="CA134" s="444"/>
      <c r="CB134" s="444"/>
      <c r="CC134" s="444"/>
      <c r="CD134" s="444"/>
      <c r="CE134" s="444"/>
      <c r="CF134" s="444"/>
      <c r="CG134" s="444"/>
      <c r="CH134" s="444"/>
      <c r="CI134" s="444"/>
      <c r="CJ134" s="444"/>
      <c r="CK134" s="444"/>
      <c r="CL134" s="444"/>
      <c r="CM134" s="444"/>
      <c r="CN134" s="38"/>
      <c r="CO134" s="38"/>
      <c r="CP134" s="38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3"/>
      <c r="EG134" s="13"/>
      <c r="EH134" s="13"/>
      <c r="EI134" s="13"/>
      <c r="EJ134" s="13"/>
      <c r="EK134" s="13"/>
      <c r="EL134" s="75"/>
    </row>
    <row r="135" spans="1:142" x14ac:dyDescent="0.25">
      <c r="A135" s="368" t="s">
        <v>868</v>
      </c>
      <c r="B135" s="368" t="s">
        <v>482</v>
      </c>
      <c r="C135" s="369" t="s">
        <v>545</v>
      </c>
      <c r="D135" s="394">
        <v>127</v>
      </c>
      <c r="E135" s="312">
        <v>0</v>
      </c>
      <c r="F135" s="312">
        <v>0</v>
      </c>
      <c r="G135" s="312">
        <v>0</v>
      </c>
      <c r="H135" s="312">
        <v>0</v>
      </c>
      <c r="I135" s="312">
        <v>0</v>
      </c>
      <c r="J135" s="312">
        <v>0</v>
      </c>
      <c r="K135" s="312">
        <v>0</v>
      </c>
      <c r="L135" s="312">
        <v>0</v>
      </c>
      <c r="M135" s="312">
        <v>0</v>
      </c>
      <c r="N135" s="312">
        <v>0</v>
      </c>
      <c r="O135" s="312">
        <v>0</v>
      </c>
      <c r="P135" s="312">
        <v>0</v>
      </c>
      <c r="Q135" s="312">
        <v>0</v>
      </c>
      <c r="R135" s="312">
        <v>0</v>
      </c>
      <c r="S135" s="312">
        <v>0</v>
      </c>
      <c r="T135" s="312">
        <v>0</v>
      </c>
      <c r="U135" s="312">
        <v>0</v>
      </c>
      <c r="V135" s="312">
        <v>0</v>
      </c>
      <c r="W135" s="312">
        <v>0</v>
      </c>
      <c r="X135" s="312">
        <v>0</v>
      </c>
      <c r="Y135" s="312">
        <v>0</v>
      </c>
      <c r="Z135" s="312">
        <v>0</v>
      </c>
      <c r="AA135" s="312">
        <v>0</v>
      </c>
      <c r="AB135" s="312">
        <v>0</v>
      </c>
      <c r="AC135" s="312">
        <v>0</v>
      </c>
      <c r="AD135" s="312">
        <v>0</v>
      </c>
      <c r="AE135" s="312">
        <v>0</v>
      </c>
      <c r="AF135" s="312">
        <v>0</v>
      </c>
      <c r="AG135" s="312">
        <v>0</v>
      </c>
      <c r="AH135" s="312">
        <v>0</v>
      </c>
      <c r="AI135" s="312">
        <v>0</v>
      </c>
      <c r="AJ135" s="312">
        <v>0</v>
      </c>
      <c r="AK135" s="312">
        <v>0</v>
      </c>
      <c r="AL135" s="312">
        <v>0</v>
      </c>
      <c r="AM135" s="312">
        <v>0</v>
      </c>
      <c r="AN135" s="312">
        <v>0</v>
      </c>
      <c r="AO135" s="312">
        <v>0</v>
      </c>
      <c r="AP135" s="312">
        <v>0</v>
      </c>
      <c r="AQ135" s="312">
        <v>0</v>
      </c>
      <c r="AR135" s="312">
        <v>0</v>
      </c>
      <c r="AS135" s="312">
        <v>0</v>
      </c>
      <c r="AT135" s="312">
        <v>0</v>
      </c>
      <c r="AU135" s="312">
        <v>0</v>
      </c>
      <c r="AV135" s="312">
        <v>0</v>
      </c>
      <c r="AW135" s="312">
        <v>0</v>
      </c>
      <c r="AX135" s="312">
        <v>0</v>
      </c>
      <c r="AY135" s="312">
        <v>0</v>
      </c>
      <c r="AZ135" s="312">
        <v>0</v>
      </c>
      <c r="BA135" s="312">
        <v>0</v>
      </c>
      <c r="BB135" s="312">
        <v>0</v>
      </c>
      <c r="BC135" s="312">
        <v>0</v>
      </c>
      <c r="BD135" s="312">
        <v>0</v>
      </c>
      <c r="BE135" s="444"/>
      <c r="BF135" s="444"/>
      <c r="BG135" s="444"/>
      <c r="BH135" s="444"/>
      <c r="BI135" s="444"/>
      <c r="BJ135" s="444"/>
      <c r="BK135" s="444"/>
      <c r="BL135" s="444"/>
      <c r="BM135" s="444"/>
      <c r="BN135" s="444"/>
      <c r="BO135" s="444"/>
      <c r="BP135" s="444"/>
      <c r="BQ135" s="444"/>
      <c r="BR135" s="444"/>
      <c r="BS135" s="444"/>
      <c r="BT135" s="444"/>
      <c r="BU135" s="444"/>
      <c r="BV135" s="444"/>
      <c r="BW135" s="444"/>
      <c r="BX135" s="444"/>
      <c r="BY135" s="444"/>
      <c r="BZ135" s="444"/>
      <c r="CA135" s="444"/>
      <c r="CB135" s="444"/>
      <c r="CC135" s="444"/>
      <c r="CD135" s="444"/>
      <c r="CE135" s="444"/>
      <c r="CF135" s="444"/>
      <c r="CG135" s="444"/>
      <c r="CH135" s="444"/>
      <c r="CI135" s="444"/>
      <c r="CJ135" s="444"/>
      <c r="CK135" s="444"/>
      <c r="CL135" s="444"/>
      <c r="CM135" s="444"/>
      <c r="CN135" s="38"/>
      <c r="CO135" s="38"/>
      <c r="CP135" s="38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13"/>
      <c r="EE135" s="13"/>
      <c r="EF135" s="13"/>
      <c r="EG135" s="13"/>
      <c r="EH135" s="13"/>
      <c r="EI135" s="13"/>
      <c r="EJ135" s="13"/>
      <c r="EK135" s="13"/>
      <c r="EL135" s="75"/>
    </row>
    <row r="136" spans="1:142" x14ac:dyDescent="0.25">
      <c r="A136" s="368" t="s">
        <v>868</v>
      </c>
      <c r="B136" s="368" t="s">
        <v>891</v>
      </c>
      <c r="C136" s="369" t="s">
        <v>545</v>
      </c>
      <c r="D136" s="394">
        <v>128</v>
      </c>
      <c r="E136" s="312">
        <v>0</v>
      </c>
      <c r="F136" s="312">
        <v>0</v>
      </c>
      <c r="G136" s="312">
        <v>0</v>
      </c>
      <c r="H136" s="312">
        <v>0</v>
      </c>
      <c r="I136" s="312">
        <v>0</v>
      </c>
      <c r="J136" s="312">
        <v>0</v>
      </c>
      <c r="K136" s="312">
        <v>0</v>
      </c>
      <c r="L136" s="312">
        <v>0</v>
      </c>
      <c r="M136" s="312">
        <v>0</v>
      </c>
      <c r="N136" s="312">
        <v>0</v>
      </c>
      <c r="O136" s="312">
        <v>0</v>
      </c>
      <c r="P136" s="312">
        <v>0</v>
      </c>
      <c r="Q136" s="312">
        <v>0</v>
      </c>
      <c r="R136" s="312">
        <v>0</v>
      </c>
      <c r="S136" s="312">
        <v>0</v>
      </c>
      <c r="T136" s="312">
        <v>0</v>
      </c>
      <c r="U136" s="312">
        <v>0</v>
      </c>
      <c r="V136" s="312">
        <v>0</v>
      </c>
      <c r="W136" s="312">
        <v>0</v>
      </c>
      <c r="X136" s="312">
        <v>0</v>
      </c>
      <c r="Y136" s="312">
        <v>0</v>
      </c>
      <c r="Z136" s="312">
        <v>0</v>
      </c>
      <c r="AA136" s="312">
        <v>0</v>
      </c>
      <c r="AB136" s="312">
        <v>0</v>
      </c>
      <c r="AC136" s="312">
        <v>0</v>
      </c>
      <c r="AD136" s="312">
        <v>0</v>
      </c>
      <c r="AE136" s="312">
        <v>0</v>
      </c>
      <c r="AF136" s="312">
        <v>0</v>
      </c>
      <c r="AG136" s="312">
        <v>0</v>
      </c>
      <c r="AH136" s="312">
        <v>0</v>
      </c>
      <c r="AI136" s="312">
        <v>0</v>
      </c>
      <c r="AJ136" s="312">
        <v>0</v>
      </c>
      <c r="AK136" s="312">
        <v>0</v>
      </c>
      <c r="AL136" s="312">
        <v>0</v>
      </c>
      <c r="AM136" s="312">
        <v>0</v>
      </c>
      <c r="AN136" s="312">
        <v>0</v>
      </c>
      <c r="AO136" s="312">
        <v>0</v>
      </c>
      <c r="AP136" s="312">
        <v>0</v>
      </c>
      <c r="AQ136" s="312">
        <v>0</v>
      </c>
      <c r="AR136" s="312">
        <v>0</v>
      </c>
      <c r="AS136" s="312">
        <v>0</v>
      </c>
      <c r="AT136" s="312">
        <v>0</v>
      </c>
      <c r="AU136" s="312">
        <v>0</v>
      </c>
      <c r="AV136" s="312">
        <v>0</v>
      </c>
      <c r="AW136" s="312">
        <v>0</v>
      </c>
      <c r="AX136" s="312">
        <v>0</v>
      </c>
      <c r="AY136" s="312">
        <v>0</v>
      </c>
      <c r="AZ136" s="312">
        <v>0</v>
      </c>
      <c r="BA136" s="312">
        <v>0</v>
      </c>
      <c r="BB136" s="312">
        <v>0</v>
      </c>
      <c r="BC136" s="312">
        <v>0</v>
      </c>
      <c r="BD136" s="312">
        <v>0</v>
      </c>
      <c r="BE136" s="444"/>
      <c r="BF136" s="444"/>
      <c r="BG136" s="444"/>
      <c r="BH136" s="444"/>
      <c r="BI136" s="444"/>
      <c r="BJ136" s="444"/>
      <c r="BK136" s="444"/>
      <c r="BL136" s="444"/>
      <c r="BM136" s="444"/>
      <c r="BN136" s="444"/>
      <c r="BO136" s="444"/>
      <c r="BP136" s="444"/>
      <c r="BQ136" s="444"/>
      <c r="BR136" s="444"/>
      <c r="BS136" s="444"/>
      <c r="BT136" s="444"/>
      <c r="BU136" s="444"/>
      <c r="BV136" s="444"/>
      <c r="BW136" s="444"/>
      <c r="BX136" s="444"/>
      <c r="BY136" s="444"/>
      <c r="BZ136" s="444"/>
      <c r="CA136" s="444"/>
      <c r="CB136" s="444"/>
      <c r="CC136" s="444"/>
      <c r="CD136" s="444"/>
      <c r="CE136" s="444"/>
      <c r="CF136" s="444"/>
      <c r="CG136" s="444"/>
      <c r="CH136" s="444"/>
      <c r="CI136" s="444"/>
      <c r="CJ136" s="444"/>
      <c r="CK136" s="444"/>
      <c r="CL136" s="444"/>
      <c r="CM136" s="444"/>
      <c r="CN136" s="38"/>
      <c r="CO136" s="38"/>
      <c r="CP136" s="38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75"/>
    </row>
    <row r="137" spans="1:142" x14ac:dyDescent="0.25">
      <c r="A137" s="368" t="s">
        <v>868</v>
      </c>
      <c r="B137" s="368" t="s">
        <v>893</v>
      </c>
      <c r="C137" s="369" t="s">
        <v>545</v>
      </c>
      <c r="D137" s="394">
        <v>129</v>
      </c>
      <c r="E137" s="312">
        <v>0</v>
      </c>
      <c r="F137" s="312">
        <v>0</v>
      </c>
      <c r="G137" s="312">
        <v>0</v>
      </c>
      <c r="H137" s="312">
        <v>0</v>
      </c>
      <c r="I137" s="312">
        <v>0</v>
      </c>
      <c r="J137" s="312">
        <v>0</v>
      </c>
      <c r="K137" s="312">
        <v>0</v>
      </c>
      <c r="L137" s="312">
        <v>0</v>
      </c>
      <c r="M137" s="312">
        <v>0</v>
      </c>
      <c r="N137" s="312">
        <v>0</v>
      </c>
      <c r="O137" s="312">
        <v>0</v>
      </c>
      <c r="P137" s="312">
        <v>0</v>
      </c>
      <c r="Q137" s="312">
        <v>0</v>
      </c>
      <c r="R137" s="312">
        <v>0</v>
      </c>
      <c r="S137" s="312">
        <v>0</v>
      </c>
      <c r="T137" s="312">
        <v>0</v>
      </c>
      <c r="U137" s="312">
        <v>0</v>
      </c>
      <c r="V137" s="312">
        <v>0</v>
      </c>
      <c r="W137" s="312">
        <v>0</v>
      </c>
      <c r="X137" s="312">
        <v>0</v>
      </c>
      <c r="Y137" s="312">
        <v>0</v>
      </c>
      <c r="Z137" s="312">
        <v>0</v>
      </c>
      <c r="AA137" s="312">
        <v>0</v>
      </c>
      <c r="AB137" s="312">
        <v>0</v>
      </c>
      <c r="AC137" s="312">
        <v>0</v>
      </c>
      <c r="AD137" s="312">
        <v>0</v>
      </c>
      <c r="AE137" s="312">
        <v>0</v>
      </c>
      <c r="AF137" s="312">
        <v>0</v>
      </c>
      <c r="AG137" s="312">
        <v>0</v>
      </c>
      <c r="AH137" s="312">
        <v>0</v>
      </c>
      <c r="AI137" s="312">
        <v>0</v>
      </c>
      <c r="AJ137" s="312">
        <v>0</v>
      </c>
      <c r="AK137" s="312">
        <v>0</v>
      </c>
      <c r="AL137" s="312">
        <v>0</v>
      </c>
      <c r="AM137" s="312">
        <v>0</v>
      </c>
      <c r="AN137" s="312">
        <v>0</v>
      </c>
      <c r="AO137" s="312">
        <v>0</v>
      </c>
      <c r="AP137" s="312">
        <v>0</v>
      </c>
      <c r="AQ137" s="312">
        <v>0</v>
      </c>
      <c r="AR137" s="312">
        <v>0</v>
      </c>
      <c r="AS137" s="312">
        <v>0</v>
      </c>
      <c r="AT137" s="312">
        <v>0</v>
      </c>
      <c r="AU137" s="312">
        <v>0</v>
      </c>
      <c r="AV137" s="312">
        <v>0</v>
      </c>
      <c r="AW137" s="312">
        <v>0</v>
      </c>
      <c r="AX137" s="312">
        <v>0</v>
      </c>
      <c r="AY137" s="312">
        <v>0</v>
      </c>
      <c r="AZ137" s="312">
        <v>0</v>
      </c>
      <c r="BA137" s="312">
        <v>0</v>
      </c>
      <c r="BB137" s="312">
        <v>0</v>
      </c>
      <c r="BC137" s="312">
        <v>0</v>
      </c>
      <c r="BD137" s="312">
        <v>0</v>
      </c>
      <c r="BE137" s="444"/>
      <c r="BF137" s="444"/>
      <c r="BG137" s="444"/>
      <c r="BH137" s="444"/>
      <c r="BI137" s="444"/>
      <c r="BJ137" s="444"/>
      <c r="BK137" s="444"/>
      <c r="BL137" s="444"/>
      <c r="BM137" s="444"/>
      <c r="BN137" s="444"/>
      <c r="BO137" s="444"/>
      <c r="BP137" s="444"/>
      <c r="BQ137" s="444"/>
      <c r="BR137" s="444"/>
      <c r="BS137" s="444"/>
      <c r="BT137" s="444"/>
      <c r="BU137" s="444"/>
      <c r="BV137" s="444"/>
      <c r="BW137" s="444"/>
      <c r="BX137" s="444"/>
      <c r="BY137" s="444"/>
      <c r="BZ137" s="444"/>
      <c r="CA137" s="444"/>
      <c r="CB137" s="444"/>
      <c r="CC137" s="444"/>
      <c r="CD137" s="444"/>
      <c r="CE137" s="444"/>
      <c r="CF137" s="444"/>
      <c r="CG137" s="444"/>
      <c r="CH137" s="444"/>
      <c r="CI137" s="444"/>
      <c r="CJ137" s="444"/>
      <c r="CK137" s="444"/>
      <c r="CL137" s="444"/>
      <c r="CM137" s="444"/>
      <c r="CN137" s="38"/>
      <c r="CO137" s="38"/>
      <c r="CP137" s="38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  <c r="DS137" s="13"/>
      <c r="DT137" s="13"/>
      <c r="DU137" s="13"/>
      <c r="DV137" s="13"/>
      <c r="DW137" s="13"/>
      <c r="DX137" s="13"/>
      <c r="DY137" s="13"/>
      <c r="DZ137" s="13"/>
      <c r="EA137" s="13"/>
      <c r="EB137" s="13"/>
      <c r="EC137" s="13"/>
      <c r="ED137" s="13"/>
      <c r="EE137" s="13"/>
      <c r="EF137" s="13"/>
      <c r="EG137" s="13"/>
      <c r="EH137" s="13"/>
      <c r="EI137" s="13"/>
      <c r="EJ137" s="13"/>
      <c r="EK137" s="13"/>
      <c r="EL137" s="75"/>
    </row>
    <row r="138" spans="1:142" x14ac:dyDescent="0.25">
      <c r="A138" s="368" t="s">
        <v>868</v>
      </c>
      <c r="B138" s="368" t="s">
        <v>894</v>
      </c>
      <c r="C138" s="369" t="s">
        <v>545</v>
      </c>
      <c r="D138" s="394">
        <v>130</v>
      </c>
      <c r="E138" s="312">
        <v>0</v>
      </c>
      <c r="F138" s="312">
        <v>0</v>
      </c>
      <c r="G138" s="312">
        <v>0</v>
      </c>
      <c r="H138" s="312">
        <v>0</v>
      </c>
      <c r="I138" s="312">
        <v>0</v>
      </c>
      <c r="J138" s="312">
        <v>0</v>
      </c>
      <c r="K138" s="312">
        <v>0</v>
      </c>
      <c r="L138" s="312">
        <v>0</v>
      </c>
      <c r="M138" s="312">
        <v>0</v>
      </c>
      <c r="N138" s="312">
        <v>0</v>
      </c>
      <c r="O138" s="312">
        <v>0</v>
      </c>
      <c r="P138" s="312">
        <v>0</v>
      </c>
      <c r="Q138" s="312">
        <v>0</v>
      </c>
      <c r="R138" s="312">
        <v>0</v>
      </c>
      <c r="S138" s="312">
        <v>0</v>
      </c>
      <c r="T138" s="312">
        <v>0</v>
      </c>
      <c r="U138" s="312">
        <v>0</v>
      </c>
      <c r="V138" s="312">
        <v>0</v>
      </c>
      <c r="W138" s="312">
        <v>0</v>
      </c>
      <c r="X138" s="312">
        <v>0</v>
      </c>
      <c r="Y138" s="312">
        <v>0</v>
      </c>
      <c r="Z138" s="312">
        <v>0</v>
      </c>
      <c r="AA138" s="312">
        <v>0</v>
      </c>
      <c r="AB138" s="312">
        <v>0</v>
      </c>
      <c r="AC138" s="312">
        <v>0</v>
      </c>
      <c r="AD138" s="312">
        <v>0</v>
      </c>
      <c r="AE138" s="312">
        <v>0</v>
      </c>
      <c r="AF138" s="312">
        <v>0</v>
      </c>
      <c r="AG138" s="312">
        <v>0</v>
      </c>
      <c r="AH138" s="312">
        <v>0</v>
      </c>
      <c r="AI138" s="312">
        <v>0</v>
      </c>
      <c r="AJ138" s="312">
        <v>0</v>
      </c>
      <c r="AK138" s="312">
        <v>0</v>
      </c>
      <c r="AL138" s="312">
        <v>0</v>
      </c>
      <c r="AM138" s="312">
        <v>0</v>
      </c>
      <c r="AN138" s="312">
        <v>0</v>
      </c>
      <c r="AO138" s="312">
        <v>0</v>
      </c>
      <c r="AP138" s="312">
        <v>0</v>
      </c>
      <c r="AQ138" s="312">
        <v>0</v>
      </c>
      <c r="AR138" s="312">
        <v>0</v>
      </c>
      <c r="AS138" s="312">
        <v>0</v>
      </c>
      <c r="AT138" s="312">
        <v>0</v>
      </c>
      <c r="AU138" s="312">
        <v>0</v>
      </c>
      <c r="AV138" s="312">
        <v>0</v>
      </c>
      <c r="AW138" s="312">
        <v>0</v>
      </c>
      <c r="AX138" s="312">
        <v>0</v>
      </c>
      <c r="AY138" s="312">
        <v>0</v>
      </c>
      <c r="AZ138" s="312">
        <v>0</v>
      </c>
      <c r="BA138" s="312">
        <v>0</v>
      </c>
      <c r="BB138" s="312">
        <v>0</v>
      </c>
      <c r="BC138" s="312">
        <v>0</v>
      </c>
      <c r="BD138" s="312">
        <v>0</v>
      </c>
      <c r="BE138" s="444"/>
      <c r="BF138" s="444"/>
      <c r="BG138" s="444"/>
      <c r="BH138" s="444"/>
      <c r="BI138" s="444"/>
      <c r="BJ138" s="444"/>
      <c r="BK138" s="444"/>
      <c r="BL138" s="444"/>
      <c r="BM138" s="444"/>
      <c r="BN138" s="444"/>
      <c r="BO138" s="444"/>
      <c r="BP138" s="444"/>
      <c r="BQ138" s="444"/>
      <c r="BR138" s="444"/>
      <c r="BS138" s="444"/>
      <c r="BT138" s="444"/>
      <c r="BU138" s="444"/>
      <c r="BV138" s="444"/>
      <c r="BW138" s="444"/>
      <c r="BX138" s="444"/>
      <c r="BY138" s="444"/>
      <c r="BZ138" s="444"/>
      <c r="CA138" s="444"/>
      <c r="CB138" s="444"/>
      <c r="CC138" s="444"/>
      <c r="CD138" s="444"/>
      <c r="CE138" s="444"/>
      <c r="CF138" s="444"/>
      <c r="CG138" s="444"/>
      <c r="CH138" s="444"/>
      <c r="CI138" s="444"/>
      <c r="CJ138" s="444"/>
      <c r="CK138" s="444"/>
      <c r="CL138" s="444"/>
      <c r="CM138" s="444"/>
      <c r="CN138" s="38"/>
      <c r="CO138" s="38"/>
      <c r="CP138" s="38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13"/>
      <c r="EE138" s="13"/>
      <c r="EF138" s="13"/>
      <c r="EG138" s="13"/>
      <c r="EH138" s="13"/>
      <c r="EI138" s="13"/>
      <c r="EJ138" s="13"/>
      <c r="EK138" s="13"/>
      <c r="EL138" s="75"/>
    </row>
    <row r="139" spans="1:142" x14ac:dyDescent="0.25">
      <c r="A139" s="368" t="s">
        <v>868</v>
      </c>
      <c r="B139" s="368" t="s">
        <v>509</v>
      </c>
      <c r="C139" s="369" t="s">
        <v>545</v>
      </c>
      <c r="D139" s="394">
        <v>131</v>
      </c>
      <c r="E139" s="312">
        <v>0</v>
      </c>
      <c r="F139" s="312">
        <v>0</v>
      </c>
      <c r="G139" s="312">
        <v>0</v>
      </c>
      <c r="H139" s="312">
        <v>0</v>
      </c>
      <c r="I139" s="312">
        <v>0</v>
      </c>
      <c r="J139" s="312">
        <v>0</v>
      </c>
      <c r="K139" s="312">
        <v>0</v>
      </c>
      <c r="L139" s="312">
        <v>0</v>
      </c>
      <c r="M139" s="312">
        <v>0</v>
      </c>
      <c r="N139" s="312">
        <v>0</v>
      </c>
      <c r="O139" s="312">
        <v>0</v>
      </c>
      <c r="P139" s="312">
        <v>0</v>
      </c>
      <c r="Q139" s="312">
        <v>0</v>
      </c>
      <c r="R139" s="312">
        <v>0</v>
      </c>
      <c r="S139" s="312">
        <v>0</v>
      </c>
      <c r="T139" s="312">
        <v>0</v>
      </c>
      <c r="U139" s="312">
        <v>0</v>
      </c>
      <c r="V139" s="312">
        <v>0</v>
      </c>
      <c r="W139" s="312">
        <v>0</v>
      </c>
      <c r="X139" s="312">
        <v>0</v>
      </c>
      <c r="Y139" s="312">
        <v>0</v>
      </c>
      <c r="Z139" s="312">
        <v>0</v>
      </c>
      <c r="AA139" s="312">
        <v>0</v>
      </c>
      <c r="AB139" s="312">
        <v>0</v>
      </c>
      <c r="AC139" s="312">
        <v>0</v>
      </c>
      <c r="AD139" s="312">
        <v>0</v>
      </c>
      <c r="AE139" s="312">
        <v>0</v>
      </c>
      <c r="AF139" s="312">
        <v>0</v>
      </c>
      <c r="AG139" s="312">
        <v>0</v>
      </c>
      <c r="AH139" s="312">
        <v>0</v>
      </c>
      <c r="AI139" s="312">
        <v>0</v>
      </c>
      <c r="AJ139" s="312">
        <v>0</v>
      </c>
      <c r="AK139" s="312">
        <v>0</v>
      </c>
      <c r="AL139" s="312">
        <v>0</v>
      </c>
      <c r="AM139" s="312">
        <v>0</v>
      </c>
      <c r="AN139" s="312">
        <v>0</v>
      </c>
      <c r="AO139" s="312">
        <v>0</v>
      </c>
      <c r="AP139" s="312">
        <v>0</v>
      </c>
      <c r="AQ139" s="312">
        <v>0</v>
      </c>
      <c r="AR139" s="312">
        <v>0</v>
      </c>
      <c r="AS139" s="312">
        <v>0</v>
      </c>
      <c r="AT139" s="312">
        <v>0</v>
      </c>
      <c r="AU139" s="312">
        <v>0</v>
      </c>
      <c r="AV139" s="312">
        <v>0</v>
      </c>
      <c r="AW139" s="312">
        <v>0</v>
      </c>
      <c r="AX139" s="312">
        <v>0</v>
      </c>
      <c r="AY139" s="312">
        <v>0</v>
      </c>
      <c r="AZ139" s="312">
        <v>0</v>
      </c>
      <c r="BA139" s="312">
        <v>0</v>
      </c>
      <c r="BB139" s="312">
        <v>0</v>
      </c>
      <c r="BC139" s="312">
        <v>0</v>
      </c>
      <c r="BD139" s="312">
        <v>0</v>
      </c>
      <c r="BE139" s="444"/>
      <c r="BF139" s="444"/>
      <c r="BG139" s="444"/>
      <c r="BH139" s="444"/>
      <c r="BI139" s="444"/>
      <c r="BJ139" s="444"/>
      <c r="BK139" s="444"/>
      <c r="BL139" s="444"/>
      <c r="BM139" s="444"/>
      <c r="BN139" s="444"/>
      <c r="BO139" s="444"/>
      <c r="BP139" s="444"/>
      <c r="BQ139" s="444"/>
      <c r="BR139" s="444"/>
      <c r="BS139" s="444"/>
      <c r="BT139" s="444"/>
      <c r="BU139" s="444"/>
      <c r="BV139" s="444"/>
      <c r="BW139" s="444"/>
      <c r="BX139" s="444"/>
      <c r="BY139" s="444"/>
      <c r="BZ139" s="444"/>
      <c r="CA139" s="444"/>
      <c r="CB139" s="444"/>
      <c r="CC139" s="444"/>
      <c r="CD139" s="444"/>
      <c r="CE139" s="444"/>
      <c r="CF139" s="444"/>
      <c r="CG139" s="444"/>
      <c r="CH139" s="444"/>
      <c r="CI139" s="444"/>
      <c r="CJ139" s="444"/>
      <c r="CK139" s="444"/>
      <c r="CL139" s="444"/>
      <c r="CM139" s="444"/>
      <c r="CN139" s="38"/>
      <c r="CO139" s="38"/>
      <c r="CP139" s="38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  <c r="EH139" s="13"/>
      <c r="EI139" s="13"/>
      <c r="EJ139" s="13"/>
      <c r="EK139" s="13"/>
      <c r="EL139" s="75"/>
    </row>
    <row r="140" spans="1:142" x14ac:dyDescent="0.25">
      <c r="A140" s="368" t="s">
        <v>868</v>
      </c>
      <c r="B140" s="368" t="s">
        <v>903</v>
      </c>
      <c r="C140" s="369" t="s">
        <v>545</v>
      </c>
      <c r="D140" s="394">
        <v>132</v>
      </c>
      <c r="E140" s="312">
        <v>0</v>
      </c>
      <c r="F140" s="312">
        <v>0</v>
      </c>
      <c r="G140" s="312">
        <v>0</v>
      </c>
      <c r="H140" s="312">
        <v>0</v>
      </c>
      <c r="I140" s="312">
        <v>0</v>
      </c>
      <c r="J140" s="312">
        <v>0</v>
      </c>
      <c r="K140" s="312">
        <v>0</v>
      </c>
      <c r="L140" s="312">
        <v>0</v>
      </c>
      <c r="M140" s="312">
        <v>0</v>
      </c>
      <c r="N140" s="312">
        <v>0</v>
      </c>
      <c r="O140" s="312">
        <v>0</v>
      </c>
      <c r="P140" s="312">
        <v>0</v>
      </c>
      <c r="Q140" s="312">
        <v>0</v>
      </c>
      <c r="R140" s="312">
        <v>0</v>
      </c>
      <c r="S140" s="312">
        <v>0</v>
      </c>
      <c r="T140" s="312">
        <v>0</v>
      </c>
      <c r="U140" s="312">
        <v>0</v>
      </c>
      <c r="V140" s="312">
        <v>0</v>
      </c>
      <c r="W140" s="312">
        <v>0</v>
      </c>
      <c r="X140" s="312">
        <v>0</v>
      </c>
      <c r="Y140" s="312">
        <v>0</v>
      </c>
      <c r="Z140" s="312">
        <v>0</v>
      </c>
      <c r="AA140" s="312">
        <v>0</v>
      </c>
      <c r="AB140" s="312">
        <v>0</v>
      </c>
      <c r="AC140" s="312">
        <v>0</v>
      </c>
      <c r="AD140" s="312">
        <v>0</v>
      </c>
      <c r="AE140" s="312">
        <v>0</v>
      </c>
      <c r="AF140" s="312">
        <v>0</v>
      </c>
      <c r="AG140" s="312">
        <v>0</v>
      </c>
      <c r="AH140" s="312">
        <v>0</v>
      </c>
      <c r="AI140" s="312">
        <v>0</v>
      </c>
      <c r="AJ140" s="312">
        <v>0</v>
      </c>
      <c r="AK140" s="312">
        <v>0</v>
      </c>
      <c r="AL140" s="312">
        <v>0</v>
      </c>
      <c r="AM140" s="312">
        <v>0</v>
      </c>
      <c r="AN140" s="312">
        <v>0</v>
      </c>
      <c r="AO140" s="312">
        <v>0</v>
      </c>
      <c r="AP140" s="312">
        <v>0</v>
      </c>
      <c r="AQ140" s="312">
        <v>0</v>
      </c>
      <c r="AR140" s="312">
        <v>0</v>
      </c>
      <c r="AS140" s="312">
        <v>0</v>
      </c>
      <c r="AT140" s="312">
        <v>0</v>
      </c>
      <c r="AU140" s="312">
        <v>0</v>
      </c>
      <c r="AV140" s="312">
        <v>0</v>
      </c>
      <c r="AW140" s="312">
        <v>0</v>
      </c>
      <c r="AX140" s="312">
        <v>0</v>
      </c>
      <c r="AY140" s="312">
        <v>0</v>
      </c>
      <c r="AZ140" s="312">
        <v>0</v>
      </c>
      <c r="BA140" s="312">
        <v>0</v>
      </c>
      <c r="BB140" s="312">
        <v>0</v>
      </c>
      <c r="BC140" s="312">
        <v>0</v>
      </c>
      <c r="BD140" s="312">
        <v>0</v>
      </c>
      <c r="BE140" s="444"/>
      <c r="BF140" s="444"/>
      <c r="BG140" s="444"/>
      <c r="BH140" s="444"/>
      <c r="BI140" s="444"/>
      <c r="BJ140" s="444"/>
      <c r="BK140" s="444"/>
      <c r="BL140" s="444"/>
      <c r="BM140" s="444"/>
      <c r="BN140" s="444"/>
      <c r="BO140" s="444"/>
      <c r="BP140" s="444"/>
      <c r="BQ140" s="444"/>
      <c r="BR140" s="444"/>
      <c r="BS140" s="444"/>
      <c r="BT140" s="444"/>
      <c r="BU140" s="444"/>
      <c r="BV140" s="444"/>
      <c r="BW140" s="444"/>
      <c r="BX140" s="444"/>
      <c r="BY140" s="444"/>
      <c r="BZ140" s="444"/>
      <c r="CA140" s="444"/>
      <c r="CB140" s="444"/>
      <c r="CC140" s="444"/>
      <c r="CD140" s="444"/>
      <c r="CE140" s="444"/>
      <c r="CF140" s="444"/>
      <c r="CG140" s="444"/>
      <c r="CH140" s="444"/>
      <c r="CI140" s="444"/>
      <c r="CJ140" s="444"/>
      <c r="CK140" s="444"/>
      <c r="CL140" s="444"/>
      <c r="CM140" s="444"/>
      <c r="CN140" s="38"/>
      <c r="CO140" s="38"/>
      <c r="CP140" s="38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  <c r="DS140" s="13"/>
      <c r="DT140" s="13"/>
      <c r="DU140" s="13"/>
      <c r="DV140" s="13"/>
      <c r="DW140" s="13"/>
      <c r="DX140" s="13"/>
      <c r="DY140" s="13"/>
      <c r="DZ140" s="13"/>
      <c r="EA140" s="13"/>
      <c r="EB140" s="13"/>
      <c r="EC140" s="13"/>
      <c r="ED140" s="13"/>
      <c r="EE140" s="13"/>
      <c r="EF140" s="13"/>
      <c r="EG140" s="13"/>
      <c r="EH140" s="13"/>
      <c r="EI140" s="13"/>
      <c r="EJ140" s="13"/>
      <c r="EK140" s="13"/>
      <c r="EL140" s="75"/>
    </row>
    <row r="141" spans="1:142" x14ac:dyDescent="0.25">
      <c r="A141" s="368" t="s">
        <v>868</v>
      </c>
      <c r="B141" s="368" t="s">
        <v>905</v>
      </c>
      <c r="C141" s="369" t="s">
        <v>545</v>
      </c>
      <c r="D141" s="394">
        <v>133</v>
      </c>
      <c r="E141" s="312">
        <v>0</v>
      </c>
      <c r="F141" s="312">
        <v>0</v>
      </c>
      <c r="G141" s="312">
        <v>0</v>
      </c>
      <c r="H141" s="312">
        <v>0</v>
      </c>
      <c r="I141" s="312">
        <v>0</v>
      </c>
      <c r="J141" s="312">
        <v>0</v>
      </c>
      <c r="K141" s="312">
        <v>0</v>
      </c>
      <c r="L141" s="312">
        <v>0</v>
      </c>
      <c r="M141" s="312">
        <v>0</v>
      </c>
      <c r="N141" s="312">
        <v>0</v>
      </c>
      <c r="O141" s="312">
        <v>0</v>
      </c>
      <c r="P141" s="312">
        <v>0</v>
      </c>
      <c r="Q141" s="312">
        <v>0</v>
      </c>
      <c r="R141" s="312">
        <v>0</v>
      </c>
      <c r="S141" s="312">
        <v>0</v>
      </c>
      <c r="T141" s="312">
        <v>0</v>
      </c>
      <c r="U141" s="312">
        <v>0</v>
      </c>
      <c r="V141" s="312">
        <v>0</v>
      </c>
      <c r="W141" s="312">
        <v>0</v>
      </c>
      <c r="X141" s="312">
        <v>0</v>
      </c>
      <c r="Y141" s="312">
        <v>0</v>
      </c>
      <c r="Z141" s="312">
        <v>0</v>
      </c>
      <c r="AA141" s="312">
        <v>0</v>
      </c>
      <c r="AB141" s="312">
        <v>0</v>
      </c>
      <c r="AC141" s="312">
        <v>0</v>
      </c>
      <c r="AD141" s="312">
        <v>0</v>
      </c>
      <c r="AE141" s="312">
        <v>0</v>
      </c>
      <c r="AF141" s="312">
        <v>0</v>
      </c>
      <c r="AG141" s="312">
        <v>0</v>
      </c>
      <c r="AH141" s="312">
        <v>0</v>
      </c>
      <c r="AI141" s="312">
        <v>0</v>
      </c>
      <c r="AJ141" s="312">
        <v>0</v>
      </c>
      <c r="AK141" s="312">
        <v>0</v>
      </c>
      <c r="AL141" s="312">
        <v>0</v>
      </c>
      <c r="AM141" s="312">
        <v>0</v>
      </c>
      <c r="AN141" s="312">
        <v>0</v>
      </c>
      <c r="AO141" s="312">
        <v>0</v>
      </c>
      <c r="AP141" s="312">
        <v>0</v>
      </c>
      <c r="AQ141" s="312">
        <v>0</v>
      </c>
      <c r="AR141" s="312">
        <v>0</v>
      </c>
      <c r="AS141" s="312">
        <v>0</v>
      </c>
      <c r="AT141" s="312">
        <v>0</v>
      </c>
      <c r="AU141" s="312">
        <v>0</v>
      </c>
      <c r="AV141" s="312">
        <v>0</v>
      </c>
      <c r="AW141" s="312">
        <v>0</v>
      </c>
      <c r="AX141" s="312">
        <v>0</v>
      </c>
      <c r="AY141" s="312">
        <v>0</v>
      </c>
      <c r="AZ141" s="312">
        <v>0</v>
      </c>
      <c r="BA141" s="312">
        <v>0</v>
      </c>
      <c r="BB141" s="312">
        <v>0</v>
      </c>
      <c r="BC141" s="312">
        <v>0</v>
      </c>
      <c r="BD141" s="312">
        <v>0</v>
      </c>
      <c r="BE141" s="444"/>
      <c r="BF141" s="444"/>
      <c r="BG141" s="444"/>
      <c r="BH141" s="444"/>
      <c r="BI141" s="444"/>
      <c r="BJ141" s="444"/>
      <c r="BK141" s="444"/>
      <c r="BL141" s="444"/>
      <c r="BM141" s="444"/>
      <c r="BN141" s="444"/>
      <c r="BO141" s="444"/>
      <c r="BP141" s="444"/>
      <c r="BQ141" s="444"/>
      <c r="BR141" s="444"/>
      <c r="BS141" s="444"/>
      <c r="BT141" s="444"/>
      <c r="BU141" s="444"/>
      <c r="BV141" s="444"/>
      <c r="BW141" s="444"/>
      <c r="BX141" s="444"/>
      <c r="BY141" s="444"/>
      <c r="BZ141" s="444"/>
      <c r="CA141" s="444"/>
      <c r="CB141" s="444"/>
      <c r="CC141" s="444"/>
      <c r="CD141" s="444"/>
      <c r="CE141" s="444"/>
      <c r="CF141" s="444"/>
      <c r="CG141" s="444"/>
      <c r="CH141" s="444"/>
      <c r="CI141" s="444"/>
      <c r="CJ141" s="444"/>
      <c r="CK141" s="444"/>
      <c r="CL141" s="444"/>
      <c r="CM141" s="444"/>
      <c r="CN141" s="38"/>
      <c r="CO141" s="38"/>
      <c r="CP141" s="38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  <c r="DS141" s="13"/>
      <c r="DT141" s="13"/>
      <c r="DU141" s="13"/>
      <c r="DV141" s="13"/>
      <c r="DW141" s="13"/>
      <c r="DX141" s="13"/>
      <c r="DY141" s="13"/>
      <c r="DZ141" s="13"/>
      <c r="EA141" s="13"/>
      <c r="EB141" s="13"/>
      <c r="EC141" s="13"/>
      <c r="ED141" s="13"/>
      <c r="EE141" s="13"/>
      <c r="EF141" s="13"/>
      <c r="EG141" s="13"/>
      <c r="EH141" s="13"/>
      <c r="EI141" s="13"/>
      <c r="EJ141" s="13"/>
      <c r="EK141" s="13"/>
      <c r="EL141" s="75"/>
    </row>
    <row r="142" spans="1:142" x14ac:dyDescent="0.25">
      <c r="A142" s="368" t="s">
        <v>868</v>
      </c>
      <c r="B142" s="368" t="s">
        <v>906</v>
      </c>
      <c r="C142" s="369" t="s">
        <v>545</v>
      </c>
      <c r="D142" s="394">
        <v>134</v>
      </c>
      <c r="E142" s="312">
        <v>0</v>
      </c>
      <c r="F142" s="312">
        <v>0</v>
      </c>
      <c r="G142" s="312">
        <v>0</v>
      </c>
      <c r="H142" s="312">
        <v>0</v>
      </c>
      <c r="I142" s="312">
        <v>0</v>
      </c>
      <c r="J142" s="312">
        <v>0</v>
      </c>
      <c r="K142" s="312">
        <v>0</v>
      </c>
      <c r="L142" s="312">
        <v>0</v>
      </c>
      <c r="M142" s="312">
        <v>0</v>
      </c>
      <c r="N142" s="312">
        <v>0</v>
      </c>
      <c r="O142" s="312">
        <v>0</v>
      </c>
      <c r="P142" s="312">
        <v>0</v>
      </c>
      <c r="Q142" s="312">
        <v>0</v>
      </c>
      <c r="R142" s="312">
        <v>0</v>
      </c>
      <c r="S142" s="312">
        <v>0</v>
      </c>
      <c r="T142" s="312">
        <v>0</v>
      </c>
      <c r="U142" s="312">
        <v>0</v>
      </c>
      <c r="V142" s="312">
        <v>0</v>
      </c>
      <c r="W142" s="312">
        <v>0</v>
      </c>
      <c r="X142" s="312">
        <v>0</v>
      </c>
      <c r="Y142" s="312">
        <v>0</v>
      </c>
      <c r="Z142" s="312">
        <v>0</v>
      </c>
      <c r="AA142" s="312">
        <v>0</v>
      </c>
      <c r="AB142" s="312">
        <v>0</v>
      </c>
      <c r="AC142" s="312">
        <v>0</v>
      </c>
      <c r="AD142" s="312">
        <v>0</v>
      </c>
      <c r="AE142" s="312">
        <v>0</v>
      </c>
      <c r="AF142" s="312">
        <v>0</v>
      </c>
      <c r="AG142" s="312">
        <v>0</v>
      </c>
      <c r="AH142" s="312">
        <v>0</v>
      </c>
      <c r="AI142" s="312">
        <v>0</v>
      </c>
      <c r="AJ142" s="312">
        <v>0</v>
      </c>
      <c r="AK142" s="312">
        <v>0</v>
      </c>
      <c r="AL142" s="312">
        <v>0</v>
      </c>
      <c r="AM142" s="312">
        <v>0</v>
      </c>
      <c r="AN142" s="312">
        <v>0</v>
      </c>
      <c r="AO142" s="312">
        <v>0</v>
      </c>
      <c r="AP142" s="312">
        <v>0</v>
      </c>
      <c r="AQ142" s="312">
        <v>0</v>
      </c>
      <c r="AR142" s="312">
        <v>0</v>
      </c>
      <c r="AS142" s="312">
        <v>0</v>
      </c>
      <c r="AT142" s="312">
        <v>0</v>
      </c>
      <c r="AU142" s="312">
        <v>0</v>
      </c>
      <c r="AV142" s="312">
        <v>0</v>
      </c>
      <c r="AW142" s="312">
        <v>0</v>
      </c>
      <c r="AX142" s="312">
        <v>0</v>
      </c>
      <c r="AY142" s="312">
        <v>0</v>
      </c>
      <c r="AZ142" s="312">
        <v>0</v>
      </c>
      <c r="BA142" s="312">
        <v>0</v>
      </c>
      <c r="BB142" s="312">
        <v>0</v>
      </c>
      <c r="BC142" s="312">
        <v>0</v>
      </c>
      <c r="BD142" s="312">
        <v>0</v>
      </c>
      <c r="BE142" s="444"/>
      <c r="BF142" s="444"/>
      <c r="BG142" s="444"/>
      <c r="BH142" s="444"/>
      <c r="BI142" s="444"/>
      <c r="BJ142" s="444"/>
      <c r="BK142" s="444"/>
      <c r="BL142" s="444"/>
      <c r="BM142" s="444"/>
      <c r="BN142" s="444"/>
      <c r="BO142" s="444"/>
      <c r="BP142" s="444"/>
      <c r="BQ142" s="444"/>
      <c r="BR142" s="444"/>
      <c r="BS142" s="444"/>
      <c r="BT142" s="444"/>
      <c r="BU142" s="444"/>
      <c r="BV142" s="444"/>
      <c r="BW142" s="444"/>
      <c r="BX142" s="444"/>
      <c r="BY142" s="444"/>
      <c r="BZ142" s="444"/>
      <c r="CA142" s="444"/>
      <c r="CB142" s="444"/>
      <c r="CC142" s="444"/>
      <c r="CD142" s="444"/>
      <c r="CE142" s="444"/>
      <c r="CF142" s="444"/>
      <c r="CG142" s="444"/>
      <c r="CH142" s="444"/>
      <c r="CI142" s="444"/>
      <c r="CJ142" s="444"/>
      <c r="CK142" s="444"/>
      <c r="CL142" s="444"/>
      <c r="CM142" s="444"/>
      <c r="CN142" s="38"/>
      <c r="CO142" s="38"/>
      <c r="CP142" s="38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  <c r="DS142" s="13"/>
      <c r="DT142" s="13"/>
      <c r="DU142" s="13"/>
      <c r="DV142" s="13"/>
      <c r="DW142" s="13"/>
      <c r="DX142" s="13"/>
      <c r="DY142" s="13"/>
      <c r="DZ142" s="13"/>
      <c r="EA142" s="13"/>
      <c r="EB142" s="13"/>
      <c r="EC142" s="13"/>
      <c r="ED142" s="13"/>
      <c r="EE142" s="13"/>
      <c r="EF142" s="13"/>
      <c r="EG142" s="13"/>
      <c r="EH142" s="13"/>
      <c r="EI142" s="13"/>
      <c r="EJ142" s="13"/>
      <c r="EK142" s="13"/>
      <c r="EL142" s="75"/>
    </row>
    <row r="143" spans="1:142" x14ac:dyDescent="0.25">
      <c r="A143" s="368" t="s">
        <v>868</v>
      </c>
      <c r="B143" s="368" t="s">
        <v>907</v>
      </c>
      <c r="C143" s="369" t="s">
        <v>545</v>
      </c>
      <c r="D143" s="394">
        <v>135</v>
      </c>
      <c r="E143" s="312">
        <v>0</v>
      </c>
      <c r="F143" s="312">
        <v>0</v>
      </c>
      <c r="G143" s="312">
        <v>0</v>
      </c>
      <c r="H143" s="312">
        <v>0</v>
      </c>
      <c r="I143" s="312">
        <v>0</v>
      </c>
      <c r="J143" s="312">
        <v>0</v>
      </c>
      <c r="K143" s="312">
        <v>0</v>
      </c>
      <c r="L143" s="312">
        <v>0</v>
      </c>
      <c r="M143" s="312">
        <v>0</v>
      </c>
      <c r="N143" s="312">
        <v>0</v>
      </c>
      <c r="O143" s="312">
        <v>0</v>
      </c>
      <c r="P143" s="312">
        <v>0</v>
      </c>
      <c r="Q143" s="312">
        <v>0</v>
      </c>
      <c r="R143" s="312">
        <v>0</v>
      </c>
      <c r="S143" s="312">
        <v>0</v>
      </c>
      <c r="T143" s="312">
        <v>0</v>
      </c>
      <c r="U143" s="312">
        <v>0</v>
      </c>
      <c r="V143" s="312">
        <v>0</v>
      </c>
      <c r="W143" s="312">
        <v>0</v>
      </c>
      <c r="X143" s="312">
        <v>0</v>
      </c>
      <c r="Y143" s="312">
        <v>0</v>
      </c>
      <c r="Z143" s="312">
        <v>0</v>
      </c>
      <c r="AA143" s="312">
        <v>0</v>
      </c>
      <c r="AB143" s="312">
        <v>0</v>
      </c>
      <c r="AC143" s="312">
        <v>0</v>
      </c>
      <c r="AD143" s="312">
        <v>0</v>
      </c>
      <c r="AE143" s="312">
        <v>0</v>
      </c>
      <c r="AF143" s="312">
        <v>0</v>
      </c>
      <c r="AG143" s="312">
        <v>0</v>
      </c>
      <c r="AH143" s="312">
        <v>0</v>
      </c>
      <c r="AI143" s="312">
        <v>0</v>
      </c>
      <c r="AJ143" s="312">
        <v>0</v>
      </c>
      <c r="AK143" s="312">
        <v>0</v>
      </c>
      <c r="AL143" s="312">
        <v>0</v>
      </c>
      <c r="AM143" s="312">
        <v>0</v>
      </c>
      <c r="AN143" s="312">
        <v>0</v>
      </c>
      <c r="AO143" s="312">
        <v>0</v>
      </c>
      <c r="AP143" s="312">
        <v>0</v>
      </c>
      <c r="AQ143" s="312">
        <v>0</v>
      </c>
      <c r="AR143" s="312">
        <v>0</v>
      </c>
      <c r="AS143" s="312">
        <v>0</v>
      </c>
      <c r="AT143" s="312">
        <v>0</v>
      </c>
      <c r="AU143" s="312">
        <v>0</v>
      </c>
      <c r="AV143" s="312">
        <v>0</v>
      </c>
      <c r="AW143" s="312">
        <v>0</v>
      </c>
      <c r="AX143" s="312">
        <v>0</v>
      </c>
      <c r="AY143" s="312">
        <v>0</v>
      </c>
      <c r="AZ143" s="312">
        <v>0</v>
      </c>
      <c r="BA143" s="312">
        <v>0</v>
      </c>
      <c r="BB143" s="312">
        <v>0</v>
      </c>
      <c r="BC143" s="312">
        <v>0</v>
      </c>
      <c r="BD143" s="312">
        <v>0</v>
      </c>
      <c r="BE143" s="444"/>
      <c r="BF143" s="444"/>
      <c r="BG143" s="444"/>
      <c r="BH143" s="444"/>
      <c r="BI143" s="444"/>
      <c r="BJ143" s="444"/>
      <c r="BK143" s="444"/>
      <c r="BL143" s="444"/>
      <c r="BM143" s="444"/>
      <c r="BN143" s="444"/>
      <c r="BO143" s="444"/>
      <c r="BP143" s="444"/>
      <c r="BQ143" s="444"/>
      <c r="BR143" s="444"/>
      <c r="BS143" s="444"/>
      <c r="BT143" s="444"/>
      <c r="BU143" s="444"/>
      <c r="BV143" s="444"/>
      <c r="BW143" s="444"/>
      <c r="BX143" s="444"/>
      <c r="BY143" s="444"/>
      <c r="BZ143" s="444"/>
      <c r="CA143" s="444"/>
      <c r="CB143" s="444"/>
      <c r="CC143" s="444"/>
      <c r="CD143" s="444"/>
      <c r="CE143" s="444"/>
      <c r="CF143" s="444"/>
      <c r="CG143" s="444"/>
      <c r="CH143" s="444"/>
      <c r="CI143" s="444"/>
      <c r="CJ143" s="444"/>
      <c r="CK143" s="444"/>
      <c r="CL143" s="444"/>
      <c r="CM143" s="444"/>
      <c r="CN143" s="38"/>
      <c r="CO143" s="38"/>
      <c r="CP143" s="38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  <c r="DS143" s="13"/>
      <c r="DT143" s="13"/>
      <c r="DU143" s="13"/>
      <c r="DV143" s="13"/>
      <c r="DW143" s="13"/>
      <c r="DX143" s="13"/>
      <c r="DY143" s="13"/>
      <c r="DZ143" s="13"/>
      <c r="EA143" s="13"/>
      <c r="EB143" s="13"/>
      <c r="EC143" s="13"/>
      <c r="ED143" s="13"/>
      <c r="EE143" s="13"/>
      <c r="EF143" s="13"/>
      <c r="EG143" s="13"/>
      <c r="EH143" s="13"/>
      <c r="EI143" s="13"/>
      <c r="EJ143" s="13"/>
      <c r="EK143" s="13"/>
      <c r="EL143" s="75"/>
    </row>
    <row r="144" spans="1:142" x14ac:dyDescent="0.25">
      <c r="A144" s="368" t="s">
        <v>868</v>
      </c>
      <c r="B144" s="368" t="s">
        <v>522</v>
      </c>
      <c r="C144" s="369" t="s">
        <v>545</v>
      </c>
      <c r="D144" s="394">
        <v>136</v>
      </c>
      <c r="E144" s="312">
        <v>0</v>
      </c>
      <c r="F144" s="312">
        <v>0</v>
      </c>
      <c r="G144" s="312">
        <v>0</v>
      </c>
      <c r="H144" s="312">
        <v>0</v>
      </c>
      <c r="I144" s="312">
        <v>0</v>
      </c>
      <c r="J144" s="312">
        <v>0</v>
      </c>
      <c r="K144" s="312">
        <v>0</v>
      </c>
      <c r="L144" s="312">
        <v>0</v>
      </c>
      <c r="M144" s="312">
        <v>0</v>
      </c>
      <c r="N144" s="312">
        <v>0</v>
      </c>
      <c r="O144" s="312">
        <v>0</v>
      </c>
      <c r="P144" s="312">
        <v>0</v>
      </c>
      <c r="Q144" s="312">
        <v>0</v>
      </c>
      <c r="R144" s="312">
        <v>0</v>
      </c>
      <c r="S144" s="312">
        <v>0</v>
      </c>
      <c r="T144" s="312">
        <v>0</v>
      </c>
      <c r="U144" s="312">
        <v>0</v>
      </c>
      <c r="V144" s="312">
        <v>0</v>
      </c>
      <c r="W144" s="312">
        <v>0</v>
      </c>
      <c r="X144" s="312">
        <v>0</v>
      </c>
      <c r="Y144" s="312">
        <v>0</v>
      </c>
      <c r="Z144" s="312">
        <v>0</v>
      </c>
      <c r="AA144" s="312">
        <v>0</v>
      </c>
      <c r="AB144" s="312">
        <v>0</v>
      </c>
      <c r="AC144" s="312">
        <v>0</v>
      </c>
      <c r="AD144" s="312">
        <v>0</v>
      </c>
      <c r="AE144" s="312">
        <v>0</v>
      </c>
      <c r="AF144" s="312">
        <v>0</v>
      </c>
      <c r="AG144" s="312">
        <v>0</v>
      </c>
      <c r="AH144" s="312">
        <v>0</v>
      </c>
      <c r="AI144" s="312">
        <v>0</v>
      </c>
      <c r="AJ144" s="312">
        <v>0</v>
      </c>
      <c r="AK144" s="312">
        <v>0</v>
      </c>
      <c r="AL144" s="312">
        <v>0</v>
      </c>
      <c r="AM144" s="312">
        <v>0</v>
      </c>
      <c r="AN144" s="312">
        <v>0</v>
      </c>
      <c r="AO144" s="312">
        <v>0</v>
      </c>
      <c r="AP144" s="312">
        <v>0</v>
      </c>
      <c r="AQ144" s="312">
        <v>0</v>
      </c>
      <c r="AR144" s="312">
        <v>0</v>
      </c>
      <c r="AS144" s="312">
        <v>0</v>
      </c>
      <c r="AT144" s="312">
        <v>0</v>
      </c>
      <c r="AU144" s="312">
        <v>0</v>
      </c>
      <c r="AV144" s="312">
        <v>0</v>
      </c>
      <c r="AW144" s="312">
        <v>0</v>
      </c>
      <c r="AX144" s="312">
        <v>0</v>
      </c>
      <c r="AY144" s="312">
        <v>0</v>
      </c>
      <c r="AZ144" s="312">
        <v>0</v>
      </c>
      <c r="BA144" s="312">
        <v>0</v>
      </c>
      <c r="BB144" s="312">
        <v>0</v>
      </c>
      <c r="BC144" s="312">
        <v>0</v>
      </c>
      <c r="BD144" s="312">
        <v>0</v>
      </c>
      <c r="BE144" s="444"/>
      <c r="BF144" s="444"/>
      <c r="BG144" s="444"/>
      <c r="BH144" s="444"/>
      <c r="BI144" s="444"/>
      <c r="BJ144" s="444"/>
      <c r="BK144" s="444"/>
      <c r="BL144" s="444"/>
      <c r="BM144" s="444"/>
      <c r="BN144" s="444"/>
      <c r="BO144" s="444"/>
      <c r="BP144" s="444"/>
      <c r="BQ144" s="444"/>
      <c r="BR144" s="444"/>
      <c r="BS144" s="444"/>
      <c r="BT144" s="444"/>
      <c r="BU144" s="444"/>
      <c r="BV144" s="444"/>
      <c r="BW144" s="444"/>
      <c r="BX144" s="444"/>
      <c r="BY144" s="444"/>
      <c r="BZ144" s="444"/>
      <c r="CA144" s="444"/>
      <c r="CB144" s="444"/>
      <c r="CC144" s="444"/>
      <c r="CD144" s="444"/>
      <c r="CE144" s="444"/>
      <c r="CF144" s="444"/>
      <c r="CG144" s="444"/>
      <c r="CH144" s="444"/>
      <c r="CI144" s="444"/>
      <c r="CJ144" s="444"/>
      <c r="CK144" s="444"/>
      <c r="CL144" s="444"/>
      <c r="CM144" s="444"/>
      <c r="CN144" s="38"/>
      <c r="CO144" s="38"/>
      <c r="CP144" s="38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75"/>
    </row>
    <row r="145" spans="1:142" x14ac:dyDescent="0.25">
      <c r="A145" s="368" t="s">
        <v>868</v>
      </c>
      <c r="B145" s="368" t="s">
        <v>911</v>
      </c>
      <c r="C145" s="369" t="s">
        <v>545</v>
      </c>
      <c r="D145" s="394">
        <v>137</v>
      </c>
      <c r="E145" s="312">
        <v>0</v>
      </c>
      <c r="F145" s="312">
        <v>0</v>
      </c>
      <c r="G145" s="312">
        <v>0</v>
      </c>
      <c r="H145" s="312">
        <v>0</v>
      </c>
      <c r="I145" s="312">
        <v>0</v>
      </c>
      <c r="J145" s="312">
        <v>0</v>
      </c>
      <c r="K145" s="312">
        <v>0</v>
      </c>
      <c r="L145" s="312">
        <v>0</v>
      </c>
      <c r="M145" s="312">
        <v>0</v>
      </c>
      <c r="N145" s="312">
        <v>0</v>
      </c>
      <c r="O145" s="312">
        <v>0</v>
      </c>
      <c r="P145" s="312">
        <v>0</v>
      </c>
      <c r="Q145" s="312">
        <v>0</v>
      </c>
      <c r="R145" s="312">
        <v>0</v>
      </c>
      <c r="S145" s="312">
        <v>0</v>
      </c>
      <c r="T145" s="312">
        <v>0</v>
      </c>
      <c r="U145" s="312">
        <v>0</v>
      </c>
      <c r="V145" s="312">
        <v>0</v>
      </c>
      <c r="W145" s="312">
        <v>0</v>
      </c>
      <c r="X145" s="312">
        <v>0</v>
      </c>
      <c r="Y145" s="312">
        <v>0</v>
      </c>
      <c r="Z145" s="312">
        <v>0</v>
      </c>
      <c r="AA145" s="312">
        <v>0</v>
      </c>
      <c r="AB145" s="312">
        <v>0</v>
      </c>
      <c r="AC145" s="312">
        <v>0</v>
      </c>
      <c r="AD145" s="312">
        <v>0</v>
      </c>
      <c r="AE145" s="312">
        <v>0</v>
      </c>
      <c r="AF145" s="312">
        <v>0</v>
      </c>
      <c r="AG145" s="312">
        <v>0</v>
      </c>
      <c r="AH145" s="312">
        <v>0</v>
      </c>
      <c r="AI145" s="312">
        <v>0</v>
      </c>
      <c r="AJ145" s="312">
        <v>0</v>
      </c>
      <c r="AK145" s="312">
        <v>0</v>
      </c>
      <c r="AL145" s="312">
        <v>0</v>
      </c>
      <c r="AM145" s="312">
        <v>0</v>
      </c>
      <c r="AN145" s="312">
        <v>0</v>
      </c>
      <c r="AO145" s="312">
        <v>0</v>
      </c>
      <c r="AP145" s="312">
        <v>0</v>
      </c>
      <c r="AQ145" s="312">
        <v>0</v>
      </c>
      <c r="AR145" s="312">
        <v>0</v>
      </c>
      <c r="AS145" s="312">
        <v>0</v>
      </c>
      <c r="AT145" s="312">
        <v>0</v>
      </c>
      <c r="AU145" s="312">
        <v>0</v>
      </c>
      <c r="AV145" s="312">
        <v>0</v>
      </c>
      <c r="AW145" s="312">
        <v>0</v>
      </c>
      <c r="AX145" s="312">
        <v>0</v>
      </c>
      <c r="AY145" s="312">
        <v>0</v>
      </c>
      <c r="AZ145" s="312">
        <v>0</v>
      </c>
      <c r="BA145" s="312">
        <v>0</v>
      </c>
      <c r="BB145" s="312">
        <v>0</v>
      </c>
      <c r="BC145" s="312">
        <v>0</v>
      </c>
      <c r="BD145" s="312">
        <v>0</v>
      </c>
      <c r="BE145" s="444"/>
      <c r="BF145" s="444"/>
      <c r="BG145" s="444"/>
      <c r="BH145" s="444"/>
      <c r="BI145" s="444"/>
      <c r="BJ145" s="444"/>
      <c r="BK145" s="444"/>
      <c r="BL145" s="444"/>
      <c r="BM145" s="444"/>
      <c r="BN145" s="444"/>
      <c r="BO145" s="444"/>
      <c r="BP145" s="444"/>
      <c r="BQ145" s="444"/>
      <c r="BR145" s="444"/>
      <c r="BS145" s="444"/>
      <c r="BT145" s="444"/>
      <c r="BU145" s="444"/>
      <c r="BV145" s="444"/>
      <c r="BW145" s="444"/>
      <c r="BX145" s="444"/>
      <c r="BY145" s="444"/>
      <c r="BZ145" s="444"/>
      <c r="CA145" s="444"/>
      <c r="CB145" s="444"/>
      <c r="CC145" s="444"/>
      <c r="CD145" s="444"/>
      <c r="CE145" s="444"/>
      <c r="CF145" s="444"/>
      <c r="CG145" s="444"/>
      <c r="CH145" s="444"/>
      <c r="CI145" s="444"/>
      <c r="CJ145" s="444"/>
      <c r="CK145" s="444"/>
      <c r="CL145" s="444"/>
      <c r="CM145" s="444"/>
      <c r="CN145" s="38"/>
      <c r="CO145" s="38"/>
      <c r="CP145" s="38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  <c r="DS145" s="13"/>
      <c r="DT145" s="13"/>
      <c r="DU145" s="13"/>
      <c r="DV145" s="13"/>
      <c r="DW145" s="13"/>
      <c r="DX145" s="13"/>
      <c r="DY145" s="13"/>
      <c r="DZ145" s="13"/>
      <c r="EA145" s="13"/>
      <c r="EB145" s="13"/>
      <c r="EC145" s="13"/>
      <c r="ED145" s="13"/>
      <c r="EE145" s="13"/>
      <c r="EF145" s="13"/>
      <c r="EG145" s="13"/>
      <c r="EH145" s="13"/>
      <c r="EI145" s="13"/>
      <c r="EJ145" s="13"/>
      <c r="EK145" s="13"/>
      <c r="EL145" s="75"/>
    </row>
    <row r="146" spans="1:142" x14ac:dyDescent="0.25">
      <c r="A146" s="368" t="s">
        <v>868</v>
      </c>
      <c r="B146" s="368" t="s">
        <v>877</v>
      </c>
      <c r="C146" s="369">
        <v>3031</v>
      </c>
      <c r="D146" s="394">
        <v>138</v>
      </c>
      <c r="E146" s="312">
        <v>0</v>
      </c>
      <c r="F146" s="312">
        <v>0</v>
      </c>
      <c r="G146" s="312">
        <v>0</v>
      </c>
      <c r="H146" s="312">
        <v>0</v>
      </c>
      <c r="I146" s="312">
        <v>0</v>
      </c>
      <c r="J146" s="312">
        <v>0</v>
      </c>
      <c r="K146" s="312">
        <v>0</v>
      </c>
      <c r="L146" s="312">
        <v>0</v>
      </c>
      <c r="M146" s="312">
        <v>0</v>
      </c>
      <c r="N146" s="312">
        <v>0</v>
      </c>
      <c r="O146" s="312">
        <v>0</v>
      </c>
      <c r="P146" s="312">
        <v>0</v>
      </c>
      <c r="Q146" s="312">
        <v>0</v>
      </c>
      <c r="R146" s="312">
        <v>0</v>
      </c>
      <c r="S146" s="312">
        <v>0</v>
      </c>
      <c r="T146" s="312">
        <v>0</v>
      </c>
      <c r="U146" s="312">
        <v>0</v>
      </c>
      <c r="V146" s="312">
        <v>0</v>
      </c>
      <c r="W146" s="312">
        <v>0</v>
      </c>
      <c r="X146" s="312">
        <v>0</v>
      </c>
      <c r="Y146" s="312">
        <v>0</v>
      </c>
      <c r="Z146" s="312">
        <v>0</v>
      </c>
      <c r="AA146" s="312">
        <v>0</v>
      </c>
      <c r="AB146" s="312">
        <v>0</v>
      </c>
      <c r="AC146" s="312">
        <v>0</v>
      </c>
      <c r="AD146" s="312">
        <v>0</v>
      </c>
      <c r="AE146" s="312">
        <v>0</v>
      </c>
      <c r="AF146" s="312">
        <v>0</v>
      </c>
      <c r="AG146" s="312">
        <v>0</v>
      </c>
      <c r="AH146" s="312">
        <v>0</v>
      </c>
      <c r="AI146" s="312">
        <v>0</v>
      </c>
      <c r="AJ146" s="312">
        <v>0</v>
      </c>
      <c r="AK146" s="312">
        <v>0</v>
      </c>
      <c r="AL146" s="312">
        <v>0</v>
      </c>
      <c r="AM146" s="312">
        <v>0</v>
      </c>
      <c r="AN146" s="312">
        <v>0</v>
      </c>
      <c r="AO146" s="312">
        <v>0</v>
      </c>
      <c r="AP146" s="312">
        <v>0</v>
      </c>
      <c r="AQ146" s="312">
        <v>0</v>
      </c>
      <c r="AR146" s="312">
        <v>0</v>
      </c>
      <c r="AS146" s="312">
        <v>0</v>
      </c>
      <c r="AT146" s="312">
        <v>0</v>
      </c>
      <c r="AU146" s="312">
        <v>0</v>
      </c>
      <c r="AV146" s="312">
        <v>0</v>
      </c>
      <c r="AW146" s="312">
        <v>0</v>
      </c>
      <c r="AX146" s="312">
        <v>0</v>
      </c>
      <c r="AY146" s="312">
        <v>0</v>
      </c>
      <c r="AZ146" s="312">
        <v>0</v>
      </c>
      <c r="BA146" s="312">
        <v>0</v>
      </c>
      <c r="BB146" s="312">
        <v>0</v>
      </c>
      <c r="BC146" s="312">
        <v>0</v>
      </c>
      <c r="BD146" s="312">
        <v>0</v>
      </c>
      <c r="BE146" s="444"/>
      <c r="BF146" s="444"/>
      <c r="BG146" s="444"/>
      <c r="BH146" s="444"/>
      <c r="BI146" s="444"/>
      <c r="BJ146" s="444"/>
      <c r="BK146" s="444"/>
      <c r="BL146" s="444"/>
      <c r="BM146" s="444"/>
      <c r="BN146" s="444"/>
      <c r="BO146" s="444"/>
      <c r="BP146" s="444"/>
      <c r="BQ146" s="444"/>
      <c r="BR146" s="444"/>
      <c r="BS146" s="444"/>
      <c r="BT146" s="444"/>
      <c r="BU146" s="444"/>
      <c r="BV146" s="444"/>
      <c r="BW146" s="444"/>
      <c r="BX146" s="444"/>
      <c r="BY146" s="444"/>
      <c r="BZ146" s="444"/>
      <c r="CA146" s="444"/>
      <c r="CB146" s="444"/>
      <c r="CC146" s="444"/>
      <c r="CD146" s="444"/>
      <c r="CE146" s="444"/>
      <c r="CF146" s="444"/>
      <c r="CG146" s="444"/>
      <c r="CH146" s="444"/>
      <c r="CI146" s="444"/>
      <c r="CJ146" s="444"/>
      <c r="CK146" s="444"/>
      <c r="CL146" s="444"/>
      <c r="CM146" s="444"/>
      <c r="CN146" s="38"/>
      <c r="CO146" s="38"/>
      <c r="CP146" s="38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  <c r="DS146" s="13"/>
      <c r="DT146" s="13"/>
      <c r="DU146" s="13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3"/>
      <c r="EJ146" s="13"/>
      <c r="EK146" s="13"/>
      <c r="EL146" s="75"/>
    </row>
    <row r="147" spans="1:142" x14ac:dyDescent="0.25">
      <c r="A147" s="368" t="s">
        <v>868</v>
      </c>
      <c r="B147" s="368" t="s">
        <v>892</v>
      </c>
      <c r="C147" s="369">
        <v>3031</v>
      </c>
      <c r="D147" s="394">
        <v>139</v>
      </c>
      <c r="E147" s="312">
        <v>0</v>
      </c>
      <c r="F147" s="312">
        <v>0</v>
      </c>
      <c r="G147" s="312">
        <v>0</v>
      </c>
      <c r="H147" s="312">
        <v>0</v>
      </c>
      <c r="I147" s="312">
        <v>0</v>
      </c>
      <c r="J147" s="312">
        <v>0</v>
      </c>
      <c r="K147" s="312">
        <v>0</v>
      </c>
      <c r="L147" s="312">
        <v>0</v>
      </c>
      <c r="M147" s="312">
        <v>0</v>
      </c>
      <c r="N147" s="312">
        <v>0</v>
      </c>
      <c r="O147" s="312">
        <v>0</v>
      </c>
      <c r="P147" s="312">
        <v>0</v>
      </c>
      <c r="Q147" s="312">
        <v>0</v>
      </c>
      <c r="R147" s="312">
        <v>0</v>
      </c>
      <c r="S147" s="312">
        <v>0</v>
      </c>
      <c r="T147" s="312">
        <v>0</v>
      </c>
      <c r="U147" s="312">
        <v>0</v>
      </c>
      <c r="V147" s="312">
        <v>0</v>
      </c>
      <c r="W147" s="312">
        <v>0</v>
      </c>
      <c r="X147" s="312">
        <v>0</v>
      </c>
      <c r="Y147" s="312">
        <v>0</v>
      </c>
      <c r="Z147" s="312">
        <v>0</v>
      </c>
      <c r="AA147" s="312">
        <v>0</v>
      </c>
      <c r="AB147" s="312">
        <v>0</v>
      </c>
      <c r="AC147" s="312">
        <v>0</v>
      </c>
      <c r="AD147" s="312">
        <v>0</v>
      </c>
      <c r="AE147" s="312">
        <v>0</v>
      </c>
      <c r="AF147" s="312">
        <v>0</v>
      </c>
      <c r="AG147" s="312">
        <v>0</v>
      </c>
      <c r="AH147" s="312">
        <v>0</v>
      </c>
      <c r="AI147" s="312">
        <v>0</v>
      </c>
      <c r="AJ147" s="312">
        <v>0</v>
      </c>
      <c r="AK147" s="312">
        <v>0</v>
      </c>
      <c r="AL147" s="312">
        <v>0</v>
      </c>
      <c r="AM147" s="312">
        <v>0</v>
      </c>
      <c r="AN147" s="312">
        <v>0</v>
      </c>
      <c r="AO147" s="312">
        <v>0</v>
      </c>
      <c r="AP147" s="312">
        <v>0</v>
      </c>
      <c r="AQ147" s="312">
        <v>0</v>
      </c>
      <c r="AR147" s="312">
        <v>0</v>
      </c>
      <c r="AS147" s="312">
        <v>0</v>
      </c>
      <c r="AT147" s="312">
        <v>0</v>
      </c>
      <c r="AU147" s="312">
        <v>0</v>
      </c>
      <c r="AV147" s="312">
        <v>0</v>
      </c>
      <c r="AW147" s="312">
        <v>0</v>
      </c>
      <c r="AX147" s="312">
        <v>0</v>
      </c>
      <c r="AY147" s="312">
        <v>0</v>
      </c>
      <c r="AZ147" s="312">
        <v>0</v>
      </c>
      <c r="BA147" s="312">
        <v>0</v>
      </c>
      <c r="BB147" s="312">
        <v>0</v>
      </c>
      <c r="BC147" s="312">
        <v>0</v>
      </c>
      <c r="BD147" s="312">
        <v>0</v>
      </c>
      <c r="BE147" s="444"/>
      <c r="BF147" s="444"/>
      <c r="BG147" s="444"/>
      <c r="BH147" s="444"/>
      <c r="BI147" s="444"/>
      <c r="BJ147" s="444"/>
      <c r="BK147" s="444"/>
      <c r="BL147" s="444"/>
      <c r="BM147" s="444"/>
      <c r="BN147" s="444"/>
      <c r="BO147" s="444"/>
      <c r="BP147" s="444"/>
      <c r="BQ147" s="444"/>
      <c r="BR147" s="444"/>
      <c r="BS147" s="444"/>
      <c r="BT147" s="444"/>
      <c r="BU147" s="444"/>
      <c r="BV147" s="444"/>
      <c r="BW147" s="444"/>
      <c r="BX147" s="444"/>
      <c r="BY147" s="444"/>
      <c r="BZ147" s="444"/>
      <c r="CA147" s="444"/>
      <c r="CB147" s="444"/>
      <c r="CC147" s="444"/>
      <c r="CD147" s="444"/>
      <c r="CE147" s="444"/>
      <c r="CF147" s="444"/>
      <c r="CG147" s="444"/>
      <c r="CH147" s="444"/>
      <c r="CI147" s="444"/>
      <c r="CJ147" s="444"/>
      <c r="CK147" s="444"/>
      <c r="CL147" s="444"/>
      <c r="CM147" s="444"/>
      <c r="CN147" s="38"/>
      <c r="CO147" s="38"/>
      <c r="CP147" s="38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3"/>
      <c r="EG147" s="13"/>
      <c r="EH147" s="13"/>
      <c r="EI147" s="13"/>
      <c r="EJ147" s="13"/>
      <c r="EK147" s="13"/>
      <c r="EL147" s="75"/>
    </row>
    <row r="148" spans="1:142" x14ac:dyDescent="0.25">
      <c r="A148" s="368" t="s">
        <v>868</v>
      </c>
      <c r="B148" s="368" t="s">
        <v>895</v>
      </c>
      <c r="C148" s="369">
        <v>3031</v>
      </c>
      <c r="D148" s="394">
        <v>140</v>
      </c>
      <c r="E148" s="312">
        <v>0</v>
      </c>
      <c r="F148" s="312">
        <v>0</v>
      </c>
      <c r="G148" s="312">
        <v>0</v>
      </c>
      <c r="H148" s="312">
        <v>0</v>
      </c>
      <c r="I148" s="312">
        <v>0</v>
      </c>
      <c r="J148" s="312">
        <v>0</v>
      </c>
      <c r="K148" s="312">
        <v>0</v>
      </c>
      <c r="L148" s="312">
        <v>0</v>
      </c>
      <c r="M148" s="312">
        <v>0</v>
      </c>
      <c r="N148" s="312">
        <v>0</v>
      </c>
      <c r="O148" s="312">
        <v>0</v>
      </c>
      <c r="P148" s="312">
        <v>0</v>
      </c>
      <c r="Q148" s="312">
        <v>0</v>
      </c>
      <c r="R148" s="312">
        <v>0</v>
      </c>
      <c r="S148" s="312">
        <v>0</v>
      </c>
      <c r="T148" s="312">
        <v>0</v>
      </c>
      <c r="U148" s="312">
        <v>0</v>
      </c>
      <c r="V148" s="312">
        <v>0</v>
      </c>
      <c r="W148" s="312">
        <v>0</v>
      </c>
      <c r="X148" s="312">
        <v>0</v>
      </c>
      <c r="Y148" s="312">
        <v>0</v>
      </c>
      <c r="Z148" s="312">
        <v>0</v>
      </c>
      <c r="AA148" s="312">
        <v>0</v>
      </c>
      <c r="AB148" s="312">
        <v>0</v>
      </c>
      <c r="AC148" s="312">
        <v>0</v>
      </c>
      <c r="AD148" s="312">
        <v>0</v>
      </c>
      <c r="AE148" s="312">
        <v>0</v>
      </c>
      <c r="AF148" s="312">
        <v>0</v>
      </c>
      <c r="AG148" s="312">
        <v>0</v>
      </c>
      <c r="AH148" s="312">
        <v>0</v>
      </c>
      <c r="AI148" s="312">
        <v>0</v>
      </c>
      <c r="AJ148" s="312">
        <v>0</v>
      </c>
      <c r="AK148" s="312">
        <v>0</v>
      </c>
      <c r="AL148" s="312">
        <v>0</v>
      </c>
      <c r="AM148" s="312">
        <v>0</v>
      </c>
      <c r="AN148" s="312">
        <v>0</v>
      </c>
      <c r="AO148" s="312">
        <v>0</v>
      </c>
      <c r="AP148" s="312">
        <v>0</v>
      </c>
      <c r="AQ148" s="312">
        <v>0</v>
      </c>
      <c r="AR148" s="312">
        <v>0</v>
      </c>
      <c r="AS148" s="312">
        <v>0</v>
      </c>
      <c r="AT148" s="312">
        <v>0</v>
      </c>
      <c r="AU148" s="312">
        <v>0</v>
      </c>
      <c r="AV148" s="312">
        <v>0</v>
      </c>
      <c r="AW148" s="312">
        <v>0</v>
      </c>
      <c r="AX148" s="312">
        <v>0</v>
      </c>
      <c r="AY148" s="312">
        <v>0</v>
      </c>
      <c r="AZ148" s="312">
        <v>0</v>
      </c>
      <c r="BA148" s="312">
        <v>0</v>
      </c>
      <c r="BB148" s="312">
        <v>0</v>
      </c>
      <c r="BC148" s="312">
        <v>0</v>
      </c>
      <c r="BD148" s="312">
        <v>0</v>
      </c>
      <c r="BE148" s="444"/>
      <c r="BF148" s="444"/>
      <c r="BG148" s="444"/>
      <c r="BH148" s="444"/>
      <c r="BI148" s="444"/>
      <c r="BJ148" s="444"/>
      <c r="BK148" s="444"/>
      <c r="BL148" s="444"/>
      <c r="BM148" s="444"/>
      <c r="BN148" s="444"/>
      <c r="BO148" s="444"/>
      <c r="BP148" s="444"/>
      <c r="BQ148" s="444"/>
      <c r="BR148" s="444"/>
      <c r="BS148" s="444"/>
      <c r="BT148" s="444"/>
      <c r="BU148" s="444"/>
      <c r="BV148" s="444"/>
      <c r="BW148" s="444"/>
      <c r="BX148" s="444"/>
      <c r="BY148" s="444"/>
      <c r="BZ148" s="444"/>
      <c r="CA148" s="444"/>
      <c r="CB148" s="444"/>
      <c r="CC148" s="444"/>
      <c r="CD148" s="444"/>
      <c r="CE148" s="444"/>
      <c r="CF148" s="444"/>
      <c r="CG148" s="444"/>
      <c r="CH148" s="444"/>
      <c r="CI148" s="444"/>
      <c r="CJ148" s="444"/>
      <c r="CK148" s="444"/>
      <c r="CL148" s="444"/>
      <c r="CM148" s="444"/>
      <c r="CN148" s="38"/>
      <c r="CO148" s="38"/>
      <c r="CP148" s="38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3"/>
      <c r="EK148" s="13"/>
      <c r="EL148" s="75"/>
    </row>
    <row r="149" spans="1:142" x14ac:dyDescent="0.25">
      <c r="A149" s="368" t="s">
        <v>868</v>
      </c>
      <c r="B149" s="368" t="s">
        <v>915</v>
      </c>
      <c r="C149" s="369">
        <v>3031</v>
      </c>
      <c r="D149" s="394">
        <v>141</v>
      </c>
      <c r="E149" s="312">
        <v>0</v>
      </c>
      <c r="F149" s="312">
        <v>0</v>
      </c>
      <c r="G149" s="312">
        <v>0</v>
      </c>
      <c r="H149" s="312">
        <v>0</v>
      </c>
      <c r="I149" s="312">
        <v>0</v>
      </c>
      <c r="J149" s="312">
        <v>0</v>
      </c>
      <c r="K149" s="312">
        <v>0</v>
      </c>
      <c r="L149" s="312">
        <v>0</v>
      </c>
      <c r="M149" s="312">
        <v>0</v>
      </c>
      <c r="N149" s="312">
        <v>0</v>
      </c>
      <c r="O149" s="312">
        <v>0</v>
      </c>
      <c r="P149" s="312">
        <v>0</v>
      </c>
      <c r="Q149" s="312">
        <v>0</v>
      </c>
      <c r="R149" s="312">
        <v>0</v>
      </c>
      <c r="S149" s="312">
        <v>0</v>
      </c>
      <c r="T149" s="312">
        <v>0</v>
      </c>
      <c r="U149" s="312">
        <v>0</v>
      </c>
      <c r="V149" s="312">
        <v>0</v>
      </c>
      <c r="W149" s="312">
        <v>0</v>
      </c>
      <c r="X149" s="312">
        <v>0</v>
      </c>
      <c r="Y149" s="312">
        <v>0</v>
      </c>
      <c r="Z149" s="312">
        <v>0</v>
      </c>
      <c r="AA149" s="312">
        <v>0</v>
      </c>
      <c r="AB149" s="312">
        <v>0</v>
      </c>
      <c r="AC149" s="312">
        <v>0</v>
      </c>
      <c r="AD149" s="312">
        <v>0</v>
      </c>
      <c r="AE149" s="312">
        <v>0</v>
      </c>
      <c r="AF149" s="312">
        <v>0</v>
      </c>
      <c r="AG149" s="312">
        <v>0</v>
      </c>
      <c r="AH149" s="312">
        <v>0</v>
      </c>
      <c r="AI149" s="312">
        <v>0</v>
      </c>
      <c r="AJ149" s="312">
        <v>0</v>
      </c>
      <c r="AK149" s="312">
        <v>0</v>
      </c>
      <c r="AL149" s="312">
        <v>0</v>
      </c>
      <c r="AM149" s="312">
        <v>0</v>
      </c>
      <c r="AN149" s="312">
        <v>0</v>
      </c>
      <c r="AO149" s="312">
        <v>0</v>
      </c>
      <c r="AP149" s="312">
        <v>0</v>
      </c>
      <c r="AQ149" s="312">
        <v>0</v>
      </c>
      <c r="AR149" s="312">
        <v>0</v>
      </c>
      <c r="AS149" s="312">
        <v>0</v>
      </c>
      <c r="AT149" s="312">
        <v>0</v>
      </c>
      <c r="AU149" s="312">
        <v>0</v>
      </c>
      <c r="AV149" s="312">
        <v>0</v>
      </c>
      <c r="AW149" s="312">
        <v>0</v>
      </c>
      <c r="AX149" s="312">
        <v>0</v>
      </c>
      <c r="AY149" s="312">
        <v>0</v>
      </c>
      <c r="AZ149" s="312">
        <v>0</v>
      </c>
      <c r="BA149" s="312">
        <v>0</v>
      </c>
      <c r="BB149" s="312">
        <v>0</v>
      </c>
      <c r="BC149" s="312">
        <v>0</v>
      </c>
      <c r="BD149" s="312">
        <v>0</v>
      </c>
      <c r="BE149" s="444"/>
      <c r="BF149" s="444"/>
      <c r="BG149" s="444"/>
      <c r="BH149" s="444"/>
      <c r="BI149" s="444"/>
      <c r="BJ149" s="444"/>
      <c r="BK149" s="444"/>
      <c r="BL149" s="444"/>
      <c r="BM149" s="444"/>
      <c r="BN149" s="444"/>
      <c r="BO149" s="444"/>
      <c r="BP149" s="444"/>
      <c r="BQ149" s="444"/>
      <c r="BR149" s="444"/>
      <c r="BS149" s="444"/>
      <c r="BT149" s="444"/>
      <c r="BU149" s="444"/>
      <c r="BV149" s="444"/>
      <c r="BW149" s="444"/>
      <c r="BX149" s="444"/>
      <c r="BY149" s="444"/>
      <c r="BZ149" s="444"/>
      <c r="CA149" s="444"/>
      <c r="CB149" s="444"/>
      <c r="CC149" s="444"/>
      <c r="CD149" s="444"/>
      <c r="CE149" s="444"/>
      <c r="CF149" s="444"/>
      <c r="CG149" s="444"/>
      <c r="CH149" s="444"/>
      <c r="CI149" s="444"/>
      <c r="CJ149" s="444"/>
      <c r="CK149" s="444"/>
      <c r="CL149" s="444"/>
      <c r="CM149" s="444"/>
      <c r="CN149" s="38"/>
      <c r="CO149" s="38"/>
      <c r="CP149" s="38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  <c r="DS149" s="13"/>
      <c r="DT149" s="13"/>
      <c r="DU149" s="13"/>
      <c r="DV149" s="13"/>
      <c r="DW149" s="13"/>
      <c r="DX149" s="13"/>
      <c r="DY149" s="13"/>
      <c r="DZ149" s="13"/>
      <c r="EA149" s="13"/>
      <c r="EB149" s="13"/>
      <c r="EC149" s="13"/>
      <c r="ED149" s="13"/>
      <c r="EE149" s="13"/>
      <c r="EF149" s="13"/>
      <c r="EG149" s="13"/>
      <c r="EH149" s="13"/>
      <c r="EI149" s="13"/>
      <c r="EJ149" s="13"/>
      <c r="EK149" s="13"/>
      <c r="EL149" s="75"/>
    </row>
    <row r="150" spans="1:142" x14ac:dyDescent="0.25">
      <c r="A150" s="368" t="s">
        <v>868</v>
      </c>
      <c r="B150" s="368" t="s">
        <v>897</v>
      </c>
      <c r="C150" s="369">
        <v>3031</v>
      </c>
      <c r="D150" s="394">
        <v>142</v>
      </c>
      <c r="E150" s="312">
        <v>0</v>
      </c>
      <c r="F150" s="312">
        <v>0</v>
      </c>
      <c r="G150" s="312">
        <v>0</v>
      </c>
      <c r="H150" s="312">
        <v>0</v>
      </c>
      <c r="I150" s="312">
        <v>0</v>
      </c>
      <c r="J150" s="312">
        <v>0</v>
      </c>
      <c r="K150" s="312">
        <v>0</v>
      </c>
      <c r="L150" s="312">
        <v>0</v>
      </c>
      <c r="M150" s="312">
        <v>0</v>
      </c>
      <c r="N150" s="312">
        <v>0</v>
      </c>
      <c r="O150" s="312">
        <v>0</v>
      </c>
      <c r="P150" s="312">
        <v>0</v>
      </c>
      <c r="Q150" s="312">
        <v>0</v>
      </c>
      <c r="R150" s="312">
        <v>0</v>
      </c>
      <c r="S150" s="312">
        <v>0</v>
      </c>
      <c r="T150" s="312">
        <v>0</v>
      </c>
      <c r="U150" s="312">
        <v>0</v>
      </c>
      <c r="V150" s="312">
        <v>0</v>
      </c>
      <c r="W150" s="312">
        <v>0</v>
      </c>
      <c r="X150" s="312">
        <v>0</v>
      </c>
      <c r="Y150" s="312">
        <v>0</v>
      </c>
      <c r="Z150" s="312">
        <v>0</v>
      </c>
      <c r="AA150" s="312">
        <v>0</v>
      </c>
      <c r="AB150" s="312">
        <v>0</v>
      </c>
      <c r="AC150" s="312">
        <v>0</v>
      </c>
      <c r="AD150" s="312">
        <v>0</v>
      </c>
      <c r="AE150" s="312">
        <v>0</v>
      </c>
      <c r="AF150" s="312">
        <v>0</v>
      </c>
      <c r="AG150" s="312">
        <v>0</v>
      </c>
      <c r="AH150" s="312">
        <v>0</v>
      </c>
      <c r="AI150" s="312">
        <v>0</v>
      </c>
      <c r="AJ150" s="312">
        <v>0</v>
      </c>
      <c r="AK150" s="312">
        <v>0</v>
      </c>
      <c r="AL150" s="312">
        <v>0</v>
      </c>
      <c r="AM150" s="312">
        <v>0</v>
      </c>
      <c r="AN150" s="312">
        <v>0</v>
      </c>
      <c r="AO150" s="312">
        <v>0</v>
      </c>
      <c r="AP150" s="312">
        <v>0</v>
      </c>
      <c r="AQ150" s="312">
        <v>0</v>
      </c>
      <c r="AR150" s="312">
        <v>0</v>
      </c>
      <c r="AS150" s="312">
        <v>0</v>
      </c>
      <c r="AT150" s="312">
        <v>0</v>
      </c>
      <c r="AU150" s="312">
        <v>0</v>
      </c>
      <c r="AV150" s="312">
        <v>0</v>
      </c>
      <c r="AW150" s="312">
        <v>0</v>
      </c>
      <c r="AX150" s="312">
        <v>0</v>
      </c>
      <c r="AY150" s="312">
        <v>0</v>
      </c>
      <c r="AZ150" s="312">
        <v>0</v>
      </c>
      <c r="BA150" s="312">
        <v>0</v>
      </c>
      <c r="BB150" s="312">
        <v>0</v>
      </c>
      <c r="BC150" s="312">
        <v>0</v>
      </c>
      <c r="BD150" s="312">
        <v>0</v>
      </c>
      <c r="BE150" s="444"/>
      <c r="BF150" s="444"/>
      <c r="BG150" s="444"/>
      <c r="BH150" s="444"/>
      <c r="BI150" s="444"/>
      <c r="BJ150" s="444"/>
      <c r="BK150" s="444"/>
      <c r="BL150" s="444"/>
      <c r="BM150" s="444"/>
      <c r="BN150" s="444"/>
      <c r="BO150" s="444"/>
      <c r="BP150" s="444"/>
      <c r="BQ150" s="444"/>
      <c r="BR150" s="444"/>
      <c r="BS150" s="444"/>
      <c r="BT150" s="444"/>
      <c r="BU150" s="444"/>
      <c r="BV150" s="444"/>
      <c r="BW150" s="444"/>
      <c r="BX150" s="444"/>
      <c r="BY150" s="444"/>
      <c r="BZ150" s="444"/>
      <c r="CA150" s="444"/>
      <c r="CB150" s="444"/>
      <c r="CC150" s="444"/>
      <c r="CD150" s="444"/>
      <c r="CE150" s="444"/>
      <c r="CF150" s="444"/>
      <c r="CG150" s="444"/>
      <c r="CH150" s="444"/>
      <c r="CI150" s="444"/>
      <c r="CJ150" s="444"/>
      <c r="CK150" s="444"/>
      <c r="CL150" s="444"/>
      <c r="CM150" s="444"/>
      <c r="CN150" s="38"/>
      <c r="CO150" s="38"/>
      <c r="CP150" s="38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75"/>
    </row>
    <row r="151" spans="1:142" x14ac:dyDescent="0.25">
      <c r="A151" s="368" t="s">
        <v>868</v>
      </c>
      <c r="B151" s="368" t="s">
        <v>902</v>
      </c>
      <c r="C151" s="369">
        <v>3031</v>
      </c>
      <c r="D151" s="394">
        <v>143</v>
      </c>
      <c r="E151" s="312">
        <v>0</v>
      </c>
      <c r="F151" s="312">
        <v>0</v>
      </c>
      <c r="G151" s="312">
        <v>0</v>
      </c>
      <c r="H151" s="312">
        <v>0</v>
      </c>
      <c r="I151" s="312">
        <v>0</v>
      </c>
      <c r="J151" s="312">
        <v>0</v>
      </c>
      <c r="K151" s="312">
        <v>0</v>
      </c>
      <c r="L151" s="312">
        <v>0</v>
      </c>
      <c r="M151" s="312">
        <v>0</v>
      </c>
      <c r="N151" s="312">
        <v>0</v>
      </c>
      <c r="O151" s="312">
        <v>0</v>
      </c>
      <c r="P151" s="312">
        <v>0</v>
      </c>
      <c r="Q151" s="312">
        <v>0</v>
      </c>
      <c r="R151" s="312">
        <v>0</v>
      </c>
      <c r="S151" s="312">
        <v>0</v>
      </c>
      <c r="T151" s="312">
        <v>0</v>
      </c>
      <c r="U151" s="312">
        <v>0</v>
      </c>
      <c r="V151" s="312">
        <v>0</v>
      </c>
      <c r="W151" s="312">
        <v>0</v>
      </c>
      <c r="X151" s="312">
        <v>0</v>
      </c>
      <c r="Y151" s="312">
        <v>0</v>
      </c>
      <c r="Z151" s="312">
        <v>0</v>
      </c>
      <c r="AA151" s="312">
        <v>0</v>
      </c>
      <c r="AB151" s="312">
        <v>0</v>
      </c>
      <c r="AC151" s="312">
        <v>0</v>
      </c>
      <c r="AD151" s="312">
        <v>0</v>
      </c>
      <c r="AE151" s="312">
        <v>0</v>
      </c>
      <c r="AF151" s="312">
        <v>0</v>
      </c>
      <c r="AG151" s="312">
        <v>0</v>
      </c>
      <c r="AH151" s="312">
        <v>0</v>
      </c>
      <c r="AI151" s="312">
        <v>0</v>
      </c>
      <c r="AJ151" s="312">
        <v>0</v>
      </c>
      <c r="AK151" s="312">
        <v>0</v>
      </c>
      <c r="AL151" s="312">
        <v>0</v>
      </c>
      <c r="AM151" s="312">
        <v>0</v>
      </c>
      <c r="AN151" s="312">
        <v>0</v>
      </c>
      <c r="AO151" s="312">
        <v>0</v>
      </c>
      <c r="AP151" s="312">
        <v>0</v>
      </c>
      <c r="AQ151" s="312">
        <v>0</v>
      </c>
      <c r="AR151" s="312">
        <v>0</v>
      </c>
      <c r="AS151" s="312">
        <v>0</v>
      </c>
      <c r="AT151" s="312">
        <v>0</v>
      </c>
      <c r="AU151" s="312">
        <v>0</v>
      </c>
      <c r="AV151" s="312">
        <v>0</v>
      </c>
      <c r="AW151" s="312">
        <v>0</v>
      </c>
      <c r="AX151" s="312">
        <v>0</v>
      </c>
      <c r="AY151" s="312">
        <v>0</v>
      </c>
      <c r="AZ151" s="312">
        <v>0</v>
      </c>
      <c r="BA151" s="312">
        <v>0</v>
      </c>
      <c r="BB151" s="312">
        <v>0</v>
      </c>
      <c r="BC151" s="312">
        <v>0</v>
      </c>
      <c r="BD151" s="312">
        <v>0</v>
      </c>
      <c r="BE151" s="444"/>
      <c r="BF151" s="444"/>
      <c r="BG151" s="444"/>
      <c r="BH151" s="444"/>
      <c r="BI151" s="444"/>
      <c r="BJ151" s="444"/>
      <c r="BK151" s="444"/>
      <c r="BL151" s="444"/>
      <c r="BM151" s="444"/>
      <c r="BN151" s="444"/>
      <c r="BO151" s="444"/>
      <c r="BP151" s="444"/>
      <c r="BQ151" s="444"/>
      <c r="BR151" s="444"/>
      <c r="BS151" s="444"/>
      <c r="BT151" s="444"/>
      <c r="BU151" s="444"/>
      <c r="BV151" s="444"/>
      <c r="BW151" s="444"/>
      <c r="BX151" s="444"/>
      <c r="BY151" s="444"/>
      <c r="BZ151" s="444"/>
      <c r="CA151" s="444"/>
      <c r="CB151" s="444"/>
      <c r="CC151" s="444"/>
      <c r="CD151" s="444"/>
      <c r="CE151" s="444"/>
      <c r="CF151" s="444"/>
      <c r="CG151" s="444"/>
      <c r="CH151" s="444"/>
      <c r="CI151" s="444"/>
      <c r="CJ151" s="444"/>
      <c r="CK151" s="444"/>
      <c r="CL151" s="444"/>
      <c r="CM151" s="444"/>
      <c r="CN151" s="38"/>
      <c r="CO151" s="38"/>
      <c r="CP151" s="38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  <c r="DS151" s="13"/>
      <c r="DT151" s="13"/>
      <c r="DU151" s="13"/>
      <c r="DV151" s="13"/>
      <c r="DW151" s="13"/>
      <c r="DX151" s="13"/>
      <c r="DY151" s="13"/>
      <c r="DZ151" s="13"/>
      <c r="EA151" s="13"/>
      <c r="EB151" s="13"/>
      <c r="EC151" s="13"/>
      <c r="ED151" s="13"/>
      <c r="EE151" s="13"/>
      <c r="EF151" s="13"/>
      <c r="EG151" s="13"/>
      <c r="EH151" s="13"/>
      <c r="EI151" s="13"/>
      <c r="EJ151" s="13"/>
      <c r="EK151" s="13"/>
      <c r="EL151" s="75"/>
    </row>
    <row r="152" spans="1:142" x14ac:dyDescent="0.25">
      <c r="A152" s="368" t="s">
        <v>868</v>
      </c>
      <c r="B152" s="368" t="s">
        <v>903</v>
      </c>
      <c r="C152" s="369">
        <v>3031</v>
      </c>
      <c r="D152" s="394">
        <v>144</v>
      </c>
      <c r="E152" s="312">
        <v>0</v>
      </c>
      <c r="F152" s="312">
        <v>0</v>
      </c>
      <c r="G152" s="312">
        <v>0</v>
      </c>
      <c r="H152" s="312">
        <v>0</v>
      </c>
      <c r="I152" s="312">
        <v>0</v>
      </c>
      <c r="J152" s="312">
        <v>0</v>
      </c>
      <c r="K152" s="312">
        <v>0</v>
      </c>
      <c r="L152" s="312">
        <v>0</v>
      </c>
      <c r="M152" s="312">
        <v>0</v>
      </c>
      <c r="N152" s="312">
        <v>0</v>
      </c>
      <c r="O152" s="312">
        <v>0</v>
      </c>
      <c r="P152" s="312">
        <v>0</v>
      </c>
      <c r="Q152" s="312">
        <v>0</v>
      </c>
      <c r="R152" s="312">
        <v>0</v>
      </c>
      <c r="S152" s="312">
        <v>0</v>
      </c>
      <c r="T152" s="312">
        <v>0</v>
      </c>
      <c r="U152" s="312">
        <v>0</v>
      </c>
      <c r="V152" s="312">
        <v>0</v>
      </c>
      <c r="W152" s="312">
        <v>0</v>
      </c>
      <c r="X152" s="312">
        <v>0</v>
      </c>
      <c r="Y152" s="312">
        <v>0</v>
      </c>
      <c r="Z152" s="312">
        <v>0</v>
      </c>
      <c r="AA152" s="312">
        <v>0</v>
      </c>
      <c r="AB152" s="312">
        <v>0</v>
      </c>
      <c r="AC152" s="312">
        <v>0</v>
      </c>
      <c r="AD152" s="312">
        <v>0</v>
      </c>
      <c r="AE152" s="312">
        <v>0</v>
      </c>
      <c r="AF152" s="312">
        <v>0</v>
      </c>
      <c r="AG152" s="312">
        <v>0</v>
      </c>
      <c r="AH152" s="312">
        <v>0</v>
      </c>
      <c r="AI152" s="312">
        <v>0</v>
      </c>
      <c r="AJ152" s="312">
        <v>0</v>
      </c>
      <c r="AK152" s="312">
        <v>0</v>
      </c>
      <c r="AL152" s="312">
        <v>0</v>
      </c>
      <c r="AM152" s="312">
        <v>0</v>
      </c>
      <c r="AN152" s="312">
        <v>0</v>
      </c>
      <c r="AO152" s="312">
        <v>0</v>
      </c>
      <c r="AP152" s="312">
        <v>0</v>
      </c>
      <c r="AQ152" s="312">
        <v>0</v>
      </c>
      <c r="AR152" s="312">
        <v>0</v>
      </c>
      <c r="AS152" s="312">
        <v>0</v>
      </c>
      <c r="AT152" s="312">
        <v>0</v>
      </c>
      <c r="AU152" s="312">
        <v>0</v>
      </c>
      <c r="AV152" s="312">
        <v>0</v>
      </c>
      <c r="AW152" s="312">
        <v>0</v>
      </c>
      <c r="AX152" s="312">
        <v>0</v>
      </c>
      <c r="AY152" s="312">
        <v>0</v>
      </c>
      <c r="AZ152" s="312">
        <v>0</v>
      </c>
      <c r="BA152" s="312">
        <v>0</v>
      </c>
      <c r="BB152" s="312">
        <v>0</v>
      </c>
      <c r="BC152" s="312">
        <v>0</v>
      </c>
      <c r="BD152" s="312">
        <v>0</v>
      </c>
      <c r="BE152" s="444"/>
      <c r="BF152" s="444"/>
      <c r="BG152" s="444"/>
      <c r="BH152" s="444"/>
      <c r="BI152" s="444"/>
      <c r="BJ152" s="444"/>
      <c r="BK152" s="444"/>
      <c r="BL152" s="444"/>
      <c r="BM152" s="444"/>
      <c r="BN152" s="444"/>
      <c r="BO152" s="444"/>
      <c r="BP152" s="444"/>
      <c r="BQ152" s="444"/>
      <c r="BR152" s="444"/>
      <c r="BS152" s="444"/>
      <c r="BT152" s="444"/>
      <c r="BU152" s="444"/>
      <c r="BV152" s="444"/>
      <c r="BW152" s="444"/>
      <c r="BX152" s="444"/>
      <c r="BY152" s="444"/>
      <c r="BZ152" s="444"/>
      <c r="CA152" s="444"/>
      <c r="CB152" s="444"/>
      <c r="CC152" s="444"/>
      <c r="CD152" s="444"/>
      <c r="CE152" s="444"/>
      <c r="CF152" s="444"/>
      <c r="CG152" s="444"/>
      <c r="CH152" s="444"/>
      <c r="CI152" s="444"/>
      <c r="CJ152" s="444"/>
      <c r="CK152" s="444"/>
      <c r="CL152" s="444"/>
      <c r="CM152" s="444"/>
      <c r="CN152" s="38"/>
      <c r="CO152" s="38"/>
      <c r="CP152" s="38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75"/>
    </row>
    <row r="153" spans="1:142" x14ac:dyDescent="0.25">
      <c r="A153" s="368" t="s">
        <v>868</v>
      </c>
      <c r="B153" s="368" t="s">
        <v>905</v>
      </c>
      <c r="C153" s="369">
        <v>3031</v>
      </c>
      <c r="D153" s="394">
        <v>145</v>
      </c>
      <c r="E153" s="312">
        <v>0</v>
      </c>
      <c r="F153" s="312">
        <v>0</v>
      </c>
      <c r="G153" s="312">
        <v>0</v>
      </c>
      <c r="H153" s="312">
        <v>0</v>
      </c>
      <c r="I153" s="312">
        <v>0</v>
      </c>
      <c r="J153" s="312">
        <v>0</v>
      </c>
      <c r="K153" s="312">
        <v>0</v>
      </c>
      <c r="L153" s="312">
        <v>0</v>
      </c>
      <c r="M153" s="312">
        <v>0</v>
      </c>
      <c r="N153" s="312">
        <v>0</v>
      </c>
      <c r="O153" s="312">
        <v>0</v>
      </c>
      <c r="P153" s="312">
        <v>0</v>
      </c>
      <c r="Q153" s="312">
        <v>0</v>
      </c>
      <c r="R153" s="312">
        <v>0</v>
      </c>
      <c r="S153" s="312">
        <v>0</v>
      </c>
      <c r="T153" s="312">
        <v>0</v>
      </c>
      <c r="U153" s="312">
        <v>0</v>
      </c>
      <c r="V153" s="312">
        <v>0</v>
      </c>
      <c r="W153" s="312">
        <v>0</v>
      </c>
      <c r="X153" s="312">
        <v>0</v>
      </c>
      <c r="Y153" s="312">
        <v>0</v>
      </c>
      <c r="Z153" s="312">
        <v>0</v>
      </c>
      <c r="AA153" s="312">
        <v>0</v>
      </c>
      <c r="AB153" s="312">
        <v>0</v>
      </c>
      <c r="AC153" s="312">
        <v>0</v>
      </c>
      <c r="AD153" s="312">
        <v>0</v>
      </c>
      <c r="AE153" s="312">
        <v>0</v>
      </c>
      <c r="AF153" s="312">
        <v>0</v>
      </c>
      <c r="AG153" s="312">
        <v>0</v>
      </c>
      <c r="AH153" s="312">
        <v>0</v>
      </c>
      <c r="AI153" s="312">
        <v>0</v>
      </c>
      <c r="AJ153" s="312">
        <v>0</v>
      </c>
      <c r="AK153" s="312">
        <v>0</v>
      </c>
      <c r="AL153" s="312">
        <v>0</v>
      </c>
      <c r="AM153" s="312">
        <v>0</v>
      </c>
      <c r="AN153" s="312">
        <v>0</v>
      </c>
      <c r="AO153" s="312">
        <v>0</v>
      </c>
      <c r="AP153" s="312">
        <v>0</v>
      </c>
      <c r="AQ153" s="312">
        <v>0</v>
      </c>
      <c r="AR153" s="312">
        <v>0</v>
      </c>
      <c r="AS153" s="312">
        <v>0</v>
      </c>
      <c r="AT153" s="312">
        <v>0</v>
      </c>
      <c r="AU153" s="312">
        <v>0</v>
      </c>
      <c r="AV153" s="312">
        <v>0</v>
      </c>
      <c r="AW153" s="312">
        <v>0</v>
      </c>
      <c r="AX153" s="312">
        <v>0</v>
      </c>
      <c r="AY153" s="312">
        <v>0</v>
      </c>
      <c r="AZ153" s="312">
        <v>0</v>
      </c>
      <c r="BA153" s="312">
        <v>0</v>
      </c>
      <c r="BB153" s="312">
        <v>0</v>
      </c>
      <c r="BC153" s="312">
        <v>0</v>
      </c>
      <c r="BD153" s="312">
        <v>0</v>
      </c>
      <c r="BE153" s="444"/>
      <c r="BF153" s="444"/>
      <c r="BG153" s="444"/>
      <c r="BH153" s="444"/>
      <c r="BI153" s="444"/>
      <c r="BJ153" s="444"/>
      <c r="BK153" s="444"/>
      <c r="BL153" s="444"/>
      <c r="BM153" s="444"/>
      <c r="BN153" s="444"/>
      <c r="BO153" s="444"/>
      <c r="BP153" s="444"/>
      <c r="BQ153" s="444"/>
      <c r="BR153" s="444"/>
      <c r="BS153" s="444"/>
      <c r="BT153" s="444"/>
      <c r="BU153" s="444"/>
      <c r="BV153" s="444"/>
      <c r="BW153" s="444"/>
      <c r="BX153" s="444"/>
      <c r="BY153" s="444"/>
      <c r="BZ153" s="444"/>
      <c r="CA153" s="444"/>
      <c r="CB153" s="444"/>
      <c r="CC153" s="444"/>
      <c r="CD153" s="444"/>
      <c r="CE153" s="444"/>
      <c r="CF153" s="444"/>
      <c r="CG153" s="444"/>
      <c r="CH153" s="444"/>
      <c r="CI153" s="444"/>
      <c r="CJ153" s="444"/>
      <c r="CK153" s="444"/>
      <c r="CL153" s="444"/>
      <c r="CM153" s="444"/>
      <c r="CN153" s="38"/>
      <c r="CO153" s="38"/>
      <c r="CP153" s="38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75"/>
    </row>
    <row r="154" spans="1:142" x14ac:dyDescent="0.25">
      <c r="A154" s="368" t="s">
        <v>868</v>
      </c>
      <c r="B154" s="368" t="s">
        <v>887</v>
      </c>
      <c r="C154" s="369" t="s">
        <v>157</v>
      </c>
      <c r="D154" s="394">
        <v>146</v>
      </c>
      <c r="E154" s="312">
        <v>0</v>
      </c>
      <c r="F154" s="312">
        <v>0</v>
      </c>
      <c r="G154" s="312">
        <v>0</v>
      </c>
      <c r="H154" s="312">
        <v>0</v>
      </c>
      <c r="I154" s="312">
        <v>0</v>
      </c>
      <c r="J154" s="312">
        <v>0</v>
      </c>
      <c r="K154" s="312">
        <v>0</v>
      </c>
      <c r="L154" s="312">
        <v>0</v>
      </c>
      <c r="M154" s="312">
        <v>0</v>
      </c>
      <c r="N154" s="312">
        <v>0</v>
      </c>
      <c r="O154" s="312">
        <v>0</v>
      </c>
      <c r="P154" s="312">
        <v>0</v>
      </c>
      <c r="Q154" s="312">
        <v>0</v>
      </c>
      <c r="R154" s="312">
        <v>0</v>
      </c>
      <c r="S154" s="312">
        <v>0</v>
      </c>
      <c r="T154" s="312">
        <v>0</v>
      </c>
      <c r="U154" s="312">
        <v>0</v>
      </c>
      <c r="V154" s="312">
        <v>0</v>
      </c>
      <c r="W154" s="312">
        <v>0</v>
      </c>
      <c r="X154" s="312">
        <v>0</v>
      </c>
      <c r="Y154" s="312">
        <v>0</v>
      </c>
      <c r="Z154" s="312">
        <v>0</v>
      </c>
      <c r="AA154" s="312">
        <v>0</v>
      </c>
      <c r="AB154" s="312">
        <v>0</v>
      </c>
      <c r="AC154" s="312">
        <v>0</v>
      </c>
      <c r="AD154" s="312">
        <v>0</v>
      </c>
      <c r="AE154" s="312">
        <v>0</v>
      </c>
      <c r="AF154" s="312">
        <v>0</v>
      </c>
      <c r="AG154" s="312">
        <v>0</v>
      </c>
      <c r="AH154" s="312">
        <v>0</v>
      </c>
      <c r="AI154" s="312">
        <v>0</v>
      </c>
      <c r="AJ154" s="312">
        <v>0</v>
      </c>
      <c r="AK154" s="312">
        <v>0</v>
      </c>
      <c r="AL154" s="312">
        <v>0</v>
      </c>
      <c r="AM154" s="312">
        <v>0</v>
      </c>
      <c r="AN154" s="312">
        <v>0</v>
      </c>
      <c r="AO154" s="312">
        <v>0</v>
      </c>
      <c r="AP154" s="312">
        <v>0</v>
      </c>
      <c r="AQ154" s="312">
        <v>0</v>
      </c>
      <c r="AR154" s="312">
        <v>0</v>
      </c>
      <c r="AS154" s="312">
        <v>0</v>
      </c>
      <c r="AT154" s="312">
        <v>0</v>
      </c>
      <c r="AU154" s="312">
        <v>0</v>
      </c>
      <c r="AV154" s="312">
        <v>0</v>
      </c>
      <c r="AW154" s="312">
        <v>0</v>
      </c>
      <c r="AX154" s="312">
        <v>0</v>
      </c>
      <c r="AY154" s="312">
        <v>0</v>
      </c>
      <c r="AZ154" s="312">
        <v>0</v>
      </c>
      <c r="BA154" s="312">
        <v>0</v>
      </c>
      <c r="BB154" s="312">
        <v>0</v>
      </c>
      <c r="BC154" s="312">
        <v>0</v>
      </c>
      <c r="BD154" s="312">
        <v>0</v>
      </c>
      <c r="BE154" s="444"/>
      <c r="BF154" s="444"/>
      <c r="BG154" s="444"/>
      <c r="BH154" s="444"/>
      <c r="BI154" s="444"/>
      <c r="BJ154" s="444"/>
      <c r="BK154" s="444"/>
      <c r="BL154" s="444"/>
      <c r="BM154" s="444"/>
      <c r="BN154" s="444"/>
      <c r="BO154" s="444"/>
      <c r="BP154" s="444"/>
      <c r="BQ154" s="444"/>
      <c r="BR154" s="444"/>
      <c r="BS154" s="444"/>
      <c r="BT154" s="444"/>
      <c r="BU154" s="444"/>
      <c r="BV154" s="444"/>
      <c r="BW154" s="444"/>
      <c r="BX154" s="444"/>
      <c r="BY154" s="444"/>
      <c r="BZ154" s="444"/>
      <c r="CA154" s="444"/>
      <c r="CB154" s="444"/>
      <c r="CC154" s="444"/>
      <c r="CD154" s="444"/>
      <c r="CE154" s="444"/>
      <c r="CF154" s="444"/>
      <c r="CG154" s="444"/>
      <c r="CH154" s="444"/>
      <c r="CI154" s="444"/>
      <c r="CJ154" s="444"/>
      <c r="CK154" s="444"/>
      <c r="CL154" s="444"/>
      <c r="CM154" s="444"/>
      <c r="CN154" s="38"/>
      <c r="CO154" s="38"/>
      <c r="CP154" s="38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3"/>
      <c r="EG154" s="13"/>
      <c r="EH154" s="13"/>
      <c r="EI154" s="13"/>
      <c r="EJ154" s="13"/>
      <c r="EK154" s="13"/>
      <c r="EL154" s="75"/>
    </row>
    <row r="155" spans="1:142" x14ac:dyDescent="0.25">
      <c r="A155" s="368" t="s">
        <v>868</v>
      </c>
      <c r="B155" s="368" t="s">
        <v>889</v>
      </c>
      <c r="C155" s="369" t="s">
        <v>157</v>
      </c>
      <c r="D155" s="394">
        <v>147</v>
      </c>
      <c r="E155" s="312">
        <v>0</v>
      </c>
      <c r="F155" s="312">
        <v>0</v>
      </c>
      <c r="G155" s="312">
        <v>0</v>
      </c>
      <c r="H155" s="312">
        <v>0</v>
      </c>
      <c r="I155" s="312">
        <v>0</v>
      </c>
      <c r="J155" s="312">
        <v>0</v>
      </c>
      <c r="K155" s="312">
        <v>0</v>
      </c>
      <c r="L155" s="312">
        <v>0</v>
      </c>
      <c r="M155" s="312">
        <v>0</v>
      </c>
      <c r="N155" s="312">
        <v>0</v>
      </c>
      <c r="O155" s="312">
        <v>0</v>
      </c>
      <c r="P155" s="312">
        <v>0</v>
      </c>
      <c r="Q155" s="312">
        <v>0</v>
      </c>
      <c r="R155" s="312">
        <v>0</v>
      </c>
      <c r="S155" s="312">
        <v>0</v>
      </c>
      <c r="T155" s="312">
        <v>0</v>
      </c>
      <c r="U155" s="312">
        <v>0</v>
      </c>
      <c r="V155" s="312">
        <v>0</v>
      </c>
      <c r="W155" s="312">
        <v>0</v>
      </c>
      <c r="X155" s="312">
        <v>0</v>
      </c>
      <c r="Y155" s="312">
        <v>0</v>
      </c>
      <c r="Z155" s="312">
        <v>0</v>
      </c>
      <c r="AA155" s="312">
        <v>0</v>
      </c>
      <c r="AB155" s="312">
        <v>0</v>
      </c>
      <c r="AC155" s="312">
        <v>0</v>
      </c>
      <c r="AD155" s="312">
        <v>0</v>
      </c>
      <c r="AE155" s="312">
        <v>0</v>
      </c>
      <c r="AF155" s="312">
        <v>0</v>
      </c>
      <c r="AG155" s="312">
        <v>0</v>
      </c>
      <c r="AH155" s="312">
        <v>0</v>
      </c>
      <c r="AI155" s="312">
        <v>0</v>
      </c>
      <c r="AJ155" s="312">
        <v>0</v>
      </c>
      <c r="AK155" s="312">
        <v>0</v>
      </c>
      <c r="AL155" s="312">
        <v>0</v>
      </c>
      <c r="AM155" s="312">
        <v>0</v>
      </c>
      <c r="AN155" s="312">
        <v>0</v>
      </c>
      <c r="AO155" s="312">
        <v>0</v>
      </c>
      <c r="AP155" s="312">
        <v>0</v>
      </c>
      <c r="AQ155" s="312">
        <v>0</v>
      </c>
      <c r="AR155" s="312">
        <v>0</v>
      </c>
      <c r="AS155" s="312">
        <v>0</v>
      </c>
      <c r="AT155" s="312">
        <v>0</v>
      </c>
      <c r="AU155" s="312">
        <v>0</v>
      </c>
      <c r="AV155" s="312">
        <v>0</v>
      </c>
      <c r="AW155" s="312">
        <v>0</v>
      </c>
      <c r="AX155" s="312">
        <v>0</v>
      </c>
      <c r="AY155" s="312">
        <v>0</v>
      </c>
      <c r="AZ155" s="312">
        <v>0</v>
      </c>
      <c r="BA155" s="312">
        <v>0</v>
      </c>
      <c r="BB155" s="312">
        <v>0</v>
      </c>
      <c r="BC155" s="312">
        <v>0</v>
      </c>
      <c r="BD155" s="312">
        <v>0</v>
      </c>
      <c r="BE155" s="444"/>
      <c r="BF155" s="444"/>
      <c r="BG155" s="444"/>
      <c r="BH155" s="444"/>
      <c r="BI155" s="444"/>
      <c r="BJ155" s="444"/>
      <c r="BK155" s="444"/>
      <c r="BL155" s="444"/>
      <c r="BM155" s="444"/>
      <c r="BN155" s="444"/>
      <c r="BO155" s="444"/>
      <c r="BP155" s="444"/>
      <c r="BQ155" s="444"/>
      <c r="BR155" s="444"/>
      <c r="BS155" s="444"/>
      <c r="BT155" s="444"/>
      <c r="BU155" s="444"/>
      <c r="BV155" s="444"/>
      <c r="BW155" s="444"/>
      <c r="BX155" s="444"/>
      <c r="BY155" s="444"/>
      <c r="BZ155" s="444"/>
      <c r="CA155" s="444"/>
      <c r="CB155" s="444"/>
      <c r="CC155" s="444"/>
      <c r="CD155" s="444"/>
      <c r="CE155" s="444"/>
      <c r="CF155" s="444"/>
      <c r="CG155" s="444"/>
      <c r="CH155" s="444"/>
      <c r="CI155" s="444"/>
      <c r="CJ155" s="444"/>
      <c r="CK155" s="444"/>
      <c r="CL155" s="444"/>
      <c r="CM155" s="444"/>
      <c r="CN155" s="38"/>
      <c r="CO155" s="38"/>
      <c r="CP155" s="38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75"/>
    </row>
    <row r="156" spans="1:142" x14ac:dyDescent="0.25">
      <c r="A156" s="368" t="s">
        <v>868</v>
      </c>
      <c r="B156" s="368" t="s">
        <v>894</v>
      </c>
      <c r="C156" s="369" t="s">
        <v>157</v>
      </c>
      <c r="D156" s="394">
        <v>148</v>
      </c>
      <c r="E156" s="312">
        <v>0</v>
      </c>
      <c r="F156" s="312">
        <v>0</v>
      </c>
      <c r="G156" s="312">
        <v>0</v>
      </c>
      <c r="H156" s="312">
        <v>0</v>
      </c>
      <c r="I156" s="312">
        <v>0</v>
      </c>
      <c r="J156" s="312">
        <v>0</v>
      </c>
      <c r="K156" s="312">
        <v>0</v>
      </c>
      <c r="L156" s="312">
        <v>0</v>
      </c>
      <c r="M156" s="312">
        <v>0</v>
      </c>
      <c r="N156" s="312">
        <v>0</v>
      </c>
      <c r="O156" s="312">
        <v>0</v>
      </c>
      <c r="P156" s="312">
        <v>0</v>
      </c>
      <c r="Q156" s="312">
        <v>0</v>
      </c>
      <c r="R156" s="312">
        <v>0</v>
      </c>
      <c r="S156" s="312">
        <v>0</v>
      </c>
      <c r="T156" s="312">
        <v>0</v>
      </c>
      <c r="U156" s="312">
        <v>0</v>
      </c>
      <c r="V156" s="312">
        <v>0</v>
      </c>
      <c r="W156" s="312">
        <v>0</v>
      </c>
      <c r="X156" s="312">
        <v>0</v>
      </c>
      <c r="Y156" s="312">
        <v>0</v>
      </c>
      <c r="Z156" s="312">
        <v>0</v>
      </c>
      <c r="AA156" s="312">
        <v>0</v>
      </c>
      <c r="AB156" s="312">
        <v>0</v>
      </c>
      <c r="AC156" s="312">
        <v>0</v>
      </c>
      <c r="AD156" s="312">
        <v>0</v>
      </c>
      <c r="AE156" s="312">
        <v>0</v>
      </c>
      <c r="AF156" s="312">
        <v>0</v>
      </c>
      <c r="AG156" s="312">
        <v>0</v>
      </c>
      <c r="AH156" s="312">
        <v>0</v>
      </c>
      <c r="AI156" s="312">
        <v>0</v>
      </c>
      <c r="AJ156" s="312">
        <v>0</v>
      </c>
      <c r="AK156" s="312">
        <v>0</v>
      </c>
      <c r="AL156" s="312">
        <v>0</v>
      </c>
      <c r="AM156" s="312">
        <v>0</v>
      </c>
      <c r="AN156" s="312">
        <v>0</v>
      </c>
      <c r="AO156" s="312">
        <v>0</v>
      </c>
      <c r="AP156" s="312">
        <v>0</v>
      </c>
      <c r="AQ156" s="312">
        <v>0</v>
      </c>
      <c r="AR156" s="312">
        <v>0</v>
      </c>
      <c r="AS156" s="312">
        <v>0</v>
      </c>
      <c r="AT156" s="312">
        <v>0</v>
      </c>
      <c r="AU156" s="312">
        <v>0</v>
      </c>
      <c r="AV156" s="312">
        <v>0</v>
      </c>
      <c r="AW156" s="312">
        <v>0</v>
      </c>
      <c r="AX156" s="312">
        <v>0</v>
      </c>
      <c r="AY156" s="312">
        <v>0</v>
      </c>
      <c r="AZ156" s="312">
        <v>0</v>
      </c>
      <c r="BA156" s="312">
        <v>0</v>
      </c>
      <c r="BB156" s="312">
        <v>0</v>
      </c>
      <c r="BC156" s="312">
        <v>0</v>
      </c>
      <c r="BD156" s="312">
        <v>0</v>
      </c>
      <c r="BE156" s="444"/>
      <c r="BF156" s="444"/>
      <c r="BG156" s="444"/>
      <c r="BH156" s="444"/>
      <c r="BI156" s="444"/>
      <c r="BJ156" s="444"/>
      <c r="BK156" s="444"/>
      <c r="BL156" s="444"/>
      <c r="BM156" s="444"/>
      <c r="BN156" s="444"/>
      <c r="BO156" s="444"/>
      <c r="BP156" s="444"/>
      <c r="BQ156" s="444"/>
      <c r="BR156" s="444"/>
      <c r="BS156" s="444"/>
      <c r="BT156" s="444"/>
      <c r="BU156" s="444"/>
      <c r="BV156" s="444"/>
      <c r="BW156" s="444"/>
      <c r="BX156" s="444"/>
      <c r="BY156" s="444"/>
      <c r="BZ156" s="444"/>
      <c r="CA156" s="444"/>
      <c r="CB156" s="444"/>
      <c r="CC156" s="444"/>
      <c r="CD156" s="444"/>
      <c r="CE156" s="444"/>
      <c r="CF156" s="444"/>
      <c r="CG156" s="444"/>
      <c r="CH156" s="444"/>
      <c r="CI156" s="444"/>
      <c r="CJ156" s="444"/>
      <c r="CK156" s="444"/>
      <c r="CL156" s="444"/>
      <c r="CM156" s="444"/>
      <c r="CN156" s="38"/>
      <c r="CO156" s="38"/>
      <c r="CP156" s="38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75"/>
    </row>
    <row r="157" spans="1:142" x14ac:dyDescent="0.25">
      <c r="A157" s="368" t="s">
        <v>868</v>
      </c>
      <c r="B157" s="368" t="s">
        <v>504</v>
      </c>
      <c r="C157" s="369" t="s">
        <v>157</v>
      </c>
      <c r="D157" s="394">
        <v>149</v>
      </c>
      <c r="E157" s="312">
        <v>0</v>
      </c>
      <c r="F157" s="312">
        <v>0</v>
      </c>
      <c r="G157" s="312">
        <v>0</v>
      </c>
      <c r="H157" s="312">
        <v>0</v>
      </c>
      <c r="I157" s="312">
        <v>0</v>
      </c>
      <c r="J157" s="312">
        <v>0</v>
      </c>
      <c r="K157" s="312">
        <v>0</v>
      </c>
      <c r="L157" s="312">
        <v>0</v>
      </c>
      <c r="M157" s="312">
        <v>0</v>
      </c>
      <c r="N157" s="312">
        <v>0</v>
      </c>
      <c r="O157" s="312">
        <v>0</v>
      </c>
      <c r="P157" s="312">
        <v>0</v>
      </c>
      <c r="Q157" s="312">
        <v>0</v>
      </c>
      <c r="R157" s="312">
        <v>0</v>
      </c>
      <c r="S157" s="312">
        <v>0</v>
      </c>
      <c r="T157" s="312">
        <v>0</v>
      </c>
      <c r="U157" s="312">
        <v>0</v>
      </c>
      <c r="V157" s="312">
        <v>0</v>
      </c>
      <c r="W157" s="312">
        <v>0</v>
      </c>
      <c r="X157" s="312">
        <v>0</v>
      </c>
      <c r="Y157" s="312">
        <v>0</v>
      </c>
      <c r="Z157" s="312">
        <v>0</v>
      </c>
      <c r="AA157" s="312">
        <v>0</v>
      </c>
      <c r="AB157" s="312">
        <v>0</v>
      </c>
      <c r="AC157" s="312">
        <v>0</v>
      </c>
      <c r="AD157" s="312">
        <v>0</v>
      </c>
      <c r="AE157" s="312">
        <v>0</v>
      </c>
      <c r="AF157" s="312">
        <v>0</v>
      </c>
      <c r="AG157" s="312">
        <v>0</v>
      </c>
      <c r="AH157" s="312">
        <v>0</v>
      </c>
      <c r="AI157" s="312">
        <v>0</v>
      </c>
      <c r="AJ157" s="312">
        <v>0</v>
      </c>
      <c r="AK157" s="312">
        <v>0</v>
      </c>
      <c r="AL157" s="312">
        <v>0</v>
      </c>
      <c r="AM157" s="312">
        <v>0</v>
      </c>
      <c r="AN157" s="312">
        <v>0</v>
      </c>
      <c r="AO157" s="312">
        <v>0</v>
      </c>
      <c r="AP157" s="312">
        <v>0</v>
      </c>
      <c r="AQ157" s="312">
        <v>0</v>
      </c>
      <c r="AR157" s="312">
        <v>0</v>
      </c>
      <c r="AS157" s="312">
        <v>0</v>
      </c>
      <c r="AT157" s="312">
        <v>0</v>
      </c>
      <c r="AU157" s="312">
        <v>0</v>
      </c>
      <c r="AV157" s="312">
        <v>0</v>
      </c>
      <c r="AW157" s="312">
        <v>0</v>
      </c>
      <c r="AX157" s="312">
        <v>0</v>
      </c>
      <c r="AY157" s="312">
        <v>0</v>
      </c>
      <c r="AZ157" s="312">
        <v>0</v>
      </c>
      <c r="BA157" s="312">
        <v>0</v>
      </c>
      <c r="BB157" s="312">
        <v>0</v>
      </c>
      <c r="BC157" s="312">
        <v>0</v>
      </c>
      <c r="BD157" s="312">
        <v>0</v>
      </c>
      <c r="BE157" s="444"/>
      <c r="BF157" s="444"/>
      <c r="BG157" s="444"/>
      <c r="BH157" s="444"/>
      <c r="BI157" s="444"/>
      <c r="BJ157" s="444"/>
      <c r="BK157" s="444"/>
      <c r="BL157" s="444"/>
      <c r="BM157" s="444"/>
      <c r="BN157" s="444"/>
      <c r="BO157" s="444"/>
      <c r="BP157" s="444"/>
      <c r="BQ157" s="444"/>
      <c r="BR157" s="444"/>
      <c r="BS157" s="444"/>
      <c r="BT157" s="444"/>
      <c r="BU157" s="444"/>
      <c r="BV157" s="444"/>
      <c r="BW157" s="444"/>
      <c r="BX157" s="444"/>
      <c r="BY157" s="444"/>
      <c r="BZ157" s="444"/>
      <c r="CA157" s="444"/>
      <c r="CB157" s="444"/>
      <c r="CC157" s="444"/>
      <c r="CD157" s="444"/>
      <c r="CE157" s="444"/>
      <c r="CF157" s="444"/>
      <c r="CG157" s="444"/>
      <c r="CH157" s="444"/>
      <c r="CI157" s="444"/>
      <c r="CJ157" s="444"/>
      <c r="CK157" s="444"/>
      <c r="CL157" s="444"/>
      <c r="CM157" s="444"/>
      <c r="CN157" s="38"/>
      <c r="CO157" s="38"/>
      <c r="CP157" s="38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75"/>
    </row>
    <row r="158" spans="1:142" x14ac:dyDescent="0.25">
      <c r="A158" s="368" t="s">
        <v>868</v>
      </c>
      <c r="B158" s="368" t="s">
        <v>509</v>
      </c>
      <c r="C158" s="369" t="s">
        <v>157</v>
      </c>
      <c r="D158" s="394">
        <v>150</v>
      </c>
      <c r="E158" s="312">
        <v>0</v>
      </c>
      <c r="F158" s="312">
        <v>0</v>
      </c>
      <c r="G158" s="312">
        <v>0</v>
      </c>
      <c r="H158" s="312">
        <v>0</v>
      </c>
      <c r="I158" s="312">
        <v>0</v>
      </c>
      <c r="J158" s="312">
        <v>0</v>
      </c>
      <c r="K158" s="312">
        <v>0</v>
      </c>
      <c r="L158" s="312">
        <v>0</v>
      </c>
      <c r="M158" s="312">
        <v>0</v>
      </c>
      <c r="N158" s="312">
        <v>0</v>
      </c>
      <c r="O158" s="312">
        <v>0</v>
      </c>
      <c r="P158" s="312">
        <v>0</v>
      </c>
      <c r="Q158" s="312">
        <v>0</v>
      </c>
      <c r="R158" s="312">
        <v>0</v>
      </c>
      <c r="S158" s="312">
        <v>0</v>
      </c>
      <c r="T158" s="312">
        <v>0</v>
      </c>
      <c r="U158" s="312">
        <v>0</v>
      </c>
      <c r="V158" s="312">
        <v>0</v>
      </c>
      <c r="W158" s="312">
        <v>0</v>
      </c>
      <c r="X158" s="312">
        <v>0</v>
      </c>
      <c r="Y158" s="312">
        <v>0</v>
      </c>
      <c r="Z158" s="312">
        <v>0</v>
      </c>
      <c r="AA158" s="312">
        <v>0</v>
      </c>
      <c r="AB158" s="312">
        <v>0</v>
      </c>
      <c r="AC158" s="312">
        <v>0</v>
      </c>
      <c r="AD158" s="312">
        <v>0</v>
      </c>
      <c r="AE158" s="312">
        <v>0</v>
      </c>
      <c r="AF158" s="312">
        <v>0</v>
      </c>
      <c r="AG158" s="312">
        <v>0</v>
      </c>
      <c r="AH158" s="312">
        <v>0</v>
      </c>
      <c r="AI158" s="312">
        <v>0</v>
      </c>
      <c r="AJ158" s="312">
        <v>0</v>
      </c>
      <c r="AK158" s="312">
        <v>0</v>
      </c>
      <c r="AL158" s="312">
        <v>0</v>
      </c>
      <c r="AM158" s="312">
        <v>0</v>
      </c>
      <c r="AN158" s="312">
        <v>0</v>
      </c>
      <c r="AO158" s="312">
        <v>0</v>
      </c>
      <c r="AP158" s="312">
        <v>0</v>
      </c>
      <c r="AQ158" s="312">
        <v>0</v>
      </c>
      <c r="AR158" s="312">
        <v>0</v>
      </c>
      <c r="AS158" s="312">
        <v>0</v>
      </c>
      <c r="AT158" s="312">
        <v>0</v>
      </c>
      <c r="AU158" s="312">
        <v>0</v>
      </c>
      <c r="AV158" s="312">
        <v>0</v>
      </c>
      <c r="AW158" s="312">
        <v>0</v>
      </c>
      <c r="AX158" s="312">
        <v>0</v>
      </c>
      <c r="AY158" s="312">
        <v>0</v>
      </c>
      <c r="AZ158" s="312">
        <v>0</v>
      </c>
      <c r="BA158" s="312">
        <v>0</v>
      </c>
      <c r="BB158" s="312">
        <v>0</v>
      </c>
      <c r="BC158" s="312">
        <v>0</v>
      </c>
      <c r="BD158" s="312">
        <v>0</v>
      </c>
      <c r="BE158" s="444"/>
      <c r="BF158" s="444"/>
      <c r="BG158" s="444"/>
      <c r="BH158" s="444"/>
      <c r="BI158" s="444"/>
      <c r="BJ158" s="444"/>
      <c r="BK158" s="444"/>
      <c r="BL158" s="444"/>
      <c r="BM158" s="444"/>
      <c r="BN158" s="444"/>
      <c r="BO158" s="444"/>
      <c r="BP158" s="444"/>
      <c r="BQ158" s="444"/>
      <c r="BR158" s="444"/>
      <c r="BS158" s="444"/>
      <c r="BT158" s="444"/>
      <c r="BU158" s="444"/>
      <c r="BV158" s="444"/>
      <c r="BW158" s="444"/>
      <c r="BX158" s="444"/>
      <c r="BY158" s="444"/>
      <c r="BZ158" s="444"/>
      <c r="CA158" s="444"/>
      <c r="CB158" s="444"/>
      <c r="CC158" s="444"/>
      <c r="CD158" s="444"/>
      <c r="CE158" s="444"/>
      <c r="CF158" s="444"/>
      <c r="CG158" s="444"/>
      <c r="CH158" s="444"/>
      <c r="CI158" s="444"/>
      <c r="CJ158" s="444"/>
      <c r="CK158" s="444"/>
      <c r="CL158" s="444"/>
      <c r="CM158" s="444"/>
      <c r="CN158" s="38"/>
      <c r="CO158" s="38"/>
      <c r="CP158" s="38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75"/>
    </row>
    <row r="159" spans="1:142" x14ac:dyDescent="0.25">
      <c r="A159" s="368" t="s">
        <v>868</v>
      </c>
      <c r="B159" s="368" t="s">
        <v>520</v>
      </c>
      <c r="C159" s="369" t="s">
        <v>157</v>
      </c>
      <c r="D159" s="394">
        <v>151</v>
      </c>
      <c r="E159" s="312">
        <v>0</v>
      </c>
      <c r="F159" s="312">
        <v>0</v>
      </c>
      <c r="G159" s="312">
        <v>0</v>
      </c>
      <c r="H159" s="312">
        <v>0</v>
      </c>
      <c r="I159" s="312">
        <v>0</v>
      </c>
      <c r="J159" s="312">
        <v>0</v>
      </c>
      <c r="K159" s="312">
        <v>0</v>
      </c>
      <c r="L159" s="312">
        <v>0</v>
      </c>
      <c r="M159" s="312">
        <v>0</v>
      </c>
      <c r="N159" s="312">
        <v>0</v>
      </c>
      <c r="O159" s="312">
        <v>0</v>
      </c>
      <c r="P159" s="312">
        <v>0</v>
      </c>
      <c r="Q159" s="312">
        <v>0</v>
      </c>
      <c r="R159" s="312">
        <v>0</v>
      </c>
      <c r="S159" s="312">
        <v>0</v>
      </c>
      <c r="T159" s="312">
        <v>0</v>
      </c>
      <c r="U159" s="312">
        <v>0</v>
      </c>
      <c r="V159" s="312">
        <v>0</v>
      </c>
      <c r="W159" s="312">
        <v>0</v>
      </c>
      <c r="X159" s="312">
        <v>0</v>
      </c>
      <c r="Y159" s="312">
        <v>0</v>
      </c>
      <c r="Z159" s="312">
        <v>0</v>
      </c>
      <c r="AA159" s="312">
        <v>0</v>
      </c>
      <c r="AB159" s="312">
        <v>0</v>
      </c>
      <c r="AC159" s="312">
        <v>0</v>
      </c>
      <c r="AD159" s="312">
        <v>0</v>
      </c>
      <c r="AE159" s="312">
        <v>0</v>
      </c>
      <c r="AF159" s="312">
        <v>0</v>
      </c>
      <c r="AG159" s="312">
        <v>0</v>
      </c>
      <c r="AH159" s="312">
        <v>0</v>
      </c>
      <c r="AI159" s="312">
        <v>0</v>
      </c>
      <c r="AJ159" s="312">
        <v>0</v>
      </c>
      <c r="AK159" s="312">
        <v>0</v>
      </c>
      <c r="AL159" s="312">
        <v>0</v>
      </c>
      <c r="AM159" s="312">
        <v>0</v>
      </c>
      <c r="AN159" s="312">
        <v>0</v>
      </c>
      <c r="AO159" s="312">
        <v>0</v>
      </c>
      <c r="AP159" s="312">
        <v>0</v>
      </c>
      <c r="AQ159" s="312">
        <v>0</v>
      </c>
      <c r="AR159" s="312">
        <v>0</v>
      </c>
      <c r="AS159" s="312">
        <v>0</v>
      </c>
      <c r="AT159" s="312">
        <v>0</v>
      </c>
      <c r="AU159" s="312">
        <v>0</v>
      </c>
      <c r="AV159" s="312">
        <v>0</v>
      </c>
      <c r="AW159" s="312">
        <v>0</v>
      </c>
      <c r="AX159" s="312">
        <v>0</v>
      </c>
      <c r="AY159" s="312">
        <v>0</v>
      </c>
      <c r="AZ159" s="312">
        <v>0</v>
      </c>
      <c r="BA159" s="312">
        <v>0</v>
      </c>
      <c r="BB159" s="312">
        <v>0</v>
      </c>
      <c r="BC159" s="312">
        <v>0</v>
      </c>
      <c r="BD159" s="312">
        <v>0</v>
      </c>
      <c r="BE159" s="444"/>
      <c r="BF159" s="444"/>
      <c r="BG159" s="444"/>
      <c r="BH159" s="444"/>
      <c r="BI159" s="444"/>
      <c r="BJ159" s="444"/>
      <c r="BK159" s="444"/>
      <c r="BL159" s="444"/>
      <c r="BM159" s="444"/>
      <c r="BN159" s="444"/>
      <c r="BO159" s="444"/>
      <c r="BP159" s="444"/>
      <c r="BQ159" s="444"/>
      <c r="BR159" s="444"/>
      <c r="BS159" s="444"/>
      <c r="BT159" s="444"/>
      <c r="BU159" s="444"/>
      <c r="BV159" s="444"/>
      <c r="BW159" s="444"/>
      <c r="BX159" s="444"/>
      <c r="BY159" s="444"/>
      <c r="BZ159" s="444"/>
      <c r="CA159" s="444"/>
      <c r="CB159" s="444"/>
      <c r="CC159" s="444"/>
      <c r="CD159" s="444"/>
      <c r="CE159" s="444"/>
      <c r="CF159" s="444"/>
      <c r="CG159" s="444"/>
      <c r="CH159" s="444"/>
      <c r="CI159" s="444"/>
      <c r="CJ159" s="444"/>
      <c r="CK159" s="444"/>
      <c r="CL159" s="444"/>
      <c r="CM159" s="444"/>
      <c r="CN159" s="38"/>
      <c r="CO159" s="38"/>
      <c r="CP159" s="38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  <c r="DS159" s="13"/>
      <c r="DT159" s="13"/>
      <c r="DU159" s="13"/>
      <c r="DV159" s="13"/>
      <c r="DW159" s="13"/>
      <c r="DX159" s="13"/>
      <c r="DY159" s="13"/>
      <c r="DZ159" s="13"/>
      <c r="EA159" s="13"/>
      <c r="EB159" s="13"/>
      <c r="EC159" s="13"/>
      <c r="ED159" s="13"/>
      <c r="EE159" s="13"/>
      <c r="EF159" s="13"/>
      <c r="EG159" s="13"/>
      <c r="EH159" s="13"/>
      <c r="EI159" s="13"/>
      <c r="EJ159" s="13"/>
      <c r="EK159" s="13"/>
      <c r="EL159" s="75"/>
    </row>
    <row r="160" spans="1:142" x14ac:dyDescent="0.25">
      <c r="A160" s="368" t="s">
        <v>868</v>
      </c>
      <c r="B160" s="368" t="s">
        <v>521</v>
      </c>
      <c r="C160" s="369" t="s">
        <v>157</v>
      </c>
      <c r="D160" s="394">
        <v>152</v>
      </c>
      <c r="E160" s="312">
        <v>0</v>
      </c>
      <c r="F160" s="312">
        <v>0</v>
      </c>
      <c r="G160" s="312">
        <v>0</v>
      </c>
      <c r="H160" s="312">
        <v>0</v>
      </c>
      <c r="I160" s="312">
        <v>0</v>
      </c>
      <c r="J160" s="312">
        <v>0</v>
      </c>
      <c r="K160" s="312">
        <v>0</v>
      </c>
      <c r="L160" s="312">
        <v>0</v>
      </c>
      <c r="M160" s="312">
        <v>0</v>
      </c>
      <c r="N160" s="312">
        <v>0</v>
      </c>
      <c r="O160" s="312">
        <v>0</v>
      </c>
      <c r="P160" s="312">
        <v>0</v>
      </c>
      <c r="Q160" s="312">
        <v>0</v>
      </c>
      <c r="R160" s="312">
        <v>0</v>
      </c>
      <c r="S160" s="312">
        <v>0</v>
      </c>
      <c r="T160" s="312">
        <v>0</v>
      </c>
      <c r="U160" s="312">
        <v>0</v>
      </c>
      <c r="V160" s="312">
        <v>0</v>
      </c>
      <c r="W160" s="312">
        <v>0</v>
      </c>
      <c r="X160" s="312">
        <v>0</v>
      </c>
      <c r="Y160" s="312">
        <v>0</v>
      </c>
      <c r="Z160" s="312">
        <v>0</v>
      </c>
      <c r="AA160" s="312">
        <v>0</v>
      </c>
      <c r="AB160" s="312">
        <v>0</v>
      </c>
      <c r="AC160" s="312">
        <v>0</v>
      </c>
      <c r="AD160" s="312">
        <v>0</v>
      </c>
      <c r="AE160" s="312">
        <v>0</v>
      </c>
      <c r="AF160" s="312">
        <v>0</v>
      </c>
      <c r="AG160" s="312">
        <v>0</v>
      </c>
      <c r="AH160" s="312">
        <v>0</v>
      </c>
      <c r="AI160" s="312">
        <v>0</v>
      </c>
      <c r="AJ160" s="312">
        <v>0</v>
      </c>
      <c r="AK160" s="312">
        <v>0</v>
      </c>
      <c r="AL160" s="312">
        <v>0</v>
      </c>
      <c r="AM160" s="312">
        <v>0</v>
      </c>
      <c r="AN160" s="312">
        <v>0</v>
      </c>
      <c r="AO160" s="312">
        <v>0</v>
      </c>
      <c r="AP160" s="312">
        <v>0</v>
      </c>
      <c r="AQ160" s="312">
        <v>0</v>
      </c>
      <c r="AR160" s="312">
        <v>0</v>
      </c>
      <c r="AS160" s="312">
        <v>0</v>
      </c>
      <c r="AT160" s="312">
        <v>0</v>
      </c>
      <c r="AU160" s="312">
        <v>0</v>
      </c>
      <c r="AV160" s="312">
        <v>0</v>
      </c>
      <c r="AW160" s="312">
        <v>0</v>
      </c>
      <c r="AX160" s="312">
        <v>0</v>
      </c>
      <c r="AY160" s="312">
        <v>0</v>
      </c>
      <c r="AZ160" s="312">
        <v>0</v>
      </c>
      <c r="BA160" s="312">
        <v>0</v>
      </c>
      <c r="BB160" s="312">
        <v>0</v>
      </c>
      <c r="BC160" s="312">
        <v>0</v>
      </c>
      <c r="BD160" s="312">
        <v>0</v>
      </c>
      <c r="BE160" s="444"/>
      <c r="BF160" s="444"/>
      <c r="BG160" s="444"/>
      <c r="BH160" s="444"/>
      <c r="BI160" s="444"/>
      <c r="BJ160" s="444"/>
      <c r="BK160" s="444"/>
      <c r="BL160" s="444"/>
      <c r="BM160" s="444"/>
      <c r="BN160" s="444"/>
      <c r="BO160" s="444"/>
      <c r="BP160" s="444"/>
      <c r="BQ160" s="444"/>
      <c r="BR160" s="444"/>
      <c r="BS160" s="444"/>
      <c r="BT160" s="444"/>
      <c r="BU160" s="444"/>
      <c r="BV160" s="444"/>
      <c r="BW160" s="444"/>
      <c r="BX160" s="444"/>
      <c r="BY160" s="444"/>
      <c r="BZ160" s="444"/>
      <c r="CA160" s="444"/>
      <c r="CB160" s="444"/>
      <c r="CC160" s="444"/>
      <c r="CD160" s="444"/>
      <c r="CE160" s="444"/>
      <c r="CF160" s="444"/>
      <c r="CG160" s="444"/>
      <c r="CH160" s="444"/>
      <c r="CI160" s="444"/>
      <c r="CJ160" s="444"/>
      <c r="CK160" s="444"/>
      <c r="CL160" s="444"/>
      <c r="CM160" s="444"/>
      <c r="CN160" s="38"/>
      <c r="CO160" s="38"/>
      <c r="CP160" s="38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75"/>
    </row>
    <row r="161" spans="1:142" x14ac:dyDescent="0.25">
      <c r="A161" s="368" t="s">
        <v>868</v>
      </c>
      <c r="B161" s="368" t="s">
        <v>523</v>
      </c>
      <c r="C161" s="369" t="s">
        <v>157</v>
      </c>
      <c r="D161" s="394">
        <v>153</v>
      </c>
      <c r="E161" s="312">
        <v>0</v>
      </c>
      <c r="F161" s="312">
        <v>0</v>
      </c>
      <c r="G161" s="312">
        <v>0</v>
      </c>
      <c r="H161" s="312">
        <v>0</v>
      </c>
      <c r="I161" s="312">
        <v>0</v>
      </c>
      <c r="J161" s="312">
        <v>0</v>
      </c>
      <c r="K161" s="312">
        <v>0</v>
      </c>
      <c r="L161" s="312">
        <v>0</v>
      </c>
      <c r="M161" s="312">
        <v>0</v>
      </c>
      <c r="N161" s="312">
        <v>0</v>
      </c>
      <c r="O161" s="312">
        <v>0</v>
      </c>
      <c r="P161" s="312">
        <v>0</v>
      </c>
      <c r="Q161" s="312">
        <v>0</v>
      </c>
      <c r="R161" s="312">
        <v>0</v>
      </c>
      <c r="S161" s="312">
        <v>0</v>
      </c>
      <c r="T161" s="312">
        <v>0</v>
      </c>
      <c r="U161" s="312">
        <v>0</v>
      </c>
      <c r="V161" s="312">
        <v>0</v>
      </c>
      <c r="W161" s="312">
        <v>0</v>
      </c>
      <c r="X161" s="312">
        <v>0</v>
      </c>
      <c r="Y161" s="312">
        <v>0</v>
      </c>
      <c r="Z161" s="312">
        <v>0</v>
      </c>
      <c r="AA161" s="312">
        <v>0</v>
      </c>
      <c r="AB161" s="312">
        <v>0</v>
      </c>
      <c r="AC161" s="312">
        <v>0</v>
      </c>
      <c r="AD161" s="312">
        <v>0</v>
      </c>
      <c r="AE161" s="312">
        <v>0</v>
      </c>
      <c r="AF161" s="312">
        <v>0</v>
      </c>
      <c r="AG161" s="312">
        <v>0</v>
      </c>
      <c r="AH161" s="312">
        <v>0</v>
      </c>
      <c r="AI161" s="312">
        <v>0</v>
      </c>
      <c r="AJ161" s="312">
        <v>0</v>
      </c>
      <c r="AK161" s="312">
        <v>0</v>
      </c>
      <c r="AL161" s="312">
        <v>0</v>
      </c>
      <c r="AM161" s="312">
        <v>0</v>
      </c>
      <c r="AN161" s="312">
        <v>0</v>
      </c>
      <c r="AO161" s="312">
        <v>0</v>
      </c>
      <c r="AP161" s="312">
        <v>0</v>
      </c>
      <c r="AQ161" s="312">
        <v>0</v>
      </c>
      <c r="AR161" s="312">
        <v>0</v>
      </c>
      <c r="AS161" s="312">
        <v>0</v>
      </c>
      <c r="AT161" s="312">
        <v>0</v>
      </c>
      <c r="AU161" s="312">
        <v>0</v>
      </c>
      <c r="AV161" s="312">
        <v>0</v>
      </c>
      <c r="AW161" s="312">
        <v>0</v>
      </c>
      <c r="AX161" s="312">
        <v>0</v>
      </c>
      <c r="AY161" s="312">
        <v>0</v>
      </c>
      <c r="AZ161" s="312">
        <v>0</v>
      </c>
      <c r="BA161" s="312">
        <v>0</v>
      </c>
      <c r="BB161" s="312">
        <v>0</v>
      </c>
      <c r="BC161" s="312">
        <v>0</v>
      </c>
      <c r="BD161" s="312">
        <v>0</v>
      </c>
      <c r="BE161" s="444"/>
      <c r="BF161" s="444"/>
      <c r="BG161" s="444"/>
      <c r="BH161" s="444"/>
      <c r="BI161" s="444"/>
      <c r="BJ161" s="444"/>
      <c r="BK161" s="444"/>
      <c r="BL161" s="444"/>
      <c r="BM161" s="444"/>
      <c r="BN161" s="444"/>
      <c r="BO161" s="444"/>
      <c r="BP161" s="444"/>
      <c r="BQ161" s="444"/>
      <c r="BR161" s="444"/>
      <c r="BS161" s="444"/>
      <c r="BT161" s="444"/>
      <c r="BU161" s="444"/>
      <c r="BV161" s="444"/>
      <c r="BW161" s="444"/>
      <c r="BX161" s="444"/>
      <c r="BY161" s="444"/>
      <c r="BZ161" s="444"/>
      <c r="CA161" s="444"/>
      <c r="CB161" s="444"/>
      <c r="CC161" s="444"/>
      <c r="CD161" s="444"/>
      <c r="CE161" s="444"/>
      <c r="CF161" s="444"/>
      <c r="CG161" s="444"/>
      <c r="CH161" s="444"/>
      <c r="CI161" s="444"/>
      <c r="CJ161" s="444"/>
      <c r="CK161" s="444"/>
      <c r="CL161" s="444"/>
      <c r="CM161" s="444"/>
      <c r="CN161" s="38"/>
      <c r="CO161" s="38"/>
      <c r="CP161" s="38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3"/>
      <c r="DR161" s="13"/>
      <c r="DS161" s="13"/>
      <c r="DT161" s="13"/>
      <c r="DU161" s="13"/>
      <c r="DV161" s="13"/>
      <c r="DW161" s="13"/>
      <c r="DX161" s="13"/>
      <c r="DY161" s="13"/>
      <c r="DZ161" s="13"/>
      <c r="EA161" s="13"/>
      <c r="EB161" s="13"/>
      <c r="EC161" s="13"/>
      <c r="ED161" s="13"/>
      <c r="EE161" s="13"/>
      <c r="EF161" s="13"/>
      <c r="EG161" s="13"/>
      <c r="EH161" s="13"/>
      <c r="EI161" s="13"/>
      <c r="EJ161" s="13"/>
      <c r="EK161" s="13"/>
      <c r="EL161" s="75"/>
    </row>
    <row r="162" spans="1:142" x14ac:dyDescent="0.25">
      <c r="A162" s="368" t="s">
        <v>868</v>
      </c>
      <c r="B162" s="368" t="s">
        <v>887</v>
      </c>
      <c r="C162" s="369" t="s">
        <v>153</v>
      </c>
      <c r="D162" s="394">
        <v>154</v>
      </c>
      <c r="E162" s="312">
        <v>0</v>
      </c>
      <c r="F162" s="312">
        <v>0</v>
      </c>
      <c r="G162" s="312">
        <v>0</v>
      </c>
      <c r="H162" s="312">
        <v>0</v>
      </c>
      <c r="I162" s="312">
        <v>0</v>
      </c>
      <c r="J162" s="312">
        <v>0</v>
      </c>
      <c r="K162" s="312">
        <v>0</v>
      </c>
      <c r="L162" s="312">
        <v>0</v>
      </c>
      <c r="M162" s="312">
        <v>0</v>
      </c>
      <c r="N162" s="312">
        <v>0</v>
      </c>
      <c r="O162" s="312">
        <v>0</v>
      </c>
      <c r="P162" s="312">
        <v>0</v>
      </c>
      <c r="Q162" s="312">
        <v>0</v>
      </c>
      <c r="R162" s="312">
        <v>0</v>
      </c>
      <c r="S162" s="312">
        <v>0</v>
      </c>
      <c r="T162" s="312">
        <v>0</v>
      </c>
      <c r="U162" s="312">
        <v>0</v>
      </c>
      <c r="V162" s="312">
        <v>0</v>
      </c>
      <c r="W162" s="312">
        <v>0</v>
      </c>
      <c r="X162" s="312">
        <v>0</v>
      </c>
      <c r="Y162" s="312">
        <v>0</v>
      </c>
      <c r="Z162" s="312">
        <v>0</v>
      </c>
      <c r="AA162" s="312">
        <v>0</v>
      </c>
      <c r="AB162" s="312">
        <v>0</v>
      </c>
      <c r="AC162" s="312">
        <v>0</v>
      </c>
      <c r="AD162" s="312">
        <v>0</v>
      </c>
      <c r="AE162" s="312">
        <v>0</v>
      </c>
      <c r="AF162" s="312">
        <v>0</v>
      </c>
      <c r="AG162" s="312">
        <v>0</v>
      </c>
      <c r="AH162" s="312">
        <v>0</v>
      </c>
      <c r="AI162" s="312">
        <v>0</v>
      </c>
      <c r="AJ162" s="312">
        <v>0</v>
      </c>
      <c r="AK162" s="312">
        <v>0</v>
      </c>
      <c r="AL162" s="312">
        <v>0</v>
      </c>
      <c r="AM162" s="312">
        <v>0</v>
      </c>
      <c r="AN162" s="312">
        <v>0</v>
      </c>
      <c r="AO162" s="312">
        <v>0</v>
      </c>
      <c r="AP162" s="312">
        <v>0</v>
      </c>
      <c r="AQ162" s="312">
        <v>0</v>
      </c>
      <c r="AR162" s="312">
        <v>0</v>
      </c>
      <c r="AS162" s="312">
        <v>0</v>
      </c>
      <c r="AT162" s="312">
        <v>0</v>
      </c>
      <c r="AU162" s="312">
        <v>0</v>
      </c>
      <c r="AV162" s="312">
        <v>0</v>
      </c>
      <c r="AW162" s="312">
        <v>0</v>
      </c>
      <c r="AX162" s="312">
        <v>0</v>
      </c>
      <c r="AY162" s="312">
        <v>0</v>
      </c>
      <c r="AZ162" s="312">
        <v>0</v>
      </c>
      <c r="BA162" s="312">
        <v>0</v>
      </c>
      <c r="BB162" s="312">
        <v>0</v>
      </c>
      <c r="BC162" s="312">
        <v>0</v>
      </c>
      <c r="BD162" s="312">
        <v>0</v>
      </c>
      <c r="BE162" s="444"/>
      <c r="BF162" s="444"/>
      <c r="BG162" s="444"/>
      <c r="BH162" s="444"/>
      <c r="BI162" s="444"/>
      <c r="BJ162" s="444"/>
      <c r="BK162" s="444"/>
      <c r="BL162" s="444"/>
      <c r="BM162" s="444"/>
      <c r="BN162" s="444"/>
      <c r="BO162" s="444"/>
      <c r="BP162" s="444"/>
      <c r="BQ162" s="444"/>
      <c r="BR162" s="444"/>
      <c r="BS162" s="444"/>
      <c r="BT162" s="444"/>
      <c r="BU162" s="444"/>
      <c r="BV162" s="444"/>
      <c r="BW162" s="444"/>
      <c r="BX162" s="444"/>
      <c r="BY162" s="444"/>
      <c r="BZ162" s="444"/>
      <c r="CA162" s="444"/>
      <c r="CB162" s="444"/>
      <c r="CC162" s="444"/>
      <c r="CD162" s="444"/>
      <c r="CE162" s="444"/>
      <c r="CF162" s="444"/>
      <c r="CG162" s="444"/>
      <c r="CH162" s="444"/>
      <c r="CI162" s="444"/>
      <c r="CJ162" s="444"/>
      <c r="CK162" s="444"/>
      <c r="CL162" s="444"/>
      <c r="CM162" s="444"/>
      <c r="CN162" s="38"/>
      <c r="CO162" s="38"/>
      <c r="CP162" s="38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  <c r="DS162" s="13"/>
      <c r="DT162" s="13"/>
      <c r="DU162" s="13"/>
      <c r="DV162" s="13"/>
      <c r="DW162" s="13"/>
      <c r="DX162" s="13"/>
      <c r="DY162" s="13"/>
      <c r="DZ162" s="13"/>
      <c r="EA162" s="13"/>
      <c r="EB162" s="13"/>
      <c r="EC162" s="13"/>
      <c r="ED162" s="13"/>
      <c r="EE162" s="13"/>
      <c r="EF162" s="13"/>
      <c r="EG162" s="13"/>
      <c r="EH162" s="13"/>
      <c r="EI162" s="13"/>
      <c r="EJ162" s="13"/>
      <c r="EK162" s="13"/>
      <c r="EL162" s="75"/>
    </row>
    <row r="163" spans="1:142" x14ac:dyDescent="0.25">
      <c r="A163" s="368" t="s">
        <v>868</v>
      </c>
      <c r="B163" s="368" t="s">
        <v>889</v>
      </c>
      <c r="C163" s="369" t="s">
        <v>153</v>
      </c>
      <c r="D163" s="394">
        <v>155</v>
      </c>
      <c r="E163" s="312">
        <v>0</v>
      </c>
      <c r="F163" s="312">
        <v>0</v>
      </c>
      <c r="G163" s="312">
        <v>0</v>
      </c>
      <c r="H163" s="312">
        <v>0</v>
      </c>
      <c r="I163" s="312">
        <v>0</v>
      </c>
      <c r="J163" s="312">
        <v>0</v>
      </c>
      <c r="K163" s="312">
        <v>0</v>
      </c>
      <c r="L163" s="312">
        <v>0</v>
      </c>
      <c r="M163" s="312">
        <v>0</v>
      </c>
      <c r="N163" s="312">
        <v>0</v>
      </c>
      <c r="O163" s="312">
        <v>0</v>
      </c>
      <c r="P163" s="312">
        <v>0</v>
      </c>
      <c r="Q163" s="312">
        <v>0</v>
      </c>
      <c r="R163" s="312">
        <v>0</v>
      </c>
      <c r="S163" s="312">
        <v>0</v>
      </c>
      <c r="T163" s="312">
        <v>0</v>
      </c>
      <c r="U163" s="312">
        <v>0</v>
      </c>
      <c r="V163" s="312">
        <v>0</v>
      </c>
      <c r="W163" s="312">
        <v>0</v>
      </c>
      <c r="X163" s="312">
        <v>0</v>
      </c>
      <c r="Y163" s="312">
        <v>0</v>
      </c>
      <c r="Z163" s="312">
        <v>0</v>
      </c>
      <c r="AA163" s="312">
        <v>0</v>
      </c>
      <c r="AB163" s="312">
        <v>0</v>
      </c>
      <c r="AC163" s="312">
        <v>0</v>
      </c>
      <c r="AD163" s="312">
        <v>0</v>
      </c>
      <c r="AE163" s="312">
        <v>0</v>
      </c>
      <c r="AF163" s="312">
        <v>0</v>
      </c>
      <c r="AG163" s="312">
        <v>0</v>
      </c>
      <c r="AH163" s="312">
        <v>0</v>
      </c>
      <c r="AI163" s="312">
        <v>0</v>
      </c>
      <c r="AJ163" s="312">
        <v>0</v>
      </c>
      <c r="AK163" s="312">
        <v>0</v>
      </c>
      <c r="AL163" s="312">
        <v>0</v>
      </c>
      <c r="AM163" s="312">
        <v>0</v>
      </c>
      <c r="AN163" s="312">
        <v>0</v>
      </c>
      <c r="AO163" s="312">
        <v>0</v>
      </c>
      <c r="AP163" s="312">
        <v>0</v>
      </c>
      <c r="AQ163" s="312">
        <v>0</v>
      </c>
      <c r="AR163" s="312">
        <v>0</v>
      </c>
      <c r="AS163" s="312">
        <v>0</v>
      </c>
      <c r="AT163" s="312">
        <v>0</v>
      </c>
      <c r="AU163" s="312">
        <v>0</v>
      </c>
      <c r="AV163" s="312">
        <v>0</v>
      </c>
      <c r="AW163" s="312">
        <v>0</v>
      </c>
      <c r="AX163" s="312">
        <v>0</v>
      </c>
      <c r="AY163" s="312">
        <v>0</v>
      </c>
      <c r="AZ163" s="312">
        <v>0</v>
      </c>
      <c r="BA163" s="312">
        <v>0</v>
      </c>
      <c r="BB163" s="312">
        <v>0</v>
      </c>
      <c r="BC163" s="312">
        <v>0</v>
      </c>
      <c r="BD163" s="312">
        <v>0</v>
      </c>
      <c r="BE163" s="444"/>
      <c r="BF163" s="444"/>
      <c r="BG163" s="444"/>
      <c r="BH163" s="444"/>
      <c r="BI163" s="444"/>
      <c r="BJ163" s="444"/>
      <c r="BK163" s="444"/>
      <c r="BL163" s="444"/>
      <c r="BM163" s="444"/>
      <c r="BN163" s="444"/>
      <c r="BO163" s="444"/>
      <c r="BP163" s="444"/>
      <c r="BQ163" s="444"/>
      <c r="BR163" s="444"/>
      <c r="BS163" s="444"/>
      <c r="BT163" s="444"/>
      <c r="BU163" s="444"/>
      <c r="BV163" s="444"/>
      <c r="BW163" s="444"/>
      <c r="BX163" s="444"/>
      <c r="BY163" s="444"/>
      <c r="BZ163" s="444"/>
      <c r="CA163" s="444"/>
      <c r="CB163" s="444"/>
      <c r="CC163" s="444"/>
      <c r="CD163" s="444"/>
      <c r="CE163" s="444"/>
      <c r="CF163" s="444"/>
      <c r="CG163" s="444"/>
      <c r="CH163" s="444"/>
      <c r="CI163" s="444"/>
      <c r="CJ163" s="444"/>
      <c r="CK163" s="444"/>
      <c r="CL163" s="444"/>
      <c r="CM163" s="444"/>
      <c r="CN163" s="38"/>
      <c r="CO163" s="38"/>
      <c r="CP163" s="38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3"/>
      <c r="DR163" s="13"/>
      <c r="DS163" s="13"/>
      <c r="DT163" s="13"/>
      <c r="DU163" s="13"/>
      <c r="DV163" s="13"/>
      <c r="DW163" s="13"/>
      <c r="DX163" s="13"/>
      <c r="DY163" s="13"/>
      <c r="DZ163" s="13"/>
      <c r="EA163" s="13"/>
      <c r="EB163" s="13"/>
      <c r="EC163" s="13"/>
      <c r="ED163" s="13"/>
      <c r="EE163" s="13"/>
      <c r="EF163" s="13"/>
      <c r="EG163" s="13"/>
      <c r="EH163" s="13"/>
      <c r="EI163" s="13"/>
      <c r="EJ163" s="13"/>
      <c r="EK163" s="13"/>
      <c r="EL163" s="75"/>
    </row>
    <row r="164" spans="1:142" x14ac:dyDescent="0.25">
      <c r="A164" s="368" t="s">
        <v>868</v>
      </c>
      <c r="B164" s="368" t="s">
        <v>894</v>
      </c>
      <c r="C164" s="369" t="s">
        <v>153</v>
      </c>
      <c r="D164" s="394">
        <v>156</v>
      </c>
      <c r="E164" s="312">
        <v>0</v>
      </c>
      <c r="F164" s="312">
        <v>0</v>
      </c>
      <c r="G164" s="312">
        <v>0</v>
      </c>
      <c r="H164" s="312">
        <v>0</v>
      </c>
      <c r="I164" s="312">
        <v>0</v>
      </c>
      <c r="J164" s="312">
        <v>0</v>
      </c>
      <c r="K164" s="312">
        <v>0</v>
      </c>
      <c r="L164" s="312">
        <v>0</v>
      </c>
      <c r="M164" s="312">
        <v>0</v>
      </c>
      <c r="N164" s="312">
        <v>0</v>
      </c>
      <c r="O164" s="312">
        <v>0</v>
      </c>
      <c r="P164" s="312">
        <v>0</v>
      </c>
      <c r="Q164" s="312">
        <v>0</v>
      </c>
      <c r="R164" s="312">
        <v>0</v>
      </c>
      <c r="S164" s="312">
        <v>0</v>
      </c>
      <c r="T164" s="312">
        <v>0</v>
      </c>
      <c r="U164" s="312">
        <v>0</v>
      </c>
      <c r="V164" s="312">
        <v>0</v>
      </c>
      <c r="W164" s="312">
        <v>0</v>
      </c>
      <c r="X164" s="312">
        <v>0</v>
      </c>
      <c r="Y164" s="312">
        <v>0</v>
      </c>
      <c r="Z164" s="312">
        <v>0</v>
      </c>
      <c r="AA164" s="312">
        <v>0</v>
      </c>
      <c r="AB164" s="312">
        <v>0</v>
      </c>
      <c r="AC164" s="312">
        <v>0</v>
      </c>
      <c r="AD164" s="312">
        <v>0</v>
      </c>
      <c r="AE164" s="312">
        <v>0</v>
      </c>
      <c r="AF164" s="312">
        <v>0</v>
      </c>
      <c r="AG164" s="312">
        <v>0</v>
      </c>
      <c r="AH164" s="312">
        <v>0</v>
      </c>
      <c r="AI164" s="312">
        <v>0</v>
      </c>
      <c r="AJ164" s="312">
        <v>0</v>
      </c>
      <c r="AK164" s="312">
        <v>0</v>
      </c>
      <c r="AL164" s="312">
        <v>0</v>
      </c>
      <c r="AM164" s="312">
        <v>0</v>
      </c>
      <c r="AN164" s="312">
        <v>0</v>
      </c>
      <c r="AO164" s="312">
        <v>0</v>
      </c>
      <c r="AP164" s="312">
        <v>0</v>
      </c>
      <c r="AQ164" s="312">
        <v>0</v>
      </c>
      <c r="AR164" s="312">
        <v>0</v>
      </c>
      <c r="AS164" s="312">
        <v>0</v>
      </c>
      <c r="AT164" s="312">
        <v>0</v>
      </c>
      <c r="AU164" s="312">
        <v>0</v>
      </c>
      <c r="AV164" s="312">
        <v>0</v>
      </c>
      <c r="AW164" s="312">
        <v>0</v>
      </c>
      <c r="AX164" s="312">
        <v>0</v>
      </c>
      <c r="AY164" s="312">
        <v>0</v>
      </c>
      <c r="AZ164" s="312">
        <v>0</v>
      </c>
      <c r="BA164" s="312">
        <v>0</v>
      </c>
      <c r="BB164" s="312">
        <v>0</v>
      </c>
      <c r="BC164" s="312">
        <v>0</v>
      </c>
      <c r="BD164" s="312">
        <v>0</v>
      </c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  <c r="BS164" s="38"/>
      <c r="BT164" s="38"/>
      <c r="BU164" s="38"/>
      <c r="BV164" s="38"/>
      <c r="BW164" s="38"/>
      <c r="BX164" s="38"/>
      <c r="BY164" s="38"/>
      <c r="BZ164" s="38"/>
      <c r="CA164" s="38"/>
      <c r="CB164" s="38"/>
      <c r="CC164" s="38"/>
      <c r="CD164" s="38"/>
      <c r="CE164" s="38"/>
      <c r="CF164" s="38"/>
      <c r="CG164" s="38"/>
      <c r="CH164" s="38"/>
      <c r="CI164" s="38"/>
      <c r="CJ164" s="38"/>
      <c r="CK164" s="38"/>
      <c r="CL164" s="38"/>
      <c r="CM164" s="38"/>
      <c r="CN164" s="38"/>
      <c r="CO164" s="38"/>
      <c r="CP164" s="38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  <c r="DQ164" s="13"/>
      <c r="DR164" s="13"/>
      <c r="DS164" s="13"/>
      <c r="DT164" s="13"/>
      <c r="DU164" s="13"/>
      <c r="DV164" s="13"/>
      <c r="DW164" s="13"/>
      <c r="DX164" s="13"/>
      <c r="DY164" s="13"/>
      <c r="DZ164" s="13"/>
      <c r="EA164" s="13"/>
      <c r="EB164" s="13"/>
      <c r="EC164" s="13"/>
      <c r="ED164" s="13"/>
      <c r="EE164" s="13"/>
      <c r="EF164" s="13"/>
      <c r="EG164" s="13"/>
      <c r="EH164" s="13"/>
      <c r="EI164" s="13"/>
      <c r="EJ164" s="13"/>
      <c r="EK164" s="13"/>
      <c r="EL164" s="75"/>
    </row>
    <row r="165" spans="1:142" x14ac:dyDescent="0.25">
      <c r="A165" s="368" t="s">
        <v>868</v>
      </c>
      <c r="B165" s="368" t="s">
        <v>498</v>
      </c>
      <c r="C165" s="369" t="s">
        <v>153</v>
      </c>
      <c r="D165" s="394">
        <v>157</v>
      </c>
      <c r="E165" s="312">
        <v>0</v>
      </c>
      <c r="F165" s="312">
        <v>0</v>
      </c>
      <c r="G165" s="312">
        <v>0</v>
      </c>
      <c r="H165" s="312">
        <v>0</v>
      </c>
      <c r="I165" s="312">
        <v>0</v>
      </c>
      <c r="J165" s="312">
        <v>0</v>
      </c>
      <c r="K165" s="312">
        <v>0</v>
      </c>
      <c r="L165" s="312">
        <v>0</v>
      </c>
      <c r="M165" s="312">
        <v>0</v>
      </c>
      <c r="N165" s="312">
        <v>0</v>
      </c>
      <c r="O165" s="312">
        <v>0</v>
      </c>
      <c r="P165" s="312">
        <v>0</v>
      </c>
      <c r="Q165" s="312">
        <v>0</v>
      </c>
      <c r="R165" s="312">
        <v>0</v>
      </c>
      <c r="S165" s="312">
        <v>0</v>
      </c>
      <c r="T165" s="312">
        <v>0</v>
      </c>
      <c r="U165" s="312">
        <v>0</v>
      </c>
      <c r="V165" s="312">
        <v>0</v>
      </c>
      <c r="W165" s="312">
        <v>0</v>
      </c>
      <c r="X165" s="312">
        <v>0</v>
      </c>
      <c r="Y165" s="312">
        <v>0</v>
      </c>
      <c r="Z165" s="312">
        <v>0</v>
      </c>
      <c r="AA165" s="312">
        <v>0</v>
      </c>
      <c r="AB165" s="312">
        <v>0</v>
      </c>
      <c r="AC165" s="312">
        <v>0</v>
      </c>
      <c r="AD165" s="312">
        <v>0</v>
      </c>
      <c r="AE165" s="312">
        <v>0</v>
      </c>
      <c r="AF165" s="312">
        <v>0</v>
      </c>
      <c r="AG165" s="312">
        <v>0</v>
      </c>
      <c r="AH165" s="312">
        <v>0</v>
      </c>
      <c r="AI165" s="312">
        <v>0</v>
      </c>
      <c r="AJ165" s="312">
        <v>0</v>
      </c>
      <c r="AK165" s="312">
        <v>0</v>
      </c>
      <c r="AL165" s="312">
        <v>0</v>
      </c>
      <c r="AM165" s="312">
        <v>0</v>
      </c>
      <c r="AN165" s="312">
        <v>0</v>
      </c>
      <c r="AO165" s="312">
        <v>0</v>
      </c>
      <c r="AP165" s="312">
        <v>0</v>
      </c>
      <c r="AQ165" s="312">
        <v>0</v>
      </c>
      <c r="AR165" s="312">
        <v>0</v>
      </c>
      <c r="AS165" s="312">
        <v>0</v>
      </c>
      <c r="AT165" s="312">
        <v>0</v>
      </c>
      <c r="AU165" s="312">
        <v>0</v>
      </c>
      <c r="AV165" s="312">
        <v>0</v>
      </c>
      <c r="AW165" s="312">
        <v>0</v>
      </c>
      <c r="AX165" s="312">
        <v>0</v>
      </c>
      <c r="AY165" s="312">
        <v>0</v>
      </c>
      <c r="AZ165" s="312">
        <v>0</v>
      </c>
      <c r="BA165" s="312">
        <v>0</v>
      </c>
      <c r="BB165" s="312">
        <v>0</v>
      </c>
      <c r="BC165" s="312">
        <v>0</v>
      </c>
      <c r="BD165" s="312">
        <v>0</v>
      </c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  <c r="BS165" s="38"/>
      <c r="BT165" s="38"/>
      <c r="BU165" s="38"/>
      <c r="BV165" s="38"/>
      <c r="BW165" s="38"/>
      <c r="BX165" s="38"/>
      <c r="BY165" s="38"/>
      <c r="BZ165" s="38"/>
      <c r="CA165" s="38"/>
      <c r="CB165" s="38"/>
      <c r="CC165" s="38"/>
      <c r="CD165" s="38"/>
      <c r="CE165" s="38"/>
      <c r="CF165" s="38"/>
      <c r="CG165" s="38"/>
      <c r="CH165" s="38"/>
      <c r="CI165" s="38"/>
      <c r="CJ165" s="38"/>
      <c r="CK165" s="38"/>
      <c r="CL165" s="38"/>
      <c r="CM165" s="38"/>
      <c r="CN165" s="38"/>
      <c r="CO165" s="38"/>
      <c r="CP165" s="38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  <c r="DS165" s="13"/>
      <c r="DT165" s="13"/>
      <c r="DU165" s="13"/>
      <c r="DV165" s="13"/>
      <c r="DW165" s="13"/>
      <c r="DX165" s="13"/>
      <c r="DY165" s="13"/>
      <c r="DZ165" s="13"/>
      <c r="EA165" s="13"/>
      <c r="EB165" s="13"/>
      <c r="EC165" s="13"/>
      <c r="ED165" s="13"/>
      <c r="EE165" s="13"/>
      <c r="EF165" s="13"/>
      <c r="EG165" s="13"/>
      <c r="EH165" s="13"/>
      <c r="EI165" s="13"/>
      <c r="EJ165" s="13"/>
      <c r="EK165" s="13"/>
      <c r="EL165" s="75"/>
    </row>
    <row r="166" spans="1:142" x14ac:dyDescent="0.25">
      <c r="A166" s="368" t="s">
        <v>868</v>
      </c>
      <c r="B166" s="368" t="s">
        <v>499</v>
      </c>
      <c r="C166" s="369" t="s">
        <v>153</v>
      </c>
      <c r="D166" s="394">
        <v>158</v>
      </c>
      <c r="E166" s="312">
        <v>0</v>
      </c>
      <c r="F166" s="312">
        <v>0</v>
      </c>
      <c r="G166" s="312">
        <v>0</v>
      </c>
      <c r="H166" s="312">
        <v>0</v>
      </c>
      <c r="I166" s="312">
        <v>0</v>
      </c>
      <c r="J166" s="312">
        <v>0</v>
      </c>
      <c r="K166" s="312">
        <v>0</v>
      </c>
      <c r="L166" s="312">
        <v>0</v>
      </c>
      <c r="M166" s="312">
        <v>0</v>
      </c>
      <c r="N166" s="312">
        <v>0</v>
      </c>
      <c r="O166" s="312">
        <v>0</v>
      </c>
      <c r="P166" s="312">
        <v>0</v>
      </c>
      <c r="Q166" s="312">
        <v>0</v>
      </c>
      <c r="R166" s="312">
        <v>0</v>
      </c>
      <c r="S166" s="312">
        <v>0</v>
      </c>
      <c r="T166" s="312">
        <v>0</v>
      </c>
      <c r="U166" s="312">
        <v>0</v>
      </c>
      <c r="V166" s="312">
        <v>0</v>
      </c>
      <c r="W166" s="312">
        <v>0</v>
      </c>
      <c r="X166" s="312">
        <v>0</v>
      </c>
      <c r="Y166" s="312">
        <v>0</v>
      </c>
      <c r="Z166" s="312">
        <v>0</v>
      </c>
      <c r="AA166" s="312">
        <v>0</v>
      </c>
      <c r="AB166" s="312">
        <v>0</v>
      </c>
      <c r="AC166" s="312">
        <v>0</v>
      </c>
      <c r="AD166" s="312">
        <v>0</v>
      </c>
      <c r="AE166" s="312">
        <v>0</v>
      </c>
      <c r="AF166" s="312">
        <v>0</v>
      </c>
      <c r="AG166" s="312">
        <v>0</v>
      </c>
      <c r="AH166" s="312">
        <v>0</v>
      </c>
      <c r="AI166" s="312">
        <v>0</v>
      </c>
      <c r="AJ166" s="312">
        <v>0</v>
      </c>
      <c r="AK166" s="312">
        <v>0</v>
      </c>
      <c r="AL166" s="312">
        <v>0</v>
      </c>
      <c r="AM166" s="312">
        <v>0</v>
      </c>
      <c r="AN166" s="312">
        <v>0</v>
      </c>
      <c r="AO166" s="312">
        <v>0</v>
      </c>
      <c r="AP166" s="312">
        <v>0</v>
      </c>
      <c r="AQ166" s="312">
        <v>0</v>
      </c>
      <c r="AR166" s="312">
        <v>0</v>
      </c>
      <c r="AS166" s="312">
        <v>0</v>
      </c>
      <c r="AT166" s="312">
        <v>0</v>
      </c>
      <c r="AU166" s="312">
        <v>0</v>
      </c>
      <c r="AV166" s="312">
        <v>0</v>
      </c>
      <c r="AW166" s="312">
        <v>0</v>
      </c>
      <c r="AX166" s="312">
        <v>0</v>
      </c>
      <c r="AY166" s="312">
        <v>0</v>
      </c>
      <c r="AZ166" s="312">
        <v>0</v>
      </c>
      <c r="BA166" s="312">
        <v>0</v>
      </c>
      <c r="BB166" s="312">
        <v>0</v>
      </c>
      <c r="BC166" s="312">
        <v>0</v>
      </c>
      <c r="BD166" s="312">
        <v>0</v>
      </c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  <c r="BS166" s="38"/>
      <c r="BT166" s="38"/>
      <c r="BU166" s="38"/>
      <c r="BV166" s="38"/>
      <c r="BW166" s="38"/>
      <c r="BX166" s="38"/>
      <c r="BY166" s="38"/>
      <c r="BZ166" s="38"/>
      <c r="CA166" s="38"/>
      <c r="CB166" s="38"/>
      <c r="CC166" s="38"/>
      <c r="CD166" s="38"/>
      <c r="CE166" s="38"/>
      <c r="CF166" s="38"/>
      <c r="CG166" s="38"/>
      <c r="CH166" s="38"/>
      <c r="CI166" s="38"/>
      <c r="CJ166" s="38"/>
      <c r="CK166" s="38"/>
      <c r="CL166" s="38"/>
      <c r="CM166" s="38"/>
      <c r="CN166" s="38"/>
      <c r="CO166" s="38"/>
      <c r="CP166" s="38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  <c r="DQ166" s="13"/>
      <c r="DR166" s="13"/>
      <c r="DS166" s="13"/>
      <c r="DT166" s="13"/>
      <c r="DU166" s="13"/>
      <c r="DV166" s="13"/>
      <c r="DW166" s="13"/>
      <c r="DX166" s="13"/>
      <c r="DY166" s="13"/>
      <c r="DZ166" s="13"/>
      <c r="EA166" s="13"/>
      <c r="EB166" s="13"/>
      <c r="EC166" s="13"/>
      <c r="ED166" s="13"/>
      <c r="EE166" s="13"/>
      <c r="EF166" s="13"/>
      <c r="EG166" s="13"/>
      <c r="EH166" s="13"/>
      <c r="EI166" s="13"/>
      <c r="EJ166" s="13"/>
      <c r="EK166" s="13"/>
      <c r="EL166" s="75"/>
    </row>
    <row r="167" spans="1:142" x14ac:dyDescent="0.25">
      <c r="A167" s="368" t="s">
        <v>868</v>
      </c>
      <c r="B167" s="368" t="s">
        <v>504</v>
      </c>
      <c r="C167" s="369" t="s">
        <v>153</v>
      </c>
      <c r="D167" s="394">
        <v>159</v>
      </c>
      <c r="E167" s="312">
        <v>0</v>
      </c>
      <c r="F167" s="312">
        <v>0</v>
      </c>
      <c r="G167" s="312">
        <v>0</v>
      </c>
      <c r="H167" s="312">
        <v>0</v>
      </c>
      <c r="I167" s="312">
        <v>0</v>
      </c>
      <c r="J167" s="312">
        <v>0</v>
      </c>
      <c r="K167" s="312">
        <v>0</v>
      </c>
      <c r="L167" s="312">
        <v>0</v>
      </c>
      <c r="M167" s="312">
        <v>0</v>
      </c>
      <c r="N167" s="312">
        <v>0</v>
      </c>
      <c r="O167" s="312">
        <v>0</v>
      </c>
      <c r="P167" s="312">
        <v>0</v>
      </c>
      <c r="Q167" s="312">
        <v>0</v>
      </c>
      <c r="R167" s="312">
        <v>0</v>
      </c>
      <c r="S167" s="312">
        <v>0</v>
      </c>
      <c r="T167" s="312">
        <v>0</v>
      </c>
      <c r="U167" s="312">
        <v>0</v>
      </c>
      <c r="V167" s="312">
        <v>0</v>
      </c>
      <c r="W167" s="312">
        <v>0</v>
      </c>
      <c r="X167" s="312">
        <v>0</v>
      </c>
      <c r="Y167" s="312">
        <v>0</v>
      </c>
      <c r="Z167" s="312">
        <v>0</v>
      </c>
      <c r="AA167" s="312">
        <v>0</v>
      </c>
      <c r="AB167" s="312">
        <v>0</v>
      </c>
      <c r="AC167" s="312">
        <v>0</v>
      </c>
      <c r="AD167" s="312">
        <v>0</v>
      </c>
      <c r="AE167" s="312">
        <v>0</v>
      </c>
      <c r="AF167" s="312">
        <v>0</v>
      </c>
      <c r="AG167" s="312">
        <v>0</v>
      </c>
      <c r="AH167" s="312">
        <v>0</v>
      </c>
      <c r="AI167" s="312">
        <v>0</v>
      </c>
      <c r="AJ167" s="312">
        <v>0</v>
      </c>
      <c r="AK167" s="312">
        <v>0</v>
      </c>
      <c r="AL167" s="312">
        <v>0</v>
      </c>
      <c r="AM167" s="312">
        <v>0</v>
      </c>
      <c r="AN167" s="312">
        <v>0</v>
      </c>
      <c r="AO167" s="312">
        <v>0</v>
      </c>
      <c r="AP167" s="312">
        <v>0</v>
      </c>
      <c r="AQ167" s="312">
        <v>0</v>
      </c>
      <c r="AR167" s="312">
        <v>0</v>
      </c>
      <c r="AS167" s="312">
        <v>0</v>
      </c>
      <c r="AT167" s="312">
        <v>0</v>
      </c>
      <c r="AU167" s="312">
        <v>0</v>
      </c>
      <c r="AV167" s="312">
        <v>0</v>
      </c>
      <c r="AW167" s="312">
        <v>0</v>
      </c>
      <c r="AX167" s="312">
        <v>0</v>
      </c>
      <c r="AY167" s="312">
        <v>0</v>
      </c>
      <c r="AZ167" s="312">
        <v>0</v>
      </c>
      <c r="BA167" s="312">
        <v>0</v>
      </c>
      <c r="BB167" s="312">
        <v>0</v>
      </c>
      <c r="BC167" s="312">
        <v>0</v>
      </c>
      <c r="BD167" s="312">
        <v>0</v>
      </c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  <c r="BS167" s="38"/>
      <c r="BT167" s="38"/>
      <c r="BU167" s="38"/>
      <c r="BV167" s="38"/>
      <c r="BW167" s="38"/>
      <c r="BX167" s="38"/>
      <c r="BY167" s="38"/>
      <c r="BZ167" s="38"/>
      <c r="CA167" s="38"/>
      <c r="CB167" s="38"/>
      <c r="CC167" s="38"/>
      <c r="CD167" s="38"/>
      <c r="CE167" s="38"/>
      <c r="CF167" s="38"/>
      <c r="CG167" s="38"/>
      <c r="CH167" s="38"/>
      <c r="CI167" s="38"/>
      <c r="CJ167" s="38"/>
      <c r="CK167" s="38"/>
      <c r="CL167" s="38"/>
      <c r="CM167" s="38"/>
      <c r="CN167" s="38"/>
      <c r="CO167" s="38"/>
      <c r="CP167" s="38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  <c r="DQ167" s="13"/>
      <c r="DR167" s="13"/>
      <c r="DS167" s="13"/>
      <c r="DT167" s="13"/>
      <c r="DU167" s="13"/>
      <c r="DV167" s="13"/>
      <c r="DW167" s="13"/>
      <c r="DX167" s="13"/>
      <c r="DY167" s="13"/>
      <c r="DZ167" s="13"/>
      <c r="EA167" s="13"/>
      <c r="EB167" s="13"/>
      <c r="EC167" s="13"/>
      <c r="ED167" s="13"/>
      <c r="EE167" s="13"/>
      <c r="EF167" s="13"/>
      <c r="EG167" s="13"/>
      <c r="EH167" s="13"/>
      <c r="EI167" s="13"/>
      <c r="EJ167" s="13"/>
      <c r="EK167" s="13"/>
      <c r="EL167" s="75"/>
    </row>
    <row r="168" spans="1:142" x14ac:dyDescent="0.25">
      <c r="A168" s="368" t="s">
        <v>868</v>
      </c>
      <c r="B168" s="368" t="s">
        <v>510</v>
      </c>
      <c r="C168" s="369" t="s">
        <v>153</v>
      </c>
      <c r="D168" s="394">
        <v>160</v>
      </c>
      <c r="E168" s="312">
        <v>0</v>
      </c>
      <c r="F168" s="312">
        <v>0</v>
      </c>
      <c r="G168" s="312">
        <v>0</v>
      </c>
      <c r="H168" s="312">
        <v>0</v>
      </c>
      <c r="I168" s="312">
        <v>0</v>
      </c>
      <c r="J168" s="312">
        <v>0</v>
      </c>
      <c r="K168" s="312">
        <v>0</v>
      </c>
      <c r="L168" s="312">
        <v>0</v>
      </c>
      <c r="M168" s="312">
        <v>0</v>
      </c>
      <c r="N168" s="312">
        <v>0</v>
      </c>
      <c r="O168" s="312">
        <v>0</v>
      </c>
      <c r="P168" s="312">
        <v>0</v>
      </c>
      <c r="Q168" s="312">
        <v>0</v>
      </c>
      <c r="R168" s="312">
        <v>0</v>
      </c>
      <c r="S168" s="312">
        <v>0</v>
      </c>
      <c r="T168" s="312">
        <v>0</v>
      </c>
      <c r="U168" s="312">
        <v>0</v>
      </c>
      <c r="V168" s="312">
        <v>0</v>
      </c>
      <c r="W168" s="312">
        <v>0</v>
      </c>
      <c r="X168" s="312">
        <v>0</v>
      </c>
      <c r="Y168" s="312">
        <v>0</v>
      </c>
      <c r="Z168" s="312">
        <v>0</v>
      </c>
      <c r="AA168" s="312">
        <v>0</v>
      </c>
      <c r="AB168" s="312">
        <v>0</v>
      </c>
      <c r="AC168" s="312">
        <v>0</v>
      </c>
      <c r="AD168" s="312">
        <v>0</v>
      </c>
      <c r="AE168" s="312">
        <v>0</v>
      </c>
      <c r="AF168" s="312">
        <v>0</v>
      </c>
      <c r="AG168" s="312">
        <v>0</v>
      </c>
      <c r="AH168" s="312">
        <v>0</v>
      </c>
      <c r="AI168" s="312">
        <v>0</v>
      </c>
      <c r="AJ168" s="312">
        <v>0</v>
      </c>
      <c r="AK168" s="312">
        <v>0</v>
      </c>
      <c r="AL168" s="312">
        <v>0</v>
      </c>
      <c r="AM168" s="312">
        <v>0</v>
      </c>
      <c r="AN168" s="312">
        <v>0</v>
      </c>
      <c r="AO168" s="312">
        <v>0</v>
      </c>
      <c r="AP168" s="312">
        <v>0</v>
      </c>
      <c r="AQ168" s="312">
        <v>0</v>
      </c>
      <c r="AR168" s="312">
        <v>0</v>
      </c>
      <c r="AS168" s="312">
        <v>0</v>
      </c>
      <c r="AT168" s="312">
        <v>0</v>
      </c>
      <c r="AU168" s="312">
        <v>0</v>
      </c>
      <c r="AV168" s="312">
        <v>0</v>
      </c>
      <c r="AW168" s="312">
        <v>0</v>
      </c>
      <c r="AX168" s="312">
        <v>0</v>
      </c>
      <c r="AY168" s="312">
        <v>0</v>
      </c>
      <c r="AZ168" s="312">
        <v>0</v>
      </c>
      <c r="BA168" s="312">
        <v>0</v>
      </c>
      <c r="BB168" s="312">
        <v>0</v>
      </c>
      <c r="BC168" s="312">
        <v>0</v>
      </c>
      <c r="BD168" s="312">
        <v>0</v>
      </c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  <c r="BS168" s="38"/>
      <c r="BT168" s="38"/>
      <c r="BU168" s="38"/>
      <c r="BV168" s="38"/>
      <c r="BW168" s="38"/>
      <c r="BX168" s="38"/>
      <c r="BY168" s="38"/>
      <c r="BZ168" s="38"/>
      <c r="CA168" s="38"/>
      <c r="CB168" s="38"/>
      <c r="CC168" s="38"/>
      <c r="CD168" s="38"/>
      <c r="CE168" s="38"/>
      <c r="CF168" s="38"/>
      <c r="CG168" s="38"/>
      <c r="CH168" s="38"/>
      <c r="CI168" s="38"/>
      <c r="CJ168" s="38"/>
      <c r="CK168" s="38"/>
      <c r="CL168" s="38"/>
      <c r="CM168" s="38"/>
      <c r="CN168" s="38"/>
      <c r="CO168" s="38"/>
      <c r="CP168" s="38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75"/>
    </row>
    <row r="169" spans="1:142" x14ac:dyDescent="0.25">
      <c r="A169" s="368" t="s">
        <v>868</v>
      </c>
      <c r="B169" s="368" t="s">
        <v>905</v>
      </c>
      <c r="C169" s="369" t="s">
        <v>153</v>
      </c>
      <c r="D169" s="394">
        <v>161</v>
      </c>
      <c r="E169" s="312">
        <v>0</v>
      </c>
      <c r="F169" s="312">
        <v>0</v>
      </c>
      <c r="G169" s="312">
        <v>0</v>
      </c>
      <c r="H169" s="312">
        <v>0</v>
      </c>
      <c r="I169" s="312">
        <v>0</v>
      </c>
      <c r="J169" s="312">
        <v>0</v>
      </c>
      <c r="K169" s="312">
        <v>0</v>
      </c>
      <c r="L169" s="312">
        <v>0</v>
      </c>
      <c r="M169" s="312">
        <v>0</v>
      </c>
      <c r="N169" s="312">
        <v>0</v>
      </c>
      <c r="O169" s="312">
        <v>0</v>
      </c>
      <c r="P169" s="312">
        <v>0</v>
      </c>
      <c r="Q169" s="312">
        <v>0</v>
      </c>
      <c r="R169" s="312">
        <v>0</v>
      </c>
      <c r="S169" s="312">
        <v>0</v>
      </c>
      <c r="T169" s="312">
        <v>0</v>
      </c>
      <c r="U169" s="312">
        <v>0</v>
      </c>
      <c r="V169" s="312">
        <v>0</v>
      </c>
      <c r="W169" s="312">
        <v>0</v>
      </c>
      <c r="X169" s="312">
        <v>0</v>
      </c>
      <c r="Y169" s="312">
        <v>0</v>
      </c>
      <c r="Z169" s="312">
        <v>0</v>
      </c>
      <c r="AA169" s="312">
        <v>0</v>
      </c>
      <c r="AB169" s="312">
        <v>0</v>
      </c>
      <c r="AC169" s="312">
        <v>0</v>
      </c>
      <c r="AD169" s="312">
        <v>0</v>
      </c>
      <c r="AE169" s="312">
        <v>0</v>
      </c>
      <c r="AF169" s="312">
        <v>0</v>
      </c>
      <c r="AG169" s="312">
        <v>0</v>
      </c>
      <c r="AH169" s="312">
        <v>0</v>
      </c>
      <c r="AI169" s="312">
        <v>0</v>
      </c>
      <c r="AJ169" s="312">
        <v>0</v>
      </c>
      <c r="AK169" s="312">
        <v>0</v>
      </c>
      <c r="AL169" s="312">
        <v>0</v>
      </c>
      <c r="AM169" s="312">
        <v>0</v>
      </c>
      <c r="AN169" s="312">
        <v>0</v>
      </c>
      <c r="AO169" s="312">
        <v>0</v>
      </c>
      <c r="AP169" s="312">
        <v>0</v>
      </c>
      <c r="AQ169" s="312">
        <v>0</v>
      </c>
      <c r="AR169" s="312">
        <v>0</v>
      </c>
      <c r="AS169" s="312">
        <v>0</v>
      </c>
      <c r="AT169" s="312">
        <v>0</v>
      </c>
      <c r="AU169" s="312">
        <v>0</v>
      </c>
      <c r="AV169" s="312">
        <v>0</v>
      </c>
      <c r="AW169" s="312">
        <v>0</v>
      </c>
      <c r="AX169" s="312">
        <v>0</v>
      </c>
      <c r="AY169" s="312">
        <v>0</v>
      </c>
      <c r="AZ169" s="312">
        <v>0</v>
      </c>
      <c r="BA169" s="312">
        <v>0</v>
      </c>
      <c r="BB169" s="312">
        <v>0</v>
      </c>
      <c r="BC169" s="312">
        <v>0</v>
      </c>
      <c r="BD169" s="312">
        <v>0</v>
      </c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  <c r="BS169" s="38"/>
      <c r="BT169" s="38"/>
      <c r="BU169" s="38"/>
      <c r="BV169" s="38"/>
      <c r="BW169" s="38"/>
      <c r="BX169" s="38"/>
      <c r="BY169" s="38"/>
      <c r="BZ169" s="38"/>
      <c r="CA169" s="38"/>
      <c r="CB169" s="38"/>
      <c r="CC169" s="38"/>
      <c r="CD169" s="38"/>
      <c r="CE169" s="38"/>
      <c r="CF169" s="38"/>
      <c r="CG169" s="38"/>
      <c r="CH169" s="38"/>
      <c r="CI169" s="38"/>
      <c r="CJ169" s="38"/>
      <c r="CK169" s="38"/>
      <c r="CL169" s="38"/>
      <c r="CM169" s="38"/>
      <c r="CN169" s="38"/>
      <c r="CO169" s="38"/>
      <c r="CP169" s="38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  <c r="DS169" s="13"/>
      <c r="DT169" s="13"/>
      <c r="DU169" s="13"/>
      <c r="DV169" s="13"/>
      <c r="DW169" s="13"/>
      <c r="DX169" s="13"/>
      <c r="DY169" s="13"/>
      <c r="DZ169" s="13"/>
      <c r="EA169" s="13"/>
      <c r="EB169" s="13"/>
      <c r="EC169" s="13"/>
      <c r="ED169" s="13"/>
      <c r="EE169" s="13"/>
      <c r="EF169" s="13"/>
      <c r="EG169" s="13"/>
      <c r="EH169" s="13"/>
      <c r="EI169" s="13"/>
      <c r="EJ169" s="13"/>
      <c r="EK169" s="13"/>
      <c r="EL169" s="75"/>
    </row>
    <row r="170" spans="1:142" x14ac:dyDescent="0.25">
      <c r="A170" s="368" t="s">
        <v>868</v>
      </c>
      <c r="B170" s="368" t="s">
        <v>520</v>
      </c>
      <c r="C170" s="369" t="s">
        <v>153</v>
      </c>
      <c r="D170" s="394">
        <v>162</v>
      </c>
      <c r="E170" s="312">
        <v>0</v>
      </c>
      <c r="F170" s="312">
        <v>0</v>
      </c>
      <c r="G170" s="312">
        <v>0</v>
      </c>
      <c r="H170" s="312">
        <v>0</v>
      </c>
      <c r="I170" s="312">
        <v>0</v>
      </c>
      <c r="J170" s="312">
        <v>0</v>
      </c>
      <c r="K170" s="312">
        <v>0</v>
      </c>
      <c r="L170" s="312">
        <v>0</v>
      </c>
      <c r="M170" s="312">
        <v>0</v>
      </c>
      <c r="N170" s="312">
        <v>0</v>
      </c>
      <c r="O170" s="312">
        <v>0</v>
      </c>
      <c r="P170" s="312">
        <v>0</v>
      </c>
      <c r="Q170" s="312">
        <v>0</v>
      </c>
      <c r="R170" s="312">
        <v>0</v>
      </c>
      <c r="S170" s="312">
        <v>0</v>
      </c>
      <c r="T170" s="312">
        <v>0</v>
      </c>
      <c r="U170" s="312">
        <v>0</v>
      </c>
      <c r="V170" s="312">
        <v>0</v>
      </c>
      <c r="W170" s="312">
        <v>0</v>
      </c>
      <c r="X170" s="312">
        <v>0</v>
      </c>
      <c r="Y170" s="312">
        <v>0</v>
      </c>
      <c r="Z170" s="312">
        <v>0</v>
      </c>
      <c r="AA170" s="312">
        <v>0</v>
      </c>
      <c r="AB170" s="312">
        <v>0</v>
      </c>
      <c r="AC170" s="312">
        <v>0</v>
      </c>
      <c r="AD170" s="312">
        <v>0</v>
      </c>
      <c r="AE170" s="312">
        <v>0</v>
      </c>
      <c r="AF170" s="312">
        <v>0</v>
      </c>
      <c r="AG170" s="312">
        <v>0</v>
      </c>
      <c r="AH170" s="312">
        <v>0</v>
      </c>
      <c r="AI170" s="312">
        <v>0</v>
      </c>
      <c r="AJ170" s="312">
        <v>0</v>
      </c>
      <c r="AK170" s="312">
        <v>0</v>
      </c>
      <c r="AL170" s="312">
        <v>0</v>
      </c>
      <c r="AM170" s="312">
        <v>0</v>
      </c>
      <c r="AN170" s="312">
        <v>0</v>
      </c>
      <c r="AO170" s="312">
        <v>0</v>
      </c>
      <c r="AP170" s="312">
        <v>0</v>
      </c>
      <c r="AQ170" s="312">
        <v>0</v>
      </c>
      <c r="AR170" s="312">
        <v>0</v>
      </c>
      <c r="AS170" s="312">
        <v>0</v>
      </c>
      <c r="AT170" s="312">
        <v>0</v>
      </c>
      <c r="AU170" s="312">
        <v>0</v>
      </c>
      <c r="AV170" s="312">
        <v>0</v>
      </c>
      <c r="AW170" s="312">
        <v>0</v>
      </c>
      <c r="AX170" s="312">
        <v>0</v>
      </c>
      <c r="AY170" s="312">
        <v>0</v>
      </c>
      <c r="AZ170" s="312">
        <v>0</v>
      </c>
      <c r="BA170" s="312">
        <v>0</v>
      </c>
      <c r="BB170" s="312">
        <v>0</v>
      </c>
      <c r="BC170" s="312">
        <v>0</v>
      </c>
      <c r="BD170" s="312">
        <v>0</v>
      </c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  <c r="BS170" s="38"/>
      <c r="BT170" s="38"/>
      <c r="BU170" s="38"/>
      <c r="BV170" s="38"/>
      <c r="BW170" s="38"/>
      <c r="BX170" s="38"/>
      <c r="BY170" s="38"/>
      <c r="BZ170" s="38"/>
      <c r="CA170" s="38"/>
      <c r="CB170" s="38"/>
      <c r="CC170" s="38"/>
      <c r="CD170" s="38"/>
      <c r="CE170" s="38"/>
      <c r="CF170" s="38"/>
      <c r="CG170" s="38"/>
      <c r="CH170" s="38"/>
      <c r="CI170" s="38"/>
      <c r="CJ170" s="38"/>
      <c r="CK170" s="38"/>
      <c r="CL170" s="38"/>
      <c r="CM170" s="38"/>
      <c r="CN170" s="38"/>
      <c r="CO170" s="38"/>
      <c r="CP170" s="38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3"/>
      <c r="DR170" s="13"/>
      <c r="DS170" s="13"/>
      <c r="DT170" s="13"/>
      <c r="DU170" s="13"/>
      <c r="DV170" s="13"/>
      <c r="DW170" s="13"/>
      <c r="DX170" s="13"/>
      <c r="DY170" s="13"/>
      <c r="DZ170" s="13"/>
      <c r="EA170" s="13"/>
      <c r="EB170" s="13"/>
      <c r="EC170" s="13"/>
      <c r="ED170" s="13"/>
      <c r="EE170" s="13"/>
      <c r="EF170" s="13"/>
      <c r="EG170" s="13"/>
      <c r="EH170" s="13"/>
      <c r="EI170" s="13"/>
      <c r="EJ170" s="13"/>
      <c r="EK170" s="13"/>
      <c r="EL170" s="75"/>
    </row>
    <row r="171" spans="1:142" x14ac:dyDescent="0.25">
      <c r="A171" s="368" t="s">
        <v>868</v>
      </c>
      <c r="B171" s="368" t="s">
        <v>521</v>
      </c>
      <c r="C171" s="369" t="s">
        <v>153</v>
      </c>
      <c r="D171" s="394">
        <v>163</v>
      </c>
      <c r="E171" s="312">
        <v>0</v>
      </c>
      <c r="F171" s="312">
        <v>0</v>
      </c>
      <c r="G171" s="312">
        <v>0</v>
      </c>
      <c r="H171" s="312">
        <v>0</v>
      </c>
      <c r="I171" s="312">
        <v>0</v>
      </c>
      <c r="J171" s="312">
        <v>0</v>
      </c>
      <c r="K171" s="312">
        <v>0</v>
      </c>
      <c r="L171" s="312">
        <v>0</v>
      </c>
      <c r="M171" s="312">
        <v>0</v>
      </c>
      <c r="N171" s="312">
        <v>0</v>
      </c>
      <c r="O171" s="312">
        <v>0</v>
      </c>
      <c r="P171" s="312">
        <v>0</v>
      </c>
      <c r="Q171" s="312">
        <v>0</v>
      </c>
      <c r="R171" s="312">
        <v>0</v>
      </c>
      <c r="S171" s="312">
        <v>0</v>
      </c>
      <c r="T171" s="312">
        <v>0</v>
      </c>
      <c r="U171" s="312">
        <v>0</v>
      </c>
      <c r="V171" s="312">
        <v>0</v>
      </c>
      <c r="W171" s="312">
        <v>0</v>
      </c>
      <c r="X171" s="312">
        <v>0</v>
      </c>
      <c r="Y171" s="312">
        <v>0</v>
      </c>
      <c r="Z171" s="312">
        <v>0</v>
      </c>
      <c r="AA171" s="312">
        <v>0</v>
      </c>
      <c r="AB171" s="312">
        <v>0</v>
      </c>
      <c r="AC171" s="312">
        <v>0</v>
      </c>
      <c r="AD171" s="312">
        <v>0</v>
      </c>
      <c r="AE171" s="312">
        <v>0</v>
      </c>
      <c r="AF171" s="312">
        <v>0</v>
      </c>
      <c r="AG171" s="312">
        <v>0</v>
      </c>
      <c r="AH171" s="312">
        <v>0</v>
      </c>
      <c r="AI171" s="312">
        <v>0</v>
      </c>
      <c r="AJ171" s="312">
        <v>0</v>
      </c>
      <c r="AK171" s="312">
        <v>0</v>
      </c>
      <c r="AL171" s="312">
        <v>0</v>
      </c>
      <c r="AM171" s="312">
        <v>0</v>
      </c>
      <c r="AN171" s="312">
        <v>0</v>
      </c>
      <c r="AO171" s="312">
        <v>0</v>
      </c>
      <c r="AP171" s="312">
        <v>0</v>
      </c>
      <c r="AQ171" s="312">
        <v>0</v>
      </c>
      <c r="AR171" s="312">
        <v>0</v>
      </c>
      <c r="AS171" s="312">
        <v>0</v>
      </c>
      <c r="AT171" s="312">
        <v>0</v>
      </c>
      <c r="AU171" s="312">
        <v>0</v>
      </c>
      <c r="AV171" s="312">
        <v>0</v>
      </c>
      <c r="AW171" s="312">
        <v>0</v>
      </c>
      <c r="AX171" s="312">
        <v>0</v>
      </c>
      <c r="AY171" s="312">
        <v>0</v>
      </c>
      <c r="AZ171" s="312">
        <v>0</v>
      </c>
      <c r="BA171" s="312">
        <v>0</v>
      </c>
      <c r="BB171" s="312">
        <v>0</v>
      </c>
      <c r="BC171" s="312">
        <v>0</v>
      </c>
      <c r="BD171" s="312">
        <v>0</v>
      </c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  <c r="BS171" s="38"/>
      <c r="BT171" s="38"/>
      <c r="BU171" s="38"/>
      <c r="BV171" s="38"/>
      <c r="BW171" s="38"/>
      <c r="BX171" s="38"/>
      <c r="BY171" s="38"/>
      <c r="BZ171" s="38"/>
      <c r="CA171" s="38"/>
      <c r="CB171" s="38"/>
      <c r="CC171" s="38"/>
      <c r="CD171" s="38"/>
      <c r="CE171" s="38"/>
      <c r="CF171" s="38"/>
      <c r="CG171" s="38"/>
      <c r="CH171" s="38"/>
      <c r="CI171" s="38"/>
      <c r="CJ171" s="38"/>
      <c r="CK171" s="38"/>
      <c r="CL171" s="38"/>
      <c r="CM171" s="38"/>
      <c r="CN171" s="38"/>
      <c r="CO171" s="38"/>
      <c r="CP171" s="38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  <c r="DS171" s="13"/>
      <c r="DT171" s="13"/>
      <c r="DU171" s="13"/>
      <c r="DV171" s="13"/>
      <c r="DW171" s="13"/>
      <c r="DX171" s="13"/>
      <c r="DY171" s="13"/>
      <c r="DZ171" s="13"/>
      <c r="EA171" s="13"/>
      <c r="EB171" s="13"/>
      <c r="EC171" s="13"/>
      <c r="ED171" s="13"/>
      <c r="EE171" s="13"/>
      <c r="EF171" s="13"/>
      <c r="EG171" s="13"/>
      <c r="EH171" s="13"/>
      <c r="EI171" s="13"/>
      <c r="EJ171" s="13"/>
      <c r="EK171" s="13"/>
      <c r="EL171" s="75"/>
    </row>
    <row r="172" spans="1:142" x14ac:dyDescent="0.25">
      <c r="A172" s="368" t="s">
        <v>868</v>
      </c>
      <c r="B172" s="368" t="s">
        <v>522</v>
      </c>
      <c r="C172" s="369" t="s">
        <v>153</v>
      </c>
      <c r="D172" s="394">
        <v>164</v>
      </c>
      <c r="E172" s="312">
        <v>0</v>
      </c>
      <c r="F172" s="312">
        <v>0</v>
      </c>
      <c r="G172" s="312">
        <v>0</v>
      </c>
      <c r="H172" s="312">
        <v>0</v>
      </c>
      <c r="I172" s="312">
        <v>0</v>
      </c>
      <c r="J172" s="312">
        <v>0</v>
      </c>
      <c r="K172" s="312">
        <v>0</v>
      </c>
      <c r="L172" s="312">
        <v>0</v>
      </c>
      <c r="M172" s="312">
        <v>0</v>
      </c>
      <c r="N172" s="312">
        <v>0</v>
      </c>
      <c r="O172" s="312">
        <v>0</v>
      </c>
      <c r="P172" s="312">
        <v>0</v>
      </c>
      <c r="Q172" s="312">
        <v>0</v>
      </c>
      <c r="R172" s="312">
        <v>0</v>
      </c>
      <c r="S172" s="312">
        <v>0</v>
      </c>
      <c r="T172" s="312">
        <v>0</v>
      </c>
      <c r="U172" s="312">
        <v>0</v>
      </c>
      <c r="V172" s="312">
        <v>0</v>
      </c>
      <c r="W172" s="312">
        <v>0</v>
      </c>
      <c r="X172" s="312">
        <v>0</v>
      </c>
      <c r="Y172" s="312">
        <v>0</v>
      </c>
      <c r="Z172" s="312">
        <v>0</v>
      </c>
      <c r="AA172" s="312">
        <v>0</v>
      </c>
      <c r="AB172" s="312">
        <v>0</v>
      </c>
      <c r="AC172" s="312">
        <v>0</v>
      </c>
      <c r="AD172" s="312">
        <v>0</v>
      </c>
      <c r="AE172" s="312">
        <v>0</v>
      </c>
      <c r="AF172" s="312">
        <v>0</v>
      </c>
      <c r="AG172" s="312">
        <v>0</v>
      </c>
      <c r="AH172" s="312">
        <v>0</v>
      </c>
      <c r="AI172" s="312">
        <v>0</v>
      </c>
      <c r="AJ172" s="312">
        <v>0</v>
      </c>
      <c r="AK172" s="312">
        <v>0</v>
      </c>
      <c r="AL172" s="312">
        <v>0</v>
      </c>
      <c r="AM172" s="312">
        <v>0</v>
      </c>
      <c r="AN172" s="312">
        <v>0</v>
      </c>
      <c r="AO172" s="312">
        <v>0</v>
      </c>
      <c r="AP172" s="312">
        <v>0</v>
      </c>
      <c r="AQ172" s="312">
        <v>0</v>
      </c>
      <c r="AR172" s="312">
        <v>0</v>
      </c>
      <c r="AS172" s="312">
        <v>0</v>
      </c>
      <c r="AT172" s="312">
        <v>0</v>
      </c>
      <c r="AU172" s="312">
        <v>0</v>
      </c>
      <c r="AV172" s="312">
        <v>0</v>
      </c>
      <c r="AW172" s="312">
        <v>0</v>
      </c>
      <c r="AX172" s="312">
        <v>0</v>
      </c>
      <c r="AY172" s="312">
        <v>0</v>
      </c>
      <c r="AZ172" s="312">
        <v>0</v>
      </c>
      <c r="BA172" s="312">
        <v>0</v>
      </c>
      <c r="BB172" s="312">
        <v>0</v>
      </c>
      <c r="BC172" s="312">
        <v>0</v>
      </c>
      <c r="BD172" s="312">
        <v>0</v>
      </c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  <c r="BS172" s="38"/>
      <c r="BT172" s="38"/>
      <c r="BU172" s="38"/>
      <c r="BV172" s="38"/>
      <c r="BW172" s="38"/>
      <c r="BX172" s="38"/>
      <c r="BY172" s="38"/>
      <c r="BZ172" s="38"/>
      <c r="CA172" s="38"/>
      <c r="CB172" s="38"/>
      <c r="CC172" s="38"/>
      <c r="CD172" s="38"/>
      <c r="CE172" s="38"/>
      <c r="CF172" s="38"/>
      <c r="CG172" s="38"/>
      <c r="CH172" s="38"/>
      <c r="CI172" s="38"/>
      <c r="CJ172" s="38"/>
      <c r="CK172" s="38"/>
      <c r="CL172" s="38"/>
      <c r="CM172" s="38"/>
      <c r="CN172" s="38"/>
      <c r="CO172" s="38"/>
      <c r="CP172" s="38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  <c r="DS172" s="13"/>
      <c r="DT172" s="13"/>
      <c r="DU172" s="13"/>
      <c r="DV172" s="13"/>
      <c r="DW172" s="13"/>
      <c r="DX172" s="13"/>
      <c r="DY172" s="13"/>
      <c r="DZ172" s="13"/>
      <c r="EA172" s="13"/>
      <c r="EB172" s="13"/>
      <c r="EC172" s="13"/>
      <c r="ED172" s="13"/>
      <c r="EE172" s="13"/>
      <c r="EF172" s="13"/>
      <c r="EG172" s="13"/>
      <c r="EH172" s="13"/>
      <c r="EI172" s="13"/>
      <c r="EJ172" s="13"/>
      <c r="EK172" s="13"/>
      <c r="EL172" s="75"/>
    </row>
    <row r="173" spans="1:142" x14ac:dyDescent="0.25">
      <c r="A173" s="368" t="s">
        <v>868</v>
      </c>
      <c r="B173" s="368" t="s">
        <v>911</v>
      </c>
      <c r="C173" s="369" t="s">
        <v>153</v>
      </c>
      <c r="D173" s="394">
        <v>165</v>
      </c>
      <c r="E173" s="312">
        <v>0</v>
      </c>
      <c r="F173" s="312">
        <v>0</v>
      </c>
      <c r="G173" s="312">
        <v>0</v>
      </c>
      <c r="H173" s="312">
        <v>0</v>
      </c>
      <c r="I173" s="312">
        <v>0</v>
      </c>
      <c r="J173" s="312">
        <v>0</v>
      </c>
      <c r="K173" s="312">
        <v>0</v>
      </c>
      <c r="L173" s="312">
        <v>0</v>
      </c>
      <c r="M173" s="312">
        <v>0</v>
      </c>
      <c r="N173" s="312">
        <v>0</v>
      </c>
      <c r="O173" s="312">
        <v>0</v>
      </c>
      <c r="P173" s="312">
        <v>0</v>
      </c>
      <c r="Q173" s="312">
        <v>0</v>
      </c>
      <c r="R173" s="312">
        <v>0</v>
      </c>
      <c r="S173" s="312">
        <v>0</v>
      </c>
      <c r="T173" s="312">
        <v>0</v>
      </c>
      <c r="U173" s="312">
        <v>0</v>
      </c>
      <c r="V173" s="312">
        <v>0</v>
      </c>
      <c r="W173" s="312">
        <v>0</v>
      </c>
      <c r="X173" s="312">
        <v>0</v>
      </c>
      <c r="Y173" s="312">
        <v>0</v>
      </c>
      <c r="Z173" s="312">
        <v>0</v>
      </c>
      <c r="AA173" s="312">
        <v>0</v>
      </c>
      <c r="AB173" s="312">
        <v>0</v>
      </c>
      <c r="AC173" s="312">
        <v>0</v>
      </c>
      <c r="AD173" s="312">
        <v>0</v>
      </c>
      <c r="AE173" s="312">
        <v>0</v>
      </c>
      <c r="AF173" s="312">
        <v>0</v>
      </c>
      <c r="AG173" s="312">
        <v>0</v>
      </c>
      <c r="AH173" s="312">
        <v>0</v>
      </c>
      <c r="AI173" s="312">
        <v>0</v>
      </c>
      <c r="AJ173" s="312">
        <v>0</v>
      </c>
      <c r="AK173" s="312">
        <v>0</v>
      </c>
      <c r="AL173" s="312">
        <v>0</v>
      </c>
      <c r="AM173" s="312">
        <v>0</v>
      </c>
      <c r="AN173" s="312">
        <v>0</v>
      </c>
      <c r="AO173" s="312">
        <v>0</v>
      </c>
      <c r="AP173" s="312">
        <v>0</v>
      </c>
      <c r="AQ173" s="312">
        <v>0</v>
      </c>
      <c r="AR173" s="312">
        <v>0</v>
      </c>
      <c r="AS173" s="312">
        <v>0</v>
      </c>
      <c r="AT173" s="312">
        <v>0</v>
      </c>
      <c r="AU173" s="312">
        <v>0</v>
      </c>
      <c r="AV173" s="312">
        <v>0</v>
      </c>
      <c r="AW173" s="312">
        <v>0</v>
      </c>
      <c r="AX173" s="312">
        <v>0</v>
      </c>
      <c r="AY173" s="312">
        <v>0</v>
      </c>
      <c r="AZ173" s="312">
        <v>0</v>
      </c>
      <c r="BA173" s="312">
        <v>0</v>
      </c>
      <c r="BB173" s="312">
        <v>0</v>
      </c>
      <c r="BC173" s="312">
        <v>0</v>
      </c>
      <c r="BD173" s="312">
        <v>0</v>
      </c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  <c r="BS173" s="38"/>
      <c r="BT173" s="38"/>
      <c r="BU173" s="38"/>
      <c r="BV173" s="38"/>
      <c r="BW173" s="38"/>
      <c r="BX173" s="38"/>
      <c r="BY173" s="38"/>
      <c r="BZ173" s="38"/>
      <c r="CA173" s="38"/>
      <c r="CB173" s="38"/>
      <c r="CC173" s="38"/>
      <c r="CD173" s="38"/>
      <c r="CE173" s="38"/>
      <c r="CF173" s="38"/>
      <c r="CG173" s="38"/>
      <c r="CH173" s="38"/>
      <c r="CI173" s="38"/>
      <c r="CJ173" s="38"/>
      <c r="CK173" s="38"/>
      <c r="CL173" s="38"/>
      <c r="CM173" s="38"/>
      <c r="CN173" s="38"/>
      <c r="CO173" s="38"/>
      <c r="CP173" s="38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  <c r="DQ173" s="13"/>
      <c r="DR173" s="13"/>
      <c r="DS173" s="13"/>
      <c r="DT173" s="13"/>
      <c r="DU173" s="13"/>
      <c r="DV173" s="13"/>
      <c r="DW173" s="13"/>
      <c r="DX173" s="13"/>
      <c r="DY173" s="13"/>
      <c r="DZ173" s="13"/>
      <c r="EA173" s="13"/>
      <c r="EB173" s="13"/>
      <c r="EC173" s="13"/>
      <c r="ED173" s="13"/>
      <c r="EE173" s="13"/>
      <c r="EF173" s="13"/>
      <c r="EG173" s="13"/>
      <c r="EH173" s="13"/>
      <c r="EI173" s="13"/>
      <c r="EJ173" s="13"/>
      <c r="EK173" s="13"/>
      <c r="EL173" s="75"/>
    </row>
    <row r="174" spans="1:142" x14ac:dyDescent="0.25">
      <c r="A174" s="368" t="s">
        <v>869</v>
      </c>
      <c r="B174" s="368" t="s">
        <v>905</v>
      </c>
      <c r="C174" s="369" t="s">
        <v>545</v>
      </c>
      <c r="D174" s="394">
        <v>166</v>
      </c>
      <c r="E174" s="312">
        <v>0</v>
      </c>
      <c r="F174" s="312">
        <v>0</v>
      </c>
      <c r="G174" s="312">
        <v>0</v>
      </c>
      <c r="H174" s="312">
        <v>0</v>
      </c>
      <c r="I174" s="312">
        <v>0</v>
      </c>
      <c r="J174" s="312">
        <v>0</v>
      </c>
      <c r="K174" s="312">
        <v>0</v>
      </c>
      <c r="L174" s="312">
        <v>0</v>
      </c>
      <c r="M174" s="312">
        <v>0</v>
      </c>
      <c r="N174" s="312">
        <v>0</v>
      </c>
      <c r="O174" s="312">
        <v>0</v>
      </c>
      <c r="P174" s="312">
        <v>0</v>
      </c>
      <c r="Q174" s="312">
        <v>0</v>
      </c>
      <c r="R174" s="312">
        <v>0</v>
      </c>
      <c r="S174" s="312">
        <v>0</v>
      </c>
      <c r="T174" s="312">
        <v>0</v>
      </c>
      <c r="U174" s="312">
        <v>0</v>
      </c>
      <c r="V174" s="312">
        <v>0</v>
      </c>
      <c r="W174" s="312">
        <v>0</v>
      </c>
      <c r="X174" s="312">
        <v>0</v>
      </c>
      <c r="Y174" s="312">
        <v>0</v>
      </c>
      <c r="Z174" s="312">
        <v>0</v>
      </c>
      <c r="AA174" s="312">
        <v>0</v>
      </c>
      <c r="AB174" s="312">
        <v>0</v>
      </c>
      <c r="AC174" s="312">
        <v>0</v>
      </c>
      <c r="AD174" s="312">
        <v>0</v>
      </c>
      <c r="AE174" s="312">
        <v>0</v>
      </c>
      <c r="AF174" s="312">
        <v>0</v>
      </c>
      <c r="AG174" s="312">
        <v>0</v>
      </c>
      <c r="AH174" s="312">
        <v>0</v>
      </c>
      <c r="AI174" s="312">
        <v>0</v>
      </c>
      <c r="AJ174" s="312">
        <v>0</v>
      </c>
      <c r="AK174" s="312">
        <v>0</v>
      </c>
      <c r="AL174" s="312">
        <v>0</v>
      </c>
      <c r="AM174" s="312">
        <v>0</v>
      </c>
      <c r="AN174" s="312">
        <v>0</v>
      </c>
      <c r="AO174" s="312">
        <v>0</v>
      </c>
      <c r="AP174" s="312">
        <v>0</v>
      </c>
      <c r="AQ174" s="312">
        <v>0</v>
      </c>
      <c r="AR174" s="312">
        <v>0</v>
      </c>
      <c r="AS174" s="312">
        <v>0</v>
      </c>
      <c r="AT174" s="312">
        <v>0</v>
      </c>
      <c r="AU174" s="312">
        <v>0</v>
      </c>
      <c r="AV174" s="312">
        <v>0</v>
      </c>
      <c r="AW174" s="312">
        <v>0</v>
      </c>
      <c r="AX174" s="312">
        <v>0</v>
      </c>
      <c r="AY174" s="312">
        <v>0</v>
      </c>
      <c r="AZ174" s="312">
        <v>0</v>
      </c>
      <c r="BA174" s="312">
        <v>0</v>
      </c>
      <c r="BB174" s="312">
        <v>0</v>
      </c>
      <c r="BC174" s="312">
        <v>0</v>
      </c>
      <c r="BD174" s="312">
        <v>0</v>
      </c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  <c r="BS174" s="38"/>
      <c r="BT174" s="38"/>
      <c r="BU174" s="38"/>
      <c r="BV174" s="38"/>
      <c r="BW174" s="38"/>
      <c r="BX174" s="38"/>
      <c r="BY174" s="38"/>
      <c r="BZ174" s="38"/>
      <c r="CA174" s="38"/>
      <c r="CB174" s="38"/>
      <c r="CC174" s="38"/>
      <c r="CD174" s="38"/>
      <c r="CE174" s="38"/>
      <c r="CF174" s="38"/>
      <c r="CG174" s="38"/>
      <c r="CH174" s="38"/>
      <c r="CI174" s="38"/>
      <c r="CJ174" s="38"/>
      <c r="CK174" s="38"/>
      <c r="CL174" s="38"/>
      <c r="CM174" s="38"/>
      <c r="CN174" s="38"/>
      <c r="CO174" s="38"/>
      <c r="CP174" s="38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  <c r="DS174" s="13"/>
      <c r="DT174" s="13"/>
      <c r="DU174" s="13"/>
      <c r="DV174" s="13"/>
      <c r="DW174" s="13"/>
      <c r="DX174" s="13"/>
      <c r="DY174" s="13"/>
      <c r="DZ174" s="13"/>
      <c r="EA174" s="13"/>
      <c r="EB174" s="13"/>
      <c r="EC174" s="13"/>
      <c r="ED174" s="13"/>
      <c r="EE174" s="13"/>
      <c r="EF174" s="13"/>
      <c r="EG174" s="13"/>
      <c r="EH174" s="13"/>
      <c r="EI174" s="13"/>
      <c r="EJ174" s="13"/>
      <c r="EK174" s="13"/>
      <c r="EL174" s="75"/>
    </row>
    <row r="175" spans="1:142" x14ac:dyDescent="0.25">
      <c r="A175" s="368" t="s">
        <v>869</v>
      </c>
      <c r="B175" s="368" t="s">
        <v>522</v>
      </c>
      <c r="C175" s="369" t="s">
        <v>545</v>
      </c>
      <c r="D175" s="394">
        <v>167</v>
      </c>
      <c r="E175" s="312">
        <v>0</v>
      </c>
      <c r="F175" s="312">
        <v>0</v>
      </c>
      <c r="G175" s="312">
        <v>0</v>
      </c>
      <c r="H175" s="312">
        <v>0</v>
      </c>
      <c r="I175" s="312">
        <v>0</v>
      </c>
      <c r="J175" s="312">
        <v>0</v>
      </c>
      <c r="K175" s="312">
        <v>0</v>
      </c>
      <c r="L175" s="312">
        <v>0</v>
      </c>
      <c r="M175" s="312">
        <v>0</v>
      </c>
      <c r="N175" s="312">
        <v>0</v>
      </c>
      <c r="O175" s="312">
        <v>0</v>
      </c>
      <c r="P175" s="312">
        <v>0</v>
      </c>
      <c r="Q175" s="312">
        <v>0</v>
      </c>
      <c r="R175" s="312">
        <v>0</v>
      </c>
      <c r="S175" s="312">
        <v>0</v>
      </c>
      <c r="T175" s="312">
        <v>0</v>
      </c>
      <c r="U175" s="312">
        <v>0</v>
      </c>
      <c r="V175" s="312">
        <v>0</v>
      </c>
      <c r="W175" s="312">
        <v>0</v>
      </c>
      <c r="X175" s="312">
        <v>0</v>
      </c>
      <c r="Y175" s="312">
        <v>0</v>
      </c>
      <c r="Z175" s="312">
        <v>0</v>
      </c>
      <c r="AA175" s="312">
        <v>0</v>
      </c>
      <c r="AB175" s="312">
        <v>0</v>
      </c>
      <c r="AC175" s="312">
        <v>0</v>
      </c>
      <c r="AD175" s="312">
        <v>0</v>
      </c>
      <c r="AE175" s="312">
        <v>0</v>
      </c>
      <c r="AF175" s="312">
        <v>0</v>
      </c>
      <c r="AG175" s="312">
        <v>0</v>
      </c>
      <c r="AH175" s="312">
        <v>0</v>
      </c>
      <c r="AI175" s="312">
        <v>0</v>
      </c>
      <c r="AJ175" s="312">
        <v>0</v>
      </c>
      <c r="AK175" s="312">
        <v>0</v>
      </c>
      <c r="AL175" s="312">
        <v>0</v>
      </c>
      <c r="AM175" s="312">
        <v>0</v>
      </c>
      <c r="AN175" s="312">
        <v>0</v>
      </c>
      <c r="AO175" s="312">
        <v>0</v>
      </c>
      <c r="AP175" s="312">
        <v>0</v>
      </c>
      <c r="AQ175" s="312">
        <v>0</v>
      </c>
      <c r="AR175" s="312">
        <v>0</v>
      </c>
      <c r="AS175" s="312">
        <v>0</v>
      </c>
      <c r="AT175" s="312">
        <v>0</v>
      </c>
      <c r="AU175" s="312">
        <v>0</v>
      </c>
      <c r="AV175" s="312">
        <v>0</v>
      </c>
      <c r="AW175" s="312">
        <v>0</v>
      </c>
      <c r="AX175" s="312">
        <v>0</v>
      </c>
      <c r="AY175" s="312">
        <v>0</v>
      </c>
      <c r="AZ175" s="312">
        <v>0</v>
      </c>
      <c r="BA175" s="312">
        <v>0</v>
      </c>
      <c r="BB175" s="312">
        <v>0</v>
      </c>
      <c r="BC175" s="312">
        <v>0</v>
      </c>
      <c r="BD175" s="312">
        <v>0</v>
      </c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  <c r="BS175" s="38"/>
      <c r="BT175" s="38"/>
      <c r="BU175" s="38"/>
      <c r="BV175" s="38"/>
      <c r="BW175" s="38"/>
      <c r="BX175" s="38"/>
      <c r="BY175" s="38"/>
      <c r="BZ175" s="38"/>
      <c r="CA175" s="38"/>
      <c r="CB175" s="38"/>
      <c r="CC175" s="38"/>
      <c r="CD175" s="38"/>
      <c r="CE175" s="38"/>
      <c r="CF175" s="38"/>
      <c r="CG175" s="38"/>
      <c r="CH175" s="38"/>
      <c r="CI175" s="38"/>
      <c r="CJ175" s="38"/>
      <c r="CK175" s="38"/>
      <c r="CL175" s="38"/>
      <c r="CM175" s="38"/>
      <c r="CN175" s="38"/>
      <c r="CO175" s="38"/>
      <c r="CP175" s="38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3"/>
      <c r="DR175" s="13"/>
      <c r="DS175" s="13"/>
      <c r="DT175" s="13"/>
      <c r="DU175" s="13"/>
      <c r="DV175" s="13"/>
      <c r="DW175" s="13"/>
      <c r="DX175" s="13"/>
      <c r="DY175" s="13"/>
      <c r="DZ175" s="13"/>
      <c r="EA175" s="13"/>
      <c r="EB175" s="13"/>
      <c r="EC175" s="13"/>
      <c r="ED175" s="13"/>
      <c r="EE175" s="13"/>
      <c r="EF175" s="13"/>
      <c r="EG175" s="13"/>
      <c r="EH175" s="13"/>
      <c r="EI175" s="13"/>
      <c r="EJ175" s="13"/>
      <c r="EK175" s="13"/>
      <c r="EL175" s="75"/>
    </row>
    <row r="176" spans="1:142" x14ac:dyDescent="0.25">
      <c r="A176" s="368" t="s">
        <v>869</v>
      </c>
      <c r="B176" s="368" t="s">
        <v>892</v>
      </c>
      <c r="C176" s="369">
        <v>3031</v>
      </c>
      <c r="D176" s="394">
        <v>168</v>
      </c>
      <c r="E176" s="312">
        <v>0</v>
      </c>
      <c r="F176" s="312">
        <v>0</v>
      </c>
      <c r="G176" s="312">
        <v>0</v>
      </c>
      <c r="H176" s="312">
        <v>0</v>
      </c>
      <c r="I176" s="312">
        <v>0</v>
      </c>
      <c r="J176" s="312">
        <v>0</v>
      </c>
      <c r="K176" s="312">
        <v>0</v>
      </c>
      <c r="L176" s="312">
        <v>0</v>
      </c>
      <c r="M176" s="312">
        <v>0</v>
      </c>
      <c r="N176" s="312">
        <v>0</v>
      </c>
      <c r="O176" s="312">
        <v>0</v>
      </c>
      <c r="P176" s="312">
        <v>0</v>
      </c>
      <c r="Q176" s="312">
        <v>0</v>
      </c>
      <c r="R176" s="312">
        <v>0</v>
      </c>
      <c r="S176" s="312">
        <v>0</v>
      </c>
      <c r="T176" s="312">
        <v>0</v>
      </c>
      <c r="U176" s="312">
        <v>0</v>
      </c>
      <c r="V176" s="312">
        <v>0</v>
      </c>
      <c r="W176" s="312">
        <v>0</v>
      </c>
      <c r="X176" s="312">
        <v>0</v>
      </c>
      <c r="Y176" s="312">
        <v>0</v>
      </c>
      <c r="Z176" s="312">
        <v>0</v>
      </c>
      <c r="AA176" s="312">
        <v>0</v>
      </c>
      <c r="AB176" s="312">
        <v>0</v>
      </c>
      <c r="AC176" s="312">
        <v>0</v>
      </c>
      <c r="AD176" s="312">
        <v>0</v>
      </c>
      <c r="AE176" s="312">
        <v>0</v>
      </c>
      <c r="AF176" s="312">
        <v>0</v>
      </c>
      <c r="AG176" s="312">
        <v>0</v>
      </c>
      <c r="AH176" s="312">
        <v>0</v>
      </c>
      <c r="AI176" s="312">
        <v>0</v>
      </c>
      <c r="AJ176" s="312">
        <v>0</v>
      </c>
      <c r="AK176" s="312">
        <v>0</v>
      </c>
      <c r="AL176" s="312">
        <v>0</v>
      </c>
      <c r="AM176" s="312">
        <v>0</v>
      </c>
      <c r="AN176" s="312">
        <v>0</v>
      </c>
      <c r="AO176" s="312">
        <v>0</v>
      </c>
      <c r="AP176" s="312">
        <v>0</v>
      </c>
      <c r="AQ176" s="312">
        <v>0</v>
      </c>
      <c r="AR176" s="312">
        <v>0</v>
      </c>
      <c r="AS176" s="312">
        <v>0</v>
      </c>
      <c r="AT176" s="312">
        <v>0</v>
      </c>
      <c r="AU176" s="312">
        <v>0</v>
      </c>
      <c r="AV176" s="312">
        <v>0</v>
      </c>
      <c r="AW176" s="312">
        <v>0</v>
      </c>
      <c r="AX176" s="312">
        <v>0</v>
      </c>
      <c r="AY176" s="312">
        <v>0</v>
      </c>
      <c r="AZ176" s="312">
        <v>0</v>
      </c>
      <c r="BA176" s="312">
        <v>0</v>
      </c>
      <c r="BB176" s="312">
        <v>0</v>
      </c>
      <c r="BC176" s="312">
        <v>0</v>
      </c>
      <c r="BD176" s="312">
        <v>0</v>
      </c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  <c r="BS176" s="38"/>
      <c r="BT176" s="38"/>
      <c r="BU176" s="38"/>
      <c r="BV176" s="38"/>
      <c r="BW176" s="38"/>
      <c r="BX176" s="38"/>
      <c r="BY176" s="38"/>
      <c r="BZ176" s="38"/>
      <c r="CA176" s="38"/>
      <c r="CB176" s="38"/>
      <c r="CC176" s="38"/>
      <c r="CD176" s="38"/>
      <c r="CE176" s="38"/>
      <c r="CF176" s="38"/>
      <c r="CG176" s="38"/>
      <c r="CH176" s="38"/>
      <c r="CI176" s="38"/>
      <c r="CJ176" s="38"/>
      <c r="CK176" s="38"/>
      <c r="CL176" s="38"/>
      <c r="CM176" s="38"/>
      <c r="CN176" s="38"/>
      <c r="CO176" s="38"/>
      <c r="CP176" s="38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75"/>
    </row>
    <row r="177" spans="1:142" x14ac:dyDescent="0.25">
      <c r="A177" s="368" t="s">
        <v>869</v>
      </c>
      <c r="B177" s="368" t="s">
        <v>895</v>
      </c>
      <c r="C177" s="369">
        <v>3031</v>
      </c>
      <c r="D177" s="394">
        <v>169</v>
      </c>
      <c r="E177" s="312">
        <v>0</v>
      </c>
      <c r="F177" s="312">
        <v>0</v>
      </c>
      <c r="G177" s="312">
        <v>0</v>
      </c>
      <c r="H177" s="312">
        <v>0</v>
      </c>
      <c r="I177" s="312">
        <v>0</v>
      </c>
      <c r="J177" s="312">
        <v>0</v>
      </c>
      <c r="K177" s="312">
        <v>0</v>
      </c>
      <c r="L177" s="312">
        <v>0</v>
      </c>
      <c r="M177" s="312">
        <v>0</v>
      </c>
      <c r="N177" s="312">
        <v>0</v>
      </c>
      <c r="O177" s="312">
        <v>0</v>
      </c>
      <c r="P177" s="312">
        <v>0</v>
      </c>
      <c r="Q177" s="312">
        <v>0</v>
      </c>
      <c r="R177" s="312">
        <v>0</v>
      </c>
      <c r="S177" s="312">
        <v>0</v>
      </c>
      <c r="T177" s="312">
        <v>0</v>
      </c>
      <c r="U177" s="312">
        <v>0</v>
      </c>
      <c r="V177" s="312">
        <v>0</v>
      </c>
      <c r="W177" s="312">
        <v>0</v>
      </c>
      <c r="X177" s="312">
        <v>0</v>
      </c>
      <c r="Y177" s="312">
        <v>0</v>
      </c>
      <c r="Z177" s="312">
        <v>0</v>
      </c>
      <c r="AA177" s="312">
        <v>0</v>
      </c>
      <c r="AB177" s="312">
        <v>0</v>
      </c>
      <c r="AC177" s="312">
        <v>0</v>
      </c>
      <c r="AD177" s="312">
        <v>0</v>
      </c>
      <c r="AE177" s="312">
        <v>0</v>
      </c>
      <c r="AF177" s="312">
        <v>0</v>
      </c>
      <c r="AG177" s="312">
        <v>0</v>
      </c>
      <c r="AH177" s="312">
        <v>0</v>
      </c>
      <c r="AI177" s="312">
        <v>0</v>
      </c>
      <c r="AJ177" s="312">
        <v>0</v>
      </c>
      <c r="AK177" s="312">
        <v>0</v>
      </c>
      <c r="AL177" s="312">
        <v>0</v>
      </c>
      <c r="AM177" s="312">
        <v>0</v>
      </c>
      <c r="AN177" s="312">
        <v>0</v>
      </c>
      <c r="AO177" s="312">
        <v>0</v>
      </c>
      <c r="AP177" s="312">
        <v>0</v>
      </c>
      <c r="AQ177" s="312">
        <v>0</v>
      </c>
      <c r="AR177" s="312">
        <v>0</v>
      </c>
      <c r="AS177" s="312">
        <v>0</v>
      </c>
      <c r="AT177" s="312">
        <v>0</v>
      </c>
      <c r="AU177" s="312">
        <v>0</v>
      </c>
      <c r="AV177" s="312">
        <v>0</v>
      </c>
      <c r="AW177" s="312">
        <v>0</v>
      </c>
      <c r="AX177" s="312">
        <v>0</v>
      </c>
      <c r="AY177" s="312">
        <v>0</v>
      </c>
      <c r="AZ177" s="312">
        <v>0</v>
      </c>
      <c r="BA177" s="312">
        <v>0</v>
      </c>
      <c r="BB177" s="312">
        <v>0</v>
      </c>
      <c r="BC177" s="312">
        <v>0</v>
      </c>
      <c r="BD177" s="312">
        <v>0</v>
      </c>
      <c r="BE177" s="38"/>
      <c r="BF177" s="38"/>
      <c r="BG177" s="38"/>
      <c r="BH177" s="38"/>
      <c r="BI177" s="38"/>
      <c r="BJ177" s="38"/>
      <c r="BK177" s="38"/>
      <c r="BL177" s="38"/>
      <c r="BM177" s="38"/>
      <c r="BN177" s="38"/>
      <c r="BO177" s="38"/>
      <c r="BP177" s="38"/>
      <c r="BQ177" s="38"/>
      <c r="BR177" s="38"/>
      <c r="BS177" s="38"/>
      <c r="BT177" s="38"/>
      <c r="BU177" s="38"/>
      <c r="BV177" s="38"/>
      <c r="BW177" s="38"/>
      <c r="BX177" s="38"/>
      <c r="BY177" s="38"/>
      <c r="BZ177" s="38"/>
      <c r="CA177" s="38"/>
      <c r="CB177" s="38"/>
      <c r="CC177" s="38"/>
      <c r="CD177" s="38"/>
      <c r="CE177" s="38"/>
      <c r="CF177" s="38"/>
      <c r="CG177" s="38"/>
      <c r="CH177" s="38"/>
      <c r="CI177" s="38"/>
      <c r="CJ177" s="38"/>
      <c r="CK177" s="38"/>
      <c r="CL177" s="38"/>
      <c r="CM177" s="38"/>
      <c r="CN177" s="38"/>
      <c r="CO177" s="38"/>
      <c r="CP177" s="38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  <c r="DQ177" s="13"/>
      <c r="DR177" s="13"/>
      <c r="DS177" s="13"/>
      <c r="DT177" s="13"/>
      <c r="DU177" s="13"/>
      <c r="DV177" s="13"/>
      <c r="DW177" s="13"/>
      <c r="DX177" s="13"/>
      <c r="DY177" s="13"/>
      <c r="DZ177" s="13"/>
      <c r="EA177" s="13"/>
      <c r="EB177" s="13"/>
      <c r="EC177" s="13"/>
      <c r="ED177" s="13"/>
      <c r="EE177" s="13"/>
      <c r="EF177" s="13"/>
      <c r="EG177" s="13"/>
      <c r="EH177" s="13"/>
      <c r="EI177" s="13"/>
      <c r="EJ177" s="13"/>
      <c r="EK177" s="13"/>
      <c r="EL177" s="75"/>
    </row>
    <row r="178" spans="1:142" x14ac:dyDescent="0.25">
      <c r="A178" s="368" t="s">
        <v>869</v>
      </c>
      <c r="B178" s="368" t="s">
        <v>915</v>
      </c>
      <c r="C178" s="369">
        <v>3031</v>
      </c>
      <c r="D178" s="394">
        <v>170</v>
      </c>
      <c r="E178" s="312">
        <v>0</v>
      </c>
      <c r="F178" s="312">
        <v>0</v>
      </c>
      <c r="G178" s="312">
        <v>0</v>
      </c>
      <c r="H178" s="312">
        <v>0</v>
      </c>
      <c r="I178" s="312">
        <v>0</v>
      </c>
      <c r="J178" s="312">
        <v>0</v>
      </c>
      <c r="K178" s="312">
        <v>0</v>
      </c>
      <c r="L178" s="312">
        <v>0</v>
      </c>
      <c r="M178" s="312">
        <v>0</v>
      </c>
      <c r="N178" s="312">
        <v>0</v>
      </c>
      <c r="O178" s="312">
        <v>0</v>
      </c>
      <c r="P178" s="312">
        <v>0</v>
      </c>
      <c r="Q178" s="312">
        <v>0</v>
      </c>
      <c r="R178" s="312">
        <v>0</v>
      </c>
      <c r="S178" s="312">
        <v>0</v>
      </c>
      <c r="T178" s="312">
        <v>0</v>
      </c>
      <c r="U178" s="312">
        <v>0</v>
      </c>
      <c r="V178" s="312">
        <v>0</v>
      </c>
      <c r="W178" s="312">
        <v>0</v>
      </c>
      <c r="X178" s="312">
        <v>0</v>
      </c>
      <c r="Y178" s="312">
        <v>0</v>
      </c>
      <c r="Z178" s="312">
        <v>0</v>
      </c>
      <c r="AA178" s="312">
        <v>0</v>
      </c>
      <c r="AB178" s="312">
        <v>0</v>
      </c>
      <c r="AC178" s="312">
        <v>0</v>
      </c>
      <c r="AD178" s="312">
        <v>0</v>
      </c>
      <c r="AE178" s="312">
        <v>0</v>
      </c>
      <c r="AF178" s="312">
        <v>0</v>
      </c>
      <c r="AG178" s="312">
        <v>0</v>
      </c>
      <c r="AH178" s="312">
        <v>0</v>
      </c>
      <c r="AI178" s="312">
        <v>0</v>
      </c>
      <c r="AJ178" s="312">
        <v>0</v>
      </c>
      <c r="AK178" s="312">
        <v>0</v>
      </c>
      <c r="AL178" s="312">
        <v>0</v>
      </c>
      <c r="AM178" s="312">
        <v>0</v>
      </c>
      <c r="AN178" s="312">
        <v>0</v>
      </c>
      <c r="AO178" s="312">
        <v>0</v>
      </c>
      <c r="AP178" s="312">
        <v>0</v>
      </c>
      <c r="AQ178" s="312">
        <v>0</v>
      </c>
      <c r="AR178" s="312">
        <v>0</v>
      </c>
      <c r="AS178" s="312">
        <v>0</v>
      </c>
      <c r="AT178" s="312">
        <v>0</v>
      </c>
      <c r="AU178" s="312">
        <v>0</v>
      </c>
      <c r="AV178" s="312">
        <v>0</v>
      </c>
      <c r="AW178" s="312">
        <v>0</v>
      </c>
      <c r="AX178" s="312">
        <v>0</v>
      </c>
      <c r="AY178" s="312">
        <v>0</v>
      </c>
      <c r="AZ178" s="312">
        <v>0</v>
      </c>
      <c r="BA178" s="312">
        <v>0</v>
      </c>
      <c r="BB178" s="312">
        <v>0</v>
      </c>
      <c r="BC178" s="312">
        <v>0</v>
      </c>
      <c r="BD178" s="312">
        <v>0</v>
      </c>
      <c r="BE178" s="38"/>
      <c r="BF178" s="38"/>
      <c r="BG178" s="38"/>
      <c r="BH178" s="38"/>
      <c r="BI178" s="38"/>
      <c r="BJ178" s="38"/>
      <c r="BK178" s="38"/>
      <c r="BL178" s="38"/>
      <c r="BM178" s="38"/>
      <c r="BN178" s="38"/>
      <c r="BO178" s="38"/>
      <c r="BP178" s="38"/>
      <c r="BQ178" s="38"/>
      <c r="BR178" s="38"/>
      <c r="BS178" s="38"/>
      <c r="BT178" s="38"/>
      <c r="BU178" s="38"/>
      <c r="BV178" s="38"/>
      <c r="BW178" s="38"/>
      <c r="BX178" s="38"/>
      <c r="BY178" s="38"/>
      <c r="BZ178" s="38"/>
      <c r="CA178" s="38"/>
      <c r="CB178" s="38"/>
      <c r="CC178" s="38"/>
      <c r="CD178" s="38"/>
      <c r="CE178" s="38"/>
      <c r="CF178" s="38"/>
      <c r="CG178" s="38"/>
      <c r="CH178" s="38"/>
      <c r="CI178" s="38"/>
      <c r="CJ178" s="38"/>
      <c r="CK178" s="38"/>
      <c r="CL178" s="38"/>
      <c r="CM178" s="38"/>
      <c r="CN178" s="38"/>
      <c r="CO178" s="38"/>
      <c r="CP178" s="38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  <c r="DS178" s="13"/>
      <c r="DT178" s="13"/>
      <c r="DU178" s="13"/>
      <c r="DV178" s="13"/>
      <c r="DW178" s="13"/>
      <c r="DX178" s="13"/>
      <c r="DY178" s="13"/>
      <c r="DZ178" s="13"/>
      <c r="EA178" s="13"/>
      <c r="EB178" s="13"/>
      <c r="EC178" s="13"/>
      <c r="ED178" s="13"/>
      <c r="EE178" s="13"/>
      <c r="EF178" s="13"/>
      <c r="EG178" s="13"/>
      <c r="EH178" s="13"/>
      <c r="EI178" s="13"/>
      <c r="EJ178" s="13"/>
      <c r="EK178" s="13"/>
      <c r="EL178" s="75"/>
    </row>
    <row r="179" spans="1:142" x14ac:dyDescent="0.25">
      <c r="A179" s="368" t="s">
        <v>869</v>
      </c>
      <c r="B179" s="368" t="s">
        <v>897</v>
      </c>
      <c r="C179" s="369">
        <v>3031</v>
      </c>
      <c r="D179" s="394">
        <v>171</v>
      </c>
      <c r="E179" s="312">
        <v>0</v>
      </c>
      <c r="F179" s="312">
        <v>0</v>
      </c>
      <c r="G179" s="312">
        <v>0</v>
      </c>
      <c r="H179" s="312">
        <v>0</v>
      </c>
      <c r="I179" s="312">
        <v>0</v>
      </c>
      <c r="J179" s="312">
        <v>0</v>
      </c>
      <c r="K179" s="312">
        <v>0</v>
      </c>
      <c r="L179" s="312">
        <v>0</v>
      </c>
      <c r="M179" s="312">
        <v>0</v>
      </c>
      <c r="N179" s="312">
        <v>0</v>
      </c>
      <c r="O179" s="312">
        <v>0</v>
      </c>
      <c r="P179" s="312">
        <v>0</v>
      </c>
      <c r="Q179" s="312">
        <v>0</v>
      </c>
      <c r="R179" s="312">
        <v>0</v>
      </c>
      <c r="S179" s="312">
        <v>0</v>
      </c>
      <c r="T179" s="312">
        <v>0</v>
      </c>
      <c r="U179" s="312">
        <v>0</v>
      </c>
      <c r="V179" s="312">
        <v>0</v>
      </c>
      <c r="W179" s="312">
        <v>0</v>
      </c>
      <c r="X179" s="312">
        <v>0</v>
      </c>
      <c r="Y179" s="312">
        <v>0</v>
      </c>
      <c r="Z179" s="312">
        <v>0</v>
      </c>
      <c r="AA179" s="312">
        <v>0</v>
      </c>
      <c r="AB179" s="312">
        <v>0</v>
      </c>
      <c r="AC179" s="312">
        <v>0</v>
      </c>
      <c r="AD179" s="312">
        <v>0</v>
      </c>
      <c r="AE179" s="312">
        <v>0</v>
      </c>
      <c r="AF179" s="312">
        <v>0</v>
      </c>
      <c r="AG179" s="312">
        <v>0</v>
      </c>
      <c r="AH179" s="312">
        <v>0</v>
      </c>
      <c r="AI179" s="312">
        <v>0</v>
      </c>
      <c r="AJ179" s="312">
        <v>0</v>
      </c>
      <c r="AK179" s="312">
        <v>0</v>
      </c>
      <c r="AL179" s="312">
        <v>0</v>
      </c>
      <c r="AM179" s="312">
        <v>0</v>
      </c>
      <c r="AN179" s="312">
        <v>0</v>
      </c>
      <c r="AO179" s="312">
        <v>0</v>
      </c>
      <c r="AP179" s="312">
        <v>0</v>
      </c>
      <c r="AQ179" s="312">
        <v>0</v>
      </c>
      <c r="AR179" s="312">
        <v>0</v>
      </c>
      <c r="AS179" s="312">
        <v>0</v>
      </c>
      <c r="AT179" s="312">
        <v>0</v>
      </c>
      <c r="AU179" s="312">
        <v>0</v>
      </c>
      <c r="AV179" s="312">
        <v>0</v>
      </c>
      <c r="AW179" s="312">
        <v>0</v>
      </c>
      <c r="AX179" s="312">
        <v>0</v>
      </c>
      <c r="AY179" s="312">
        <v>0</v>
      </c>
      <c r="AZ179" s="312">
        <v>0</v>
      </c>
      <c r="BA179" s="312">
        <v>0</v>
      </c>
      <c r="BB179" s="312">
        <v>0</v>
      </c>
      <c r="BC179" s="312">
        <v>0</v>
      </c>
      <c r="BD179" s="312">
        <v>0</v>
      </c>
      <c r="BE179" s="38"/>
      <c r="BF179" s="38"/>
      <c r="BG179" s="38"/>
      <c r="BH179" s="38"/>
      <c r="BI179" s="38"/>
      <c r="BJ179" s="38"/>
      <c r="BK179" s="38"/>
      <c r="BL179" s="38"/>
      <c r="BM179" s="38"/>
      <c r="BN179" s="38"/>
      <c r="BO179" s="38"/>
      <c r="BP179" s="38"/>
      <c r="BQ179" s="38"/>
      <c r="BR179" s="38"/>
      <c r="BS179" s="38"/>
      <c r="BT179" s="38"/>
      <c r="BU179" s="38"/>
      <c r="BV179" s="38"/>
      <c r="BW179" s="38"/>
      <c r="BX179" s="38"/>
      <c r="BY179" s="38"/>
      <c r="BZ179" s="38"/>
      <c r="CA179" s="38"/>
      <c r="CB179" s="38"/>
      <c r="CC179" s="38"/>
      <c r="CD179" s="38"/>
      <c r="CE179" s="38"/>
      <c r="CF179" s="38"/>
      <c r="CG179" s="38"/>
      <c r="CH179" s="38"/>
      <c r="CI179" s="38"/>
      <c r="CJ179" s="38"/>
      <c r="CK179" s="38"/>
      <c r="CL179" s="38"/>
      <c r="CM179" s="38"/>
      <c r="CN179" s="38"/>
      <c r="CO179" s="38"/>
      <c r="CP179" s="38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  <c r="DS179" s="13"/>
      <c r="DT179" s="13"/>
      <c r="DU179" s="13"/>
      <c r="DV179" s="13"/>
      <c r="DW179" s="13"/>
      <c r="DX179" s="13"/>
      <c r="DY179" s="13"/>
      <c r="DZ179" s="13"/>
      <c r="EA179" s="13"/>
      <c r="EB179" s="13"/>
      <c r="EC179" s="13"/>
      <c r="ED179" s="13"/>
      <c r="EE179" s="13"/>
      <c r="EF179" s="13"/>
      <c r="EG179" s="13"/>
      <c r="EH179" s="13"/>
      <c r="EI179" s="13"/>
      <c r="EJ179" s="13"/>
      <c r="EK179" s="13"/>
      <c r="EL179" s="75"/>
    </row>
    <row r="180" spans="1:142" x14ac:dyDescent="0.25">
      <c r="A180" s="368" t="s">
        <v>869</v>
      </c>
      <c r="B180" s="368" t="s">
        <v>902</v>
      </c>
      <c r="C180" s="369">
        <v>3031</v>
      </c>
      <c r="D180" s="394">
        <v>172</v>
      </c>
      <c r="E180" s="312">
        <v>0</v>
      </c>
      <c r="F180" s="312">
        <v>0</v>
      </c>
      <c r="G180" s="312">
        <v>0</v>
      </c>
      <c r="H180" s="312">
        <v>0</v>
      </c>
      <c r="I180" s="312">
        <v>0</v>
      </c>
      <c r="J180" s="312">
        <v>0</v>
      </c>
      <c r="K180" s="312">
        <v>0</v>
      </c>
      <c r="L180" s="312">
        <v>0</v>
      </c>
      <c r="M180" s="312">
        <v>0</v>
      </c>
      <c r="N180" s="312">
        <v>0</v>
      </c>
      <c r="O180" s="312">
        <v>0</v>
      </c>
      <c r="P180" s="312">
        <v>0</v>
      </c>
      <c r="Q180" s="312">
        <v>0</v>
      </c>
      <c r="R180" s="312">
        <v>0</v>
      </c>
      <c r="S180" s="312">
        <v>0</v>
      </c>
      <c r="T180" s="312">
        <v>0</v>
      </c>
      <c r="U180" s="312">
        <v>0</v>
      </c>
      <c r="V180" s="312">
        <v>0</v>
      </c>
      <c r="W180" s="312">
        <v>0</v>
      </c>
      <c r="X180" s="312">
        <v>0</v>
      </c>
      <c r="Y180" s="312">
        <v>0</v>
      </c>
      <c r="Z180" s="312">
        <v>0</v>
      </c>
      <c r="AA180" s="312">
        <v>0</v>
      </c>
      <c r="AB180" s="312">
        <v>0</v>
      </c>
      <c r="AC180" s="312">
        <v>0</v>
      </c>
      <c r="AD180" s="312">
        <v>0</v>
      </c>
      <c r="AE180" s="312">
        <v>0</v>
      </c>
      <c r="AF180" s="312">
        <v>0</v>
      </c>
      <c r="AG180" s="312">
        <v>0</v>
      </c>
      <c r="AH180" s="312">
        <v>0</v>
      </c>
      <c r="AI180" s="312">
        <v>0</v>
      </c>
      <c r="AJ180" s="312">
        <v>0</v>
      </c>
      <c r="AK180" s="312">
        <v>0</v>
      </c>
      <c r="AL180" s="312">
        <v>0</v>
      </c>
      <c r="AM180" s="312">
        <v>0</v>
      </c>
      <c r="AN180" s="312">
        <v>0</v>
      </c>
      <c r="AO180" s="312">
        <v>0</v>
      </c>
      <c r="AP180" s="312">
        <v>0</v>
      </c>
      <c r="AQ180" s="312">
        <v>0</v>
      </c>
      <c r="AR180" s="312">
        <v>0</v>
      </c>
      <c r="AS180" s="312">
        <v>0</v>
      </c>
      <c r="AT180" s="312">
        <v>0</v>
      </c>
      <c r="AU180" s="312">
        <v>0</v>
      </c>
      <c r="AV180" s="312">
        <v>0</v>
      </c>
      <c r="AW180" s="312">
        <v>0</v>
      </c>
      <c r="AX180" s="312">
        <v>0</v>
      </c>
      <c r="AY180" s="312">
        <v>0</v>
      </c>
      <c r="AZ180" s="312">
        <v>0</v>
      </c>
      <c r="BA180" s="312">
        <v>0</v>
      </c>
      <c r="BB180" s="312">
        <v>0</v>
      </c>
      <c r="BC180" s="312">
        <v>0</v>
      </c>
      <c r="BD180" s="312">
        <v>0</v>
      </c>
      <c r="BE180" s="38"/>
      <c r="BF180" s="38"/>
      <c r="BG180" s="38"/>
      <c r="BH180" s="38"/>
      <c r="BI180" s="38"/>
      <c r="BJ180" s="38"/>
      <c r="BK180" s="38"/>
      <c r="BL180" s="38"/>
      <c r="BM180" s="38"/>
      <c r="BN180" s="38"/>
      <c r="BO180" s="38"/>
      <c r="BP180" s="38"/>
      <c r="BQ180" s="38"/>
      <c r="BR180" s="38"/>
      <c r="BS180" s="38"/>
      <c r="BT180" s="38"/>
      <c r="BU180" s="38"/>
      <c r="BV180" s="38"/>
      <c r="BW180" s="38"/>
      <c r="BX180" s="38"/>
      <c r="BY180" s="38"/>
      <c r="BZ180" s="38"/>
      <c r="CA180" s="38"/>
      <c r="CB180" s="38"/>
      <c r="CC180" s="38"/>
      <c r="CD180" s="38"/>
      <c r="CE180" s="38"/>
      <c r="CF180" s="38"/>
      <c r="CG180" s="38"/>
      <c r="CH180" s="38"/>
      <c r="CI180" s="38"/>
      <c r="CJ180" s="38"/>
      <c r="CK180" s="38"/>
      <c r="CL180" s="38"/>
      <c r="CM180" s="38"/>
      <c r="CN180" s="38"/>
      <c r="CO180" s="38"/>
      <c r="CP180" s="38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3"/>
      <c r="EG180" s="13"/>
      <c r="EH180" s="13"/>
      <c r="EI180" s="13"/>
      <c r="EJ180" s="13"/>
      <c r="EK180" s="13"/>
      <c r="EL180" s="75"/>
    </row>
    <row r="181" spans="1:142" x14ac:dyDescent="0.25">
      <c r="A181" s="368" t="s">
        <v>869</v>
      </c>
      <c r="B181" s="368" t="s">
        <v>904</v>
      </c>
      <c r="C181" s="369">
        <v>3031</v>
      </c>
      <c r="D181" s="394">
        <v>173</v>
      </c>
      <c r="E181" s="312">
        <v>0</v>
      </c>
      <c r="F181" s="312">
        <v>0</v>
      </c>
      <c r="G181" s="312">
        <v>0</v>
      </c>
      <c r="H181" s="312">
        <v>0</v>
      </c>
      <c r="I181" s="312">
        <v>0</v>
      </c>
      <c r="J181" s="312">
        <v>0</v>
      </c>
      <c r="K181" s="312">
        <v>0</v>
      </c>
      <c r="L181" s="312">
        <v>0</v>
      </c>
      <c r="M181" s="312">
        <v>0</v>
      </c>
      <c r="N181" s="312">
        <v>0</v>
      </c>
      <c r="O181" s="312">
        <v>0</v>
      </c>
      <c r="P181" s="312">
        <v>0</v>
      </c>
      <c r="Q181" s="312">
        <v>0</v>
      </c>
      <c r="R181" s="312">
        <v>0</v>
      </c>
      <c r="S181" s="312">
        <v>0</v>
      </c>
      <c r="T181" s="312">
        <v>0</v>
      </c>
      <c r="U181" s="312">
        <v>0</v>
      </c>
      <c r="V181" s="312">
        <v>0</v>
      </c>
      <c r="W181" s="312">
        <v>0</v>
      </c>
      <c r="X181" s="312">
        <v>0</v>
      </c>
      <c r="Y181" s="312">
        <v>0</v>
      </c>
      <c r="Z181" s="312">
        <v>0</v>
      </c>
      <c r="AA181" s="312">
        <v>0</v>
      </c>
      <c r="AB181" s="312">
        <v>0</v>
      </c>
      <c r="AC181" s="312">
        <v>0</v>
      </c>
      <c r="AD181" s="312">
        <v>0</v>
      </c>
      <c r="AE181" s="312">
        <v>0</v>
      </c>
      <c r="AF181" s="312">
        <v>0</v>
      </c>
      <c r="AG181" s="312">
        <v>0</v>
      </c>
      <c r="AH181" s="312">
        <v>0</v>
      </c>
      <c r="AI181" s="312">
        <v>0</v>
      </c>
      <c r="AJ181" s="312">
        <v>0</v>
      </c>
      <c r="AK181" s="312">
        <v>0</v>
      </c>
      <c r="AL181" s="312">
        <v>0</v>
      </c>
      <c r="AM181" s="312">
        <v>0</v>
      </c>
      <c r="AN181" s="312">
        <v>0</v>
      </c>
      <c r="AO181" s="312">
        <v>0</v>
      </c>
      <c r="AP181" s="312">
        <v>0</v>
      </c>
      <c r="AQ181" s="312">
        <v>0</v>
      </c>
      <c r="AR181" s="312">
        <v>0</v>
      </c>
      <c r="AS181" s="312">
        <v>0</v>
      </c>
      <c r="AT181" s="312">
        <v>0</v>
      </c>
      <c r="AU181" s="312">
        <v>0</v>
      </c>
      <c r="AV181" s="312">
        <v>0</v>
      </c>
      <c r="AW181" s="312">
        <v>0</v>
      </c>
      <c r="AX181" s="312">
        <v>0</v>
      </c>
      <c r="AY181" s="312">
        <v>0</v>
      </c>
      <c r="AZ181" s="312">
        <v>0</v>
      </c>
      <c r="BA181" s="312">
        <v>0</v>
      </c>
      <c r="BB181" s="312">
        <v>0</v>
      </c>
      <c r="BC181" s="312">
        <v>0</v>
      </c>
      <c r="BD181" s="312">
        <v>0</v>
      </c>
      <c r="BE181" s="38"/>
      <c r="BF181" s="38"/>
      <c r="BG181" s="38"/>
      <c r="BH181" s="38"/>
      <c r="BI181" s="38"/>
      <c r="BJ181" s="38"/>
      <c r="BK181" s="38"/>
      <c r="BL181" s="38"/>
      <c r="BM181" s="38"/>
      <c r="BN181" s="38"/>
      <c r="BO181" s="38"/>
      <c r="BP181" s="38"/>
      <c r="BQ181" s="38"/>
      <c r="BR181" s="38"/>
      <c r="BS181" s="38"/>
      <c r="BT181" s="38"/>
      <c r="BU181" s="38"/>
      <c r="BV181" s="38"/>
      <c r="BW181" s="38"/>
      <c r="BX181" s="38"/>
      <c r="BY181" s="38"/>
      <c r="BZ181" s="38"/>
      <c r="CA181" s="38"/>
      <c r="CB181" s="38"/>
      <c r="CC181" s="38"/>
      <c r="CD181" s="38"/>
      <c r="CE181" s="38"/>
      <c r="CF181" s="38"/>
      <c r="CG181" s="38"/>
      <c r="CH181" s="38"/>
      <c r="CI181" s="38"/>
      <c r="CJ181" s="38"/>
      <c r="CK181" s="38"/>
      <c r="CL181" s="38"/>
      <c r="CM181" s="38"/>
      <c r="CN181" s="38"/>
      <c r="CO181" s="38"/>
      <c r="CP181" s="38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3"/>
      <c r="EG181" s="13"/>
      <c r="EH181" s="13"/>
      <c r="EI181" s="13"/>
      <c r="EJ181" s="13"/>
      <c r="EK181" s="13"/>
      <c r="EL181" s="75"/>
    </row>
    <row r="182" spans="1:142" x14ac:dyDescent="0.25">
      <c r="A182" s="368" t="s">
        <v>869</v>
      </c>
      <c r="B182" s="368" t="s">
        <v>905</v>
      </c>
      <c r="C182" s="369">
        <v>3031</v>
      </c>
      <c r="D182" s="394">
        <v>174</v>
      </c>
      <c r="E182" s="312">
        <v>0</v>
      </c>
      <c r="F182" s="312">
        <v>0</v>
      </c>
      <c r="G182" s="312">
        <v>0</v>
      </c>
      <c r="H182" s="312">
        <v>0</v>
      </c>
      <c r="I182" s="312">
        <v>0</v>
      </c>
      <c r="J182" s="312">
        <v>0</v>
      </c>
      <c r="K182" s="312">
        <v>0</v>
      </c>
      <c r="L182" s="312">
        <v>0</v>
      </c>
      <c r="M182" s="312">
        <v>0</v>
      </c>
      <c r="N182" s="312">
        <v>0</v>
      </c>
      <c r="O182" s="312">
        <v>0</v>
      </c>
      <c r="P182" s="312">
        <v>0</v>
      </c>
      <c r="Q182" s="312">
        <v>0</v>
      </c>
      <c r="R182" s="312">
        <v>0</v>
      </c>
      <c r="S182" s="312">
        <v>0</v>
      </c>
      <c r="T182" s="312">
        <v>0</v>
      </c>
      <c r="U182" s="312">
        <v>0</v>
      </c>
      <c r="V182" s="312">
        <v>0</v>
      </c>
      <c r="W182" s="312">
        <v>0</v>
      </c>
      <c r="X182" s="312">
        <v>0</v>
      </c>
      <c r="Y182" s="312">
        <v>0</v>
      </c>
      <c r="Z182" s="312">
        <v>0</v>
      </c>
      <c r="AA182" s="312">
        <v>0</v>
      </c>
      <c r="AB182" s="312">
        <v>0</v>
      </c>
      <c r="AC182" s="312">
        <v>0</v>
      </c>
      <c r="AD182" s="312">
        <v>0</v>
      </c>
      <c r="AE182" s="312">
        <v>0</v>
      </c>
      <c r="AF182" s="312">
        <v>0</v>
      </c>
      <c r="AG182" s="312">
        <v>0</v>
      </c>
      <c r="AH182" s="312">
        <v>0</v>
      </c>
      <c r="AI182" s="312">
        <v>0</v>
      </c>
      <c r="AJ182" s="312">
        <v>0</v>
      </c>
      <c r="AK182" s="312">
        <v>0</v>
      </c>
      <c r="AL182" s="312">
        <v>0</v>
      </c>
      <c r="AM182" s="312">
        <v>0</v>
      </c>
      <c r="AN182" s="312">
        <v>0</v>
      </c>
      <c r="AO182" s="312">
        <v>0</v>
      </c>
      <c r="AP182" s="312">
        <v>0</v>
      </c>
      <c r="AQ182" s="312">
        <v>0</v>
      </c>
      <c r="AR182" s="312">
        <v>0</v>
      </c>
      <c r="AS182" s="312">
        <v>0</v>
      </c>
      <c r="AT182" s="312">
        <v>0</v>
      </c>
      <c r="AU182" s="312">
        <v>0</v>
      </c>
      <c r="AV182" s="312">
        <v>0</v>
      </c>
      <c r="AW182" s="312">
        <v>0</v>
      </c>
      <c r="AX182" s="312">
        <v>0</v>
      </c>
      <c r="AY182" s="312">
        <v>0</v>
      </c>
      <c r="AZ182" s="312">
        <v>0</v>
      </c>
      <c r="BA182" s="312">
        <v>0</v>
      </c>
      <c r="BB182" s="312">
        <v>0</v>
      </c>
      <c r="BC182" s="312">
        <v>0</v>
      </c>
      <c r="BD182" s="312">
        <v>0</v>
      </c>
      <c r="BE182" s="38"/>
      <c r="BF182" s="38"/>
      <c r="BG182" s="38"/>
      <c r="BH182" s="38"/>
      <c r="BI182" s="38"/>
      <c r="BJ182" s="38"/>
      <c r="BK182" s="38"/>
      <c r="BL182" s="38"/>
      <c r="BM182" s="38"/>
      <c r="BN182" s="38"/>
      <c r="BO182" s="38"/>
      <c r="BP182" s="38"/>
      <c r="BQ182" s="38"/>
      <c r="BR182" s="38"/>
      <c r="BS182" s="38"/>
      <c r="BT182" s="38"/>
      <c r="BU182" s="38"/>
      <c r="BV182" s="38"/>
      <c r="BW182" s="38"/>
      <c r="BX182" s="38"/>
      <c r="BY182" s="38"/>
      <c r="BZ182" s="38"/>
      <c r="CA182" s="38"/>
      <c r="CB182" s="38"/>
      <c r="CC182" s="38"/>
      <c r="CD182" s="38"/>
      <c r="CE182" s="38"/>
      <c r="CF182" s="38"/>
      <c r="CG182" s="38"/>
      <c r="CH182" s="38"/>
      <c r="CI182" s="38"/>
      <c r="CJ182" s="38"/>
      <c r="CK182" s="38"/>
      <c r="CL182" s="38"/>
      <c r="CM182" s="38"/>
      <c r="CN182" s="38"/>
      <c r="CO182" s="38"/>
      <c r="CP182" s="38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13"/>
      <c r="EE182" s="13"/>
      <c r="EF182" s="13"/>
      <c r="EG182" s="13"/>
      <c r="EH182" s="13"/>
      <c r="EI182" s="13"/>
      <c r="EJ182" s="13"/>
      <c r="EK182" s="13"/>
      <c r="EL182" s="75"/>
    </row>
    <row r="183" spans="1:142" x14ac:dyDescent="0.25">
      <c r="A183" s="368" t="s">
        <v>870</v>
      </c>
      <c r="B183" s="368" t="s">
        <v>894</v>
      </c>
      <c r="C183" s="369">
        <v>2224</v>
      </c>
      <c r="D183" s="394">
        <v>175</v>
      </c>
      <c r="E183" s="312">
        <v>0</v>
      </c>
      <c r="F183" s="312">
        <v>0</v>
      </c>
      <c r="G183" s="312">
        <v>0</v>
      </c>
      <c r="H183" s="312">
        <v>0</v>
      </c>
      <c r="I183" s="312">
        <v>0</v>
      </c>
      <c r="J183" s="312">
        <v>0</v>
      </c>
      <c r="K183" s="312">
        <v>0</v>
      </c>
      <c r="L183" s="312">
        <v>0</v>
      </c>
      <c r="M183" s="312">
        <v>0</v>
      </c>
      <c r="N183" s="312">
        <v>0</v>
      </c>
      <c r="O183" s="312">
        <v>0</v>
      </c>
      <c r="P183" s="312">
        <v>0</v>
      </c>
      <c r="Q183" s="312">
        <v>0</v>
      </c>
      <c r="R183" s="312">
        <v>0</v>
      </c>
      <c r="S183" s="312">
        <v>0</v>
      </c>
      <c r="T183" s="312">
        <v>0</v>
      </c>
      <c r="U183" s="312">
        <v>0</v>
      </c>
      <c r="V183" s="312">
        <v>0</v>
      </c>
      <c r="W183" s="312">
        <v>0</v>
      </c>
      <c r="X183" s="312">
        <v>0</v>
      </c>
      <c r="Y183" s="312">
        <v>0</v>
      </c>
      <c r="Z183" s="312">
        <v>0</v>
      </c>
      <c r="AA183" s="312">
        <v>0</v>
      </c>
      <c r="AB183" s="312">
        <v>0</v>
      </c>
      <c r="AC183" s="312">
        <v>0</v>
      </c>
      <c r="AD183" s="312">
        <v>0</v>
      </c>
      <c r="AE183" s="312">
        <v>0</v>
      </c>
      <c r="AF183" s="312">
        <v>0</v>
      </c>
      <c r="AG183" s="312">
        <v>0</v>
      </c>
      <c r="AH183" s="312">
        <v>0</v>
      </c>
      <c r="AI183" s="312">
        <v>0</v>
      </c>
      <c r="AJ183" s="312">
        <v>0</v>
      </c>
      <c r="AK183" s="312">
        <v>0</v>
      </c>
      <c r="AL183" s="312">
        <v>0</v>
      </c>
      <c r="AM183" s="312">
        <v>0</v>
      </c>
      <c r="AN183" s="312">
        <v>0</v>
      </c>
      <c r="AO183" s="312">
        <v>0</v>
      </c>
      <c r="AP183" s="312">
        <v>0</v>
      </c>
      <c r="AQ183" s="312">
        <v>0</v>
      </c>
      <c r="AR183" s="312">
        <v>0</v>
      </c>
      <c r="AS183" s="312">
        <v>0</v>
      </c>
      <c r="AT183" s="312">
        <v>0</v>
      </c>
      <c r="AU183" s="312">
        <v>0</v>
      </c>
      <c r="AV183" s="312">
        <v>0</v>
      </c>
      <c r="AW183" s="312">
        <v>0</v>
      </c>
      <c r="AX183" s="312">
        <v>0</v>
      </c>
      <c r="AY183" s="312">
        <v>0</v>
      </c>
      <c r="AZ183" s="312">
        <v>0</v>
      </c>
      <c r="BA183" s="312">
        <v>0</v>
      </c>
      <c r="BB183" s="312">
        <v>0</v>
      </c>
      <c r="BC183" s="312">
        <v>0</v>
      </c>
      <c r="BD183" s="312">
        <v>0</v>
      </c>
      <c r="BE183" s="38"/>
      <c r="BF183" s="38"/>
      <c r="BG183" s="38"/>
      <c r="BH183" s="38"/>
      <c r="BI183" s="38"/>
      <c r="BJ183" s="38"/>
      <c r="BK183" s="38"/>
      <c r="BL183" s="38"/>
      <c r="BM183" s="38"/>
      <c r="BN183" s="38"/>
      <c r="BO183" s="38"/>
      <c r="BP183" s="38"/>
      <c r="BQ183" s="38"/>
      <c r="BR183" s="38"/>
      <c r="BS183" s="38"/>
      <c r="BT183" s="38"/>
      <c r="BU183" s="38"/>
      <c r="BV183" s="38"/>
      <c r="BW183" s="38"/>
      <c r="BX183" s="38"/>
      <c r="BY183" s="38"/>
      <c r="BZ183" s="38"/>
      <c r="CA183" s="38"/>
      <c r="CB183" s="38"/>
      <c r="CC183" s="38"/>
      <c r="CD183" s="38"/>
      <c r="CE183" s="38"/>
      <c r="CF183" s="38"/>
      <c r="CG183" s="38"/>
      <c r="CH183" s="38"/>
      <c r="CI183" s="38"/>
      <c r="CJ183" s="38"/>
      <c r="CK183" s="38"/>
      <c r="CL183" s="38"/>
      <c r="CM183" s="38"/>
      <c r="CN183" s="38"/>
      <c r="CO183" s="38"/>
      <c r="CP183" s="38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  <c r="EH183" s="13"/>
      <c r="EI183" s="13"/>
      <c r="EJ183" s="13"/>
      <c r="EK183" s="13"/>
      <c r="EL183" s="75"/>
    </row>
    <row r="184" spans="1:142" x14ac:dyDescent="0.25">
      <c r="A184" s="368" t="s">
        <v>870</v>
      </c>
      <c r="B184" s="368" t="s">
        <v>509</v>
      </c>
      <c r="C184" s="369">
        <v>2224</v>
      </c>
      <c r="D184" s="394">
        <v>176</v>
      </c>
      <c r="E184" s="312">
        <v>0</v>
      </c>
      <c r="F184" s="312">
        <v>0</v>
      </c>
      <c r="G184" s="312">
        <v>0</v>
      </c>
      <c r="H184" s="312">
        <v>0</v>
      </c>
      <c r="I184" s="312">
        <v>0</v>
      </c>
      <c r="J184" s="312">
        <v>0</v>
      </c>
      <c r="K184" s="312">
        <v>0</v>
      </c>
      <c r="L184" s="312">
        <v>0</v>
      </c>
      <c r="M184" s="312">
        <v>0</v>
      </c>
      <c r="N184" s="312">
        <v>0</v>
      </c>
      <c r="O184" s="312">
        <v>0</v>
      </c>
      <c r="P184" s="312">
        <v>0</v>
      </c>
      <c r="Q184" s="312">
        <v>0</v>
      </c>
      <c r="R184" s="312">
        <v>0</v>
      </c>
      <c r="S184" s="312">
        <v>0</v>
      </c>
      <c r="T184" s="312">
        <v>0</v>
      </c>
      <c r="U184" s="312">
        <v>0</v>
      </c>
      <c r="V184" s="312">
        <v>0</v>
      </c>
      <c r="W184" s="312">
        <v>0</v>
      </c>
      <c r="X184" s="312">
        <v>0</v>
      </c>
      <c r="Y184" s="312">
        <v>0</v>
      </c>
      <c r="Z184" s="312">
        <v>0</v>
      </c>
      <c r="AA184" s="312">
        <v>0</v>
      </c>
      <c r="AB184" s="312">
        <v>0</v>
      </c>
      <c r="AC184" s="312">
        <v>0</v>
      </c>
      <c r="AD184" s="312">
        <v>0</v>
      </c>
      <c r="AE184" s="312">
        <v>0</v>
      </c>
      <c r="AF184" s="312">
        <v>0</v>
      </c>
      <c r="AG184" s="312">
        <v>0</v>
      </c>
      <c r="AH184" s="312">
        <v>0</v>
      </c>
      <c r="AI184" s="312">
        <v>0</v>
      </c>
      <c r="AJ184" s="312">
        <v>0</v>
      </c>
      <c r="AK184" s="312">
        <v>0</v>
      </c>
      <c r="AL184" s="312">
        <v>0</v>
      </c>
      <c r="AM184" s="312">
        <v>0</v>
      </c>
      <c r="AN184" s="312">
        <v>0</v>
      </c>
      <c r="AO184" s="312">
        <v>0</v>
      </c>
      <c r="AP184" s="312">
        <v>0</v>
      </c>
      <c r="AQ184" s="312">
        <v>0</v>
      </c>
      <c r="AR184" s="312">
        <v>0</v>
      </c>
      <c r="AS184" s="312">
        <v>0</v>
      </c>
      <c r="AT184" s="312">
        <v>0</v>
      </c>
      <c r="AU184" s="312">
        <v>0</v>
      </c>
      <c r="AV184" s="312">
        <v>0</v>
      </c>
      <c r="AW184" s="312">
        <v>0</v>
      </c>
      <c r="AX184" s="312">
        <v>0</v>
      </c>
      <c r="AY184" s="312">
        <v>0</v>
      </c>
      <c r="AZ184" s="312">
        <v>0</v>
      </c>
      <c r="BA184" s="312">
        <v>0</v>
      </c>
      <c r="BB184" s="312">
        <v>0</v>
      </c>
      <c r="BC184" s="312">
        <v>0</v>
      </c>
      <c r="BD184" s="312">
        <v>0</v>
      </c>
      <c r="BE184" s="38"/>
      <c r="BF184" s="38"/>
      <c r="BG184" s="38"/>
      <c r="BH184" s="38"/>
      <c r="BI184" s="38"/>
      <c r="BJ184" s="38"/>
      <c r="BK184" s="38"/>
      <c r="BL184" s="38"/>
      <c r="BM184" s="38"/>
      <c r="BN184" s="38"/>
      <c r="BO184" s="38"/>
      <c r="BP184" s="38"/>
      <c r="BQ184" s="38"/>
      <c r="BR184" s="38"/>
      <c r="BS184" s="38"/>
      <c r="BT184" s="38"/>
      <c r="BU184" s="38"/>
      <c r="BV184" s="38"/>
      <c r="BW184" s="38"/>
      <c r="BX184" s="38"/>
      <c r="BY184" s="38"/>
      <c r="BZ184" s="38"/>
      <c r="CA184" s="38"/>
      <c r="CB184" s="38"/>
      <c r="CC184" s="38"/>
      <c r="CD184" s="38"/>
      <c r="CE184" s="38"/>
      <c r="CF184" s="38"/>
      <c r="CG184" s="38"/>
      <c r="CH184" s="38"/>
      <c r="CI184" s="38"/>
      <c r="CJ184" s="38"/>
      <c r="CK184" s="38"/>
      <c r="CL184" s="38"/>
      <c r="CM184" s="38"/>
      <c r="CN184" s="38"/>
      <c r="CO184" s="38"/>
      <c r="CP184" s="38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75"/>
    </row>
    <row r="185" spans="1:142" x14ac:dyDescent="0.25">
      <c r="A185" s="368" t="s">
        <v>870</v>
      </c>
      <c r="B185" s="368" t="s">
        <v>906</v>
      </c>
      <c r="C185" s="369">
        <v>2224</v>
      </c>
      <c r="D185" s="394">
        <v>177</v>
      </c>
      <c r="E185" s="312">
        <v>0</v>
      </c>
      <c r="F185" s="312">
        <v>0</v>
      </c>
      <c r="G185" s="312">
        <v>0</v>
      </c>
      <c r="H185" s="312">
        <v>0</v>
      </c>
      <c r="I185" s="312">
        <v>0</v>
      </c>
      <c r="J185" s="312">
        <v>0</v>
      </c>
      <c r="K185" s="312">
        <v>0</v>
      </c>
      <c r="L185" s="312">
        <v>0</v>
      </c>
      <c r="M185" s="312">
        <v>0</v>
      </c>
      <c r="N185" s="312">
        <v>0</v>
      </c>
      <c r="O185" s="312">
        <v>0</v>
      </c>
      <c r="P185" s="312">
        <v>0</v>
      </c>
      <c r="Q185" s="312">
        <v>0</v>
      </c>
      <c r="R185" s="312">
        <v>0</v>
      </c>
      <c r="S185" s="312">
        <v>0</v>
      </c>
      <c r="T185" s="312">
        <v>0</v>
      </c>
      <c r="U185" s="312">
        <v>0</v>
      </c>
      <c r="V185" s="312">
        <v>0</v>
      </c>
      <c r="W185" s="312">
        <v>0</v>
      </c>
      <c r="X185" s="312">
        <v>0</v>
      </c>
      <c r="Y185" s="312">
        <v>0</v>
      </c>
      <c r="Z185" s="312">
        <v>0</v>
      </c>
      <c r="AA185" s="312">
        <v>0</v>
      </c>
      <c r="AB185" s="312">
        <v>0</v>
      </c>
      <c r="AC185" s="312">
        <v>0</v>
      </c>
      <c r="AD185" s="312">
        <v>0</v>
      </c>
      <c r="AE185" s="312">
        <v>0</v>
      </c>
      <c r="AF185" s="312">
        <v>0</v>
      </c>
      <c r="AG185" s="312">
        <v>0</v>
      </c>
      <c r="AH185" s="312">
        <v>0</v>
      </c>
      <c r="AI185" s="312">
        <v>0</v>
      </c>
      <c r="AJ185" s="312">
        <v>0</v>
      </c>
      <c r="AK185" s="312">
        <v>0</v>
      </c>
      <c r="AL185" s="312">
        <v>0</v>
      </c>
      <c r="AM185" s="312">
        <v>0</v>
      </c>
      <c r="AN185" s="312">
        <v>0</v>
      </c>
      <c r="AO185" s="312">
        <v>0</v>
      </c>
      <c r="AP185" s="312">
        <v>0</v>
      </c>
      <c r="AQ185" s="312">
        <v>0</v>
      </c>
      <c r="AR185" s="312">
        <v>0</v>
      </c>
      <c r="AS185" s="312">
        <v>0</v>
      </c>
      <c r="AT185" s="312">
        <v>0</v>
      </c>
      <c r="AU185" s="312">
        <v>0</v>
      </c>
      <c r="AV185" s="312">
        <v>0</v>
      </c>
      <c r="AW185" s="312">
        <v>0</v>
      </c>
      <c r="AX185" s="312">
        <v>0</v>
      </c>
      <c r="AY185" s="312">
        <v>0</v>
      </c>
      <c r="AZ185" s="312">
        <v>0</v>
      </c>
      <c r="BA185" s="312">
        <v>0</v>
      </c>
      <c r="BB185" s="312">
        <v>0</v>
      </c>
      <c r="BC185" s="312">
        <v>0</v>
      </c>
      <c r="BD185" s="312">
        <v>0</v>
      </c>
      <c r="BE185" s="38"/>
      <c r="BF185" s="38"/>
      <c r="BG185" s="38"/>
      <c r="BH185" s="38"/>
      <c r="BI185" s="38"/>
      <c r="BJ185" s="38"/>
      <c r="BK185" s="38"/>
      <c r="BL185" s="38"/>
      <c r="BM185" s="38"/>
      <c r="BN185" s="38"/>
      <c r="BO185" s="38"/>
      <c r="BP185" s="38"/>
      <c r="BQ185" s="38"/>
      <c r="BR185" s="38"/>
      <c r="BS185" s="38"/>
      <c r="BT185" s="38"/>
      <c r="BU185" s="38"/>
      <c r="BV185" s="38"/>
      <c r="BW185" s="38"/>
      <c r="BX185" s="38"/>
      <c r="BY185" s="38"/>
      <c r="BZ185" s="38"/>
      <c r="CA185" s="38"/>
      <c r="CB185" s="38"/>
      <c r="CC185" s="38"/>
      <c r="CD185" s="38"/>
      <c r="CE185" s="38"/>
      <c r="CF185" s="38"/>
      <c r="CG185" s="38"/>
      <c r="CH185" s="38"/>
      <c r="CI185" s="38"/>
      <c r="CJ185" s="38"/>
      <c r="CK185" s="38"/>
      <c r="CL185" s="38"/>
      <c r="CM185" s="38"/>
      <c r="CN185" s="38"/>
      <c r="CO185" s="38"/>
      <c r="CP185" s="38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  <c r="DS185" s="13"/>
      <c r="DT185" s="13"/>
      <c r="DU185" s="13"/>
      <c r="DV185" s="13"/>
      <c r="DW185" s="13"/>
      <c r="DX185" s="13"/>
      <c r="DY185" s="13"/>
      <c r="DZ185" s="13"/>
      <c r="EA185" s="13"/>
      <c r="EB185" s="13"/>
      <c r="EC185" s="13"/>
      <c r="ED185" s="13"/>
      <c r="EE185" s="13"/>
      <c r="EF185" s="13"/>
      <c r="EG185" s="13"/>
      <c r="EH185" s="13"/>
      <c r="EI185" s="13"/>
      <c r="EJ185" s="13"/>
      <c r="EK185" s="13"/>
      <c r="EL185" s="75"/>
    </row>
    <row r="186" spans="1:142" x14ac:dyDescent="0.25">
      <c r="A186" s="368" t="s">
        <v>870</v>
      </c>
      <c r="B186" s="368" t="s">
        <v>522</v>
      </c>
      <c r="C186" s="369">
        <v>2224</v>
      </c>
      <c r="D186" s="394">
        <v>178</v>
      </c>
      <c r="E186" s="312">
        <v>0</v>
      </c>
      <c r="F186" s="312">
        <v>0</v>
      </c>
      <c r="G186" s="312">
        <v>0</v>
      </c>
      <c r="H186" s="312">
        <v>0</v>
      </c>
      <c r="I186" s="312">
        <v>0</v>
      </c>
      <c r="J186" s="312">
        <v>0</v>
      </c>
      <c r="K186" s="312">
        <v>0</v>
      </c>
      <c r="L186" s="312">
        <v>0</v>
      </c>
      <c r="M186" s="312">
        <v>0</v>
      </c>
      <c r="N186" s="312">
        <v>0</v>
      </c>
      <c r="O186" s="312">
        <v>0</v>
      </c>
      <c r="P186" s="312">
        <v>0</v>
      </c>
      <c r="Q186" s="312">
        <v>0</v>
      </c>
      <c r="R186" s="312">
        <v>0</v>
      </c>
      <c r="S186" s="312">
        <v>0</v>
      </c>
      <c r="T186" s="312">
        <v>0</v>
      </c>
      <c r="U186" s="312">
        <v>0</v>
      </c>
      <c r="V186" s="312">
        <v>0</v>
      </c>
      <c r="W186" s="312">
        <v>0</v>
      </c>
      <c r="X186" s="312">
        <v>0</v>
      </c>
      <c r="Y186" s="312">
        <v>0</v>
      </c>
      <c r="Z186" s="312">
        <v>0</v>
      </c>
      <c r="AA186" s="312">
        <v>0</v>
      </c>
      <c r="AB186" s="312">
        <v>0</v>
      </c>
      <c r="AC186" s="312">
        <v>0</v>
      </c>
      <c r="AD186" s="312">
        <v>0</v>
      </c>
      <c r="AE186" s="312">
        <v>0</v>
      </c>
      <c r="AF186" s="312">
        <v>0</v>
      </c>
      <c r="AG186" s="312">
        <v>0</v>
      </c>
      <c r="AH186" s="312">
        <v>0</v>
      </c>
      <c r="AI186" s="312">
        <v>0</v>
      </c>
      <c r="AJ186" s="312">
        <v>0</v>
      </c>
      <c r="AK186" s="312">
        <v>0</v>
      </c>
      <c r="AL186" s="312">
        <v>0</v>
      </c>
      <c r="AM186" s="312">
        <v>0</v>
      </c>
      <c r="AN186" s="312">
        <v>0</v>
      </c>
      <c r="AO186" s="312">
        <v>0</v>
      </c>
      <c r="AP186" s="312">
        <v>0</v>
      </c>
      <c r="AQ186" s="312">
        <v>0</v>
      </c>
      <c r="AR186" s="312">
        <v>0</v>
      </c>
      <c r="AS186" s="312">
        <v>0</v>
      </c>
      <c r="AT186" s="312">
        <v>0</v>
      </c>
      <c r="AU186" s="312">
        <v>0</v>
      </c>
      <c r="AV186" s="312">
        <v>0</v>
      </c>
      <c r="AW186" s="312">
        <v>0</v>
      </c>
      <c r="AX186" s="312">
        <v>0</v>
      </c>
      <c r="AY186" s="312">
        <v>0</v>
      </c>
      <c r="AZ186" s="312">
        <v>0</v>
      </c>
      <c r="BA186" s="312">
        <v>0</v>
      </c>
      <c r="BB186" s="312">
        <v>0</v>
      </c>
      <c r="BC186" s="312">
        <v>0</v>
      </c>
      <c r="BD186" s="312">
        <v>0</v>
      </c>
      <c r="BE186" s="38"/>
      <c r="BF186" s="38"/>
      <c r="BG186" s="38"/>
      <c r="BH186" s="38"/>
      <c r="BI186" s="38"/>
      <c r="BJ186" s="38"/>
      <c r="BK186" s="38"/>
      <c r="BL186" s="38"/>
      <c r="BM186" s="38"/>
      <c r="BN186" s="38"/>
      <c r="BO186" s="38"/>
      <c r="BP186" s="38"/>
      <c r="BQ186" s="38"/>
      <c r="BR186" s="38"/>
      <c r="BS186" s="38"/>
      <c r="BT186" s="38"/>
      <c r="BU186" s="38"/>
      <c r="BV186" s="38"/>
      <c r="BW186" s="38"/>
      <c r="BX186" s="38"/>
      <c r="BY186" s="38"/>
      <c r="BZ186" s="38"/>
      <c r="CA186" s="38"/>
      <c r="CB186" s="38"/>
      <c r="CC186" s="38"/>
      <c r="CD186" s="38"/>
      <c r="CE186" s="38"/>
      <c r="CF186" s="38"/>
      <c r="CG186" s="38"/>
      <c r="CH186" s="38"/>
      <c r="CI186" s="38"/>
      <c r="CJ186" s="38"/>
      <c r="CK186" s="38"/>
      <c r="CL186" s="38"/>
      <c r="CM186" s="38"/>
      <c r="CN186" s="38"/>
      <c r="CO186" s="38"/>
      <c r="CP186" s="38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13"/>
      <c r="DT186" s="13"/>
      <c r="DU186" s="13"/>
      <c r="DV186" s="13"/>
      <c r="DW186" s="13"/>
      <c r="DX186" s="13"/>
      <c r="DY186" s="13"/>
      <c r="DZ186" s="13"/>
      <c r="EA186" s="13"/>
      <c r="EB186" s="13"/>
      <c r="EC186" s="13"/>
      <c r="ED186" s="13"/>
      <c r="EE186" s="13"/>
      <c r="EF186" s="13"/>
      <c r="EG186" s="13"/>
      <c r="EH186" s="13"/>
      <c r="EI186" s="13"/>
      <c r="EJ186" s="13"/>
      <c r="EK186" s="13"/>
      <c r="EL186" s="75"/>
    </row>
    <row r="187" spans="1:142" x14ac:dyDescent="0.25">
      <c r="A187" s="368" t="s">
        <v>870</v>
      </c>
      <c r="B187" s="368" t="s">
        <v>905</v>
      </c>
      <c r="C187" s="369" t="s">
        <v>545</v>
      </c>
      <c r="D187" s="394">
        <v>179</v>
      </c>
      <c r="E187" s="312">
        <v>0</v>
      </c>
      <c r="F187" s="312">
        <v>0</v>
      </c>
      <c r="G187" s="312">
        <v>0</v>
      </c>
      <c r="H187" s="312">
        <v>0</v>
      </c>
      <c r="I187" s="312">
        <v>0</v>
      </c>
      <c r="J187" s="312">
        <v>0</v>
      </c>
      <c r="K187" s="312">
        <v>0</v>
      </c>
      <c r="L187" s="312">
        <v>0</v>
      </c>
      <c r="M187" s="312">
        <v>0</v>
      </c>
      <c r="N187" s="312">
        <v>0</v>
      </c>
      <c r="O187" s="312">
        <v>0</v>
      </c>
      <c r="P187" s="312">
        <v>0</v>
      </c>
      <c r="Q187" s="312">
        <v>0</v>
      </c>
      <c r="R187" s="312">
        <v>0</v>
      </c>
      <c r="S187" s="312">
        <v>0</v>
      </c>
      <c r="T187" s="312">
        <v>0</v>
      </c>
      <c r="U187" s="312">
        <v>0</v>
      </c>
      <c r="V187" s="312">
        <v>0</v>
      </c>
      <c r="W187" s="312">
        <v>0</v>
      </c>
      <c r="X187" s="312">
        <v>0</v>
      </c>
      <c r="Y187" s="312">
        <v>0</v>
      </c>
      <c r="Z187" s="312">
        <v>0</v>
      </c>
      <c r="AA187" s="312">
        <v>0</v>
      </c>
      <c r="AB187" s="312">
        <v>0</v>
      </c>
      <c r="AC187" s="312">
        <v>0</v>
      </c>
      <c r="AD187" s="312">
        <v>0</v>
      </c>
      <c r="AE187" s="312">
        <v>0</v>
      </c>
      <c r="AF187" s="312">
        <v>0</v>
      </c>
      <c r="AG187" s="312">
        <v>0</v>
      </c>
      <c r="AH187" s="312">
        <v>0</v>
      </c>
      <c r="AI187" s="312">
        <v>0</v>
      </c>
      <c r="AJ187" s="312">
        <v>0</v>
      </c>
      <c r="AK187" s="312">
        <v>0</v>
      </c>
      <c r="AL187" s="312">
        <v>0</v>
      </c>
      <c r="AM187" s="312">
        <v>0</v>
      </c>
      <c r="AN187" s="312">
        <v>0</v>
      </c>
      <c r="AO187" s="312">
        <v>0</v>
      </c>
      <c r="AP187" s="312">
        <v>0</v>
      </c>
      <c r="AQ187" s="312">
        <v>0</v>
      </c>
      <c r="AR187" s="312">
        <v>0</v>
      </c>
      <c r="AS187" s="312">
        <v>0</v>
      </c>
      <c r="AT187" s="312">
        <v>0</v>
      </c>
      <c r="AU187" s="312">
        <v>0</v>
      </c>
      <c r="AV187" s="312">
        <v>0</v>
      </c>
      <c r="AW187" s="312">
        <v>0</v>
      </c>
      <c r="AX187" s="312">
        <v>0</v>
      </c>
      <c r="AY187" s="312">
        <v>0</v>
      </c>
      <c r="AZ187" s="312">
        <v>0</v>
      </c>
      <c r="BA187" s="312">
        <v>0</v>
      </c>
      <c r="BB187" s="312">
        <v>0</v>
      </c>
      <c r="BC187" s="312">
        <v>0</v>
      </c>
      <c r="BD187" s="312">
        <v>0</v>
      </c>
      <c r="BE187" s="38"/>
      <c r="BF187" s="38"/>
      <c r="BG187" s="38"/>
      <c r="BH187" s="38"/>
      <c r="BI187" s="38"/>
      <c r="BJ187" s="38"/>
      <c r="BK187" s="38"/>
      <c r="BL187" s="38"/>
      <c r="BM187" s="38"/>
      <c r="BN187" s="38"/>
      <c r="BO187" s="38"/>
      <c r="BP187" s="38"/>
      <c r="BQ187" s="38"/>
      <c r="BR187" s="38"/>
      <c r="BS187" s="38"/>
      <c r="BT187" s="38"/>
      <c r="BU187" s="38"/>
      <c r="BV187" s="38"/>
      <c r="BW187" s="38"/>
      <c r="BX187" s="38"/>
      <c r="BY187" s="38"/>
      <c r="BZ187" s="38"/>
      <c r="CA187" s="38"/>
      <c r="CB187" s="38"/>
      <c r="CC187" s="38"/>
      <c r="CD187" s="38"/>
      <c r="CE187" s="38"/>
      <c r="CF187" s="38"/>
      <c r="CG187" s="38"/>
      <c r="CH187" s="38"/>
      <c r="CI187" s="38"/>
      <c r="CJ187" s="38"/>
      <c r="CK187" s="38"/>
      <c r="CL187" s="38"/>
      <c r="CM187" s="38"/>
      <c r="CN187" s="38"/>
      <c r="CO187" s="38"/>
      <c r="CP187" s="38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3"/>
      <c r="EG187" s="13"/>
      <c r="EH187" s="13"/>
      <c r="EI187" s="13"/>
      <c r="EJ187" s="13"/>
      <c r="EK187" s="13"/>
      <c r="EL187" s="75"/>
    </row>
    <row r="188" spans="1:142" x14ac:dyDescent="0.25">
      <c r="A188" s="368" t="s">
        <v>870</v>
      </c>
      <c r="B188" s="368" t="s">
        <v>906</v>
      </c>
      <c r="C188" s="369" t="s">
        <v>545</v>
      </c>
      <c r="D188" s="394">
        <v>180</v>
      </c>
      <c r="E188" s="312">
        <v>0</v>
      </c>
      <c r="F188" s="312">
        <v>0</v>
      </c>
      <c r="G188" s="312">
        <v>0</v>
      </c>
      <c r="H188" s="312">
        <v>0</v>
      </c>
      <c r="I188" s="312">
        <v>0</v>
      </c>
      <c r="J188" s="312">
        <v>0</v>
      </c>
      <c r="K188" s="312">
        <v>0</v>
      </c>
      <c r="L188" s="312">
        <v>0</v>
      </c>
      <c r="M188" s="312">
        <v>0</v>
      </c>
      <c r="N188" s="312">
        <v>0</v>
      </c>
      <c r="O188" s="312">
        <v>0</v>
      </c>
      <c r="P188" s="312">
        <v>0</v>
      </c>
      <c r="Q188" s="312">
        <v>0</v>
      </c>
      <c r="R188" s="312">
        <v>0</v>
      </c>
      <c r="S188" s="312">
        <v>0</v>
      </c>
      <c r="T188" s="312">
        <v>0</v>
      </c>
      <c r="U188" s="312">
        <v>0</v>
      </c>
      <c r="V188" s="312">
        <v>0</v>
      </c>
      <c r="W188" s="312">
        <v>0</v>
      </c>
      <c r="X188" s="312">
        <v>0</v>
      </c>
      <c r="Y188" s="312">
        <v>0</v>
      </c>
      <c r="Z188" s="312">
        <v>0</v>
      </c>
      <c r="AA188" s="312">
        <v>0</v>
      </c>
      <c r="AB188" s="312">
        <v>0</v>
      </c>
      <c r="AC188" s="312">
        <v>0</v>
      </c>
      <c r="AD188" s="312">
        <v>0</v>
      </c>
      <c r="AE188" s="312">
        <v>0</v>
      </c>
      <c r="AF188" s="312">
        <v>0</v>
      </c>
      <c r="AG188" s="312">
        <v>0</v>
      </c>
      <c r="AH188" s="312">
        <v>0</v>
      </c>
      <c r="AI188" s="312">
        <v>0</v>
      </c>
      <c r="AJ188" s="312">
        <v>0</v>
      </c>
      <c r="AK188" s="312">
        <v>0</v>
      </c>
      <c r="AL188" s="312">
        <v>0</v>
      </c>
      <c r="AM188" s="312">
        <v>0</v>
      </c>
      <c r="AN188" s="312">
        <v>0</v>
      </c>
      <c r="AO188" s="312">
        <v>0</v>
      </c>
      <c r="AP188" s="312">
        <v>0</v>
      </c>
      <c r="AQ188" s="312">
        <v>0</v>
      </c>
      <c r="AR188" s="312">
        <v>0</v>
      </c>
      <c r="AS188" s="312">
        <v>0</v>
      </c>
      <c r="AT188" s="312">
        <v>0</v>
      </c>
      <c r="AU188" s="312">
        <v>0</v>
      </c>
      <c r="AV188" s="312">
        <v>0</v>
      </c>
      <c r="AW188" s="312">
        <v>0</v>
      </c>
      <c r="AX188" s="312">
        <v>0</v>
      </c>
      <c r="AY188" s="312">
        <v>0</v>
      </c>
      <c r="AZ188" s="312">
        <v>0</v>
      </c>
      <c r="BA188" s="312">
        <v>0</v>
      </c>
      <c r="BB188" s="312">
        <v>0</v>
      </c>
      <c r="BC188" s="312">
        <v>0</v>
      </c>
      <c r="BD188" s="312">
        <v>0</v>
      </c>
      <c r="BE188" s="38"/>
      <c r="BF188" s="38"/>
      <c r="BG188" s="38"/>
      <c r="BH188" s="38"/>
      <c r="BI188" s="38"/>
      <c r="BJ188" s="38"/>
      <c r="BK188" s="38"/>
      <c r="BL188" s="38"/>
      <c r="BM188" s="38"/>
      <c r="BN188" s="38"/>
      <c r="BO188" s="38"/>
      <c r="BP188" s="38"/>
      <c r="BQ188" s="38"/>
      <c r="BR188" s="38"/>
      <c r="BS188" s="38"/>
      <c r="BT188" s="38"/>
      <c r="BU188" s="38"/>
      <c r="BV188" s="38"/>
      <c r="BW188" s="38"/>
      <c r="BX188" s="38"/>
      <c r="BY188" s="38"/>
      <c r="BZ188" s="38"/>
      <c r="CA188" s="38"/>
      <c r="CB188" s="38"/>
      <c r="CC188" s="38"/>
      <c r="CD188" s="38"/>
      <c r="CE188" s="38"/>
      <c r="CF188" s="38"/>
      <c r="CG188" s="38"/>
      <c r="CH188" s="38"/>
      <c r="CI188" s="38"/>
      <c r="CJ188" s="38"/>
      <c r="CK188" s="38"/>
      <c r="CL188" s="38"/>
      <c r="CM188" s="38"/>
      <c r="CN188" s="38"/>
      <c r="CO188" s="38"/>
      <c r="CP188" s="38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W188" s="13"/>
      <c r="DX188" s="13"/>
      <c r="DY188" s="13"/>
      <c r="DZ188" s="13"/>
      <c r="EA188" s="13"/>
      <c r="EB188" s="13"/>
      <c r="EC188" s="13"/>
      <c r="ED188" s="13"/>
      <c r="EE188" s="13"/>
      <c r="EF188" s="13"/>
      <c r="EG188" s="13"/>
      <c r="EH188" s="13"/>
      <c r="EI188" s="13"/>
      <c r="EJ188" s="13"/>
      <c r="EK188" s="13"/>
      <c r="EL188" s="75"/>
    </row>
    <row r="189" spans="1:142" x14ac:dyDescent="0.25">
      <c r="A189" s="368" t="s">
        <v>870</v>
      </c>
      <c r="B189" s="368" t="s">
        <v>907</v>
      </c>
      <c r="C189" s="369" t="s">
        <v>545</v>
      </c>
      <c r="D189" s="394">
        <v>181</v>
      </c>
      <c r="E189" s="312">
        <v>0</v>
      </c>
      <c r="F189" s="312">
        <v>0</v>
      </c>
      <c r="G189" s="312">
        <v>0</v>
      </c>
      <c r="H189" s="312">
        <v>0</v>
      </c>
      <c r="I189" s="312">
        <v>0</v>
      </c>
      <c r="J189" s="312">
        <v>0</v>
      </c>
      <c r="K189" s="312">
        <v>0</v>
      </c>
      <c r="L189" s="312">
        <v>0</v>
      </c>
      <c r="M189" s="312">
        <v>0</v>
      </c>
      <c r="N189" s="312">
        <v>0</v>
      </c>
      <c r="O189" s="312">
        <v>0</v>
      </c>
      <c r="P189" s="312">
        <v>0</v>
      </c>
      <c r="Q189" s="312">
        <v>0</v>
      </c>
      <c r="R189" s="312">
        <v>0</v>
      </c>
      <c r="S189" s="312">
        <v>0</v>
      </c>
      <c r="T189" s="312">
        <v>0</v>
      </c>
      <c r="U189" s="312">
        <v>0</v>
      </c>
      <c r="V189" s="312">
        <v>0</v>
      </c>
      <c r="W189" s="312">
        <v>0</v>
      </c>
      <c r="X189" s="312">
        <v>0</v>
      </c>
      <c r="Y189" s="312">
        <v>0</v>
      </c>
      <c r="Z189" s="312">
        <v>0</v>
      </c>
      <c r="AA189" s="312">
        <v>0</v>
      </c>
      <c r="AB189" s="312">
        <v>0</v>
      </c>
      <c r="AC189" s="312">
        <v>0</v>
      </c>
      <c r="AD189" s="312">
        <v>0</v>
      </c>
      <c r="AE189" s="312">
        <v>0</v>
      </c>
      <c r="AF189" s="312">
        <v>0</v>
      </c>
      <c r="AG189" s="312">
        <v>0</v>
      </c>
      <c r="AH189" s="312">
        <v>0</v>
      </c>
      <c r="AI189" s="312">
        <v>0</v>
      </c>
      <c r="AJ189" s="312">
        <v>0</v>
      </c>
      <c r="AK189" s="312">
        <v>0</v>
      </c>
      <c r="AL189" s="312">
        <v>0</v>
      </c>
      <c r="AM189" s="312">
        <v>0</v>
      </c>
      <c r="AN189" s="312">
        <v>0</v>
      </c>
      <c r="AO189" s="312">
        <v>0</v>
      </c>
      <c r="AP189" s="312">
        <v>0</v>
      </c>
      <c r="AQ189" s="312">
        <v>0</v>
      </c>
      <c r="AR189" s="312">
        <v>0</v>
      </c>
      <c r="AS189" s="312">
        <v>0</v>
      </c>
      <c r="AT189" s="312">
        <v>0</v>
      </c>
      <c r="AU189" s="312">
        <v>0</v>
      </c>
      <c r="AV189" s="312">
        <v>0</v>
      </c>
      <c r="AW189" s="312">
        <v>0</v>
      </c>
      <c r="AX189" s="312">
        <v>0</v>
      </c>
      <c r="AY189" s="312">
        <v>0</v>
      </c>
      <c r="AZ189" s="312">
        <v>0</v>
      </c>
      <c r="BA189" s="312">
        <v>0</v>
      </c>
      <c r="BB189" s="312">
        <v>0</v>
      </c>
      <c r="BC189" s="312">
        <v>0</v>
      </c>
      <c r="BD189" s="312">
        <v>0</v>
      </c>
      <c r="BE189" s="38"/>
      <c r="BF189" s="38"/>
      <c r="BG189" s="38"/>
      <c r="BH189" s="38"/>
      <c r="BI189" s="38"/>
      <c r="BJ189" s="38"/>
      <c r="BK189" s="38"/>
      <c r="BL189" s="38"/>
      <c r="BM189" s="38"/>
      <c r="BN189" s="38"/>
      <c r="BO189" s="38"/>
      <c r="BP189" s="38"/>
      <c r="BQ189" s="38"/>
      <c r="BR189" s="38"/>
      <c r="BS189" s="38"/>
      <c r="BT189" s="38"/>
      <c r="BU189" s="38"/>
      <c r="BV189" s="38"/>
      <c r="BW189" s="38"/>
      <c r="BX189" s="38"/>
      <c r="BY189" s="38"/>
      <c r="BZ189" s="38"/>
      <c r="CA189" s="38"/>
      <c r="CB189" s="38"/>
      <c r="CC189" s="38"/>
      <c r="CD189" s="38"/>
      <c r="CE189" s="38"/>
      <c r="CF189" s="38"/>
      <c r="CG189" s="38"/>
      <c r="CH189" s="38"/>
      <c r="CI189" s="38"/>
      <c r="CJ189" s="38"/>
      <c r="CK189" s="38"/>
      <c r="CL189" s="38"/>
      <c r="CM189" s="38"/>
      <c r="CN189" s="38"/>
      <c r="CO189" s="38"/>
      <c r="CP189" s="38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  <c r="DS189" s="13"/>
      <c r="DT189" s="13"/>
      <c r="DU189" s="13"/>
      <c r="DV189" s="13"/>
      <c r="DW189" s="13"/>
      <c r="DX189" s="13"/>
      <c r="DY189" s="13"/>
      <c r="DZ189" s="13"/>
      <c r="EA189" s="13"/>
      <c r="EB189" s="13"/>
      <c r="EC189" s="13"/>
      <c r="ED189" s="13"/>
      <c r="EE189" s="13"/>
      <c r="EF189" s="13"/>
      <c r="EG189" s="13"/>
      <c r="EH189" s="13"/>
      <c r="EI189" s="13"/>
      <c r="EJ189" s="13"/>
      <c r="EK189" s="13"/>
      <c r="EL189" s="75"/>
    </row>
    <row r="190" spans="1:142" x14ac:dyDescent="0.25">
      <c r="A190" s="368" t="s">
        <v>870</v>
      </c>
      <c r="B190" s="368" t="s">
        <v>522</v>
      </c>
      <c r="C190" s="369" t="s">
        <v>545</v>
      </c>
      <c r="D190" s="394">
        <v>182</v>
      </c>
      <c r="E190" s="312">
        <v>0</v>
      </c>
      <c r="F190" s="312">
        <v>0</v>
      </c>
      <c r="G190" s="312">
        <v>0</v>
      </c>
      <c r="H190" s="312">
        <v>0</v>
      </c>
      <c r="I190" s="312">
        <v>0</v>
      </c>
      <c r="J190" s="312">
        <v>0</v>
      </c>
      <c r="K190" s="312">
        <v>0</v>
      </c>
      <c r="L190" s="312">
        <v>0</v>
      </c>
      <c r="M190" s="312">
        <v>0</v>
      </c>
      <c r="N190" s="312">
        <v>0</v>
      </c>
      <c r="O190" s="312">
        <v>0</v>
      </c>
      <c r="P190" s="312">
        <v>0</v>
      </c>
      <c r="Q190" s="312">
        <v>0</v>
      </c>
      <c r="R190" s="312">
        <v>0</v>
      </c>
      <c r="S190" s="312">
        <v>0</v>
      </c>
      <c r="T190" s="312">
        <v>0</v>
      </c>
      <c r="U190" s="312">
        <v>0</v>
      </c>
      <c r="V190" s="312">
        <v>0</v>
      </c>
      <c r="W190" s="312">
        <v>0</v>
      </c>
      <c r="X190" s="312">
        <v>0</v>
      </c>
      <c r="Y190" s="312">
        <v>0</v>
      </c>
      <c r="Z190" s="312">
        <v>0</v>
      </c>
      <c r="AA190" s="312">
        <v>0</v>
      </c>
      <c r="AB190" s="312">
        <v>0</v>
      </c>
      <c r="AC190" s="312">
        <v>0</v>
      </c>
      <c r="AD190" s="312">
        <v>0</v>
      </c>
      <c r="AE190" s="312">
        <v>0</v>
      </c>
      <c r="AF190" s="312">
        <v>0</v>
      </c>
      <c r="AG190" s="312">
        <v>0</v>
      </c>
      <c r="AH190" s="312">
        <v>0</v>
      </c>
      <c r="AI190" s="312">
        <v>0</v>
      </c>
      <c r="AJ190" s="312">
        <v>0</v>
      </c>
      <c r="AK190" s="312">
        <v>0</v>
      </c>
      <c r="AL190" s="312">
        <v>0</v>
      </c>
      <c r="AM190" s="312">
        <v>0</v>
      </c>
      <c r="AN190" s="312">
        <v>0</v>
      </c>
      <c r="AO190" s="312">
        <v>0</v>
      </c>
      <c r="AP190" s="312">
        <v>0</v>
      </c>
      <c r="AQ190" s="312">
        <v>0</v>
      </c>
      <c r="AR190" s="312">
        <v>0</v>
      </c>
      <c r="AS190" s="312">
        <v>0</v>
      </c>
      <c r="AT190" s="312">
        <v>0</v>
      </c>
      <c r="AU190" s="312">
        <v>0</v>
      </c>
      <c r="AV190" s="312">
        <v>0</v>
      </c>
      <c r="AW190" s="312">
        <v>0</v>
      </c>
      <c r="AX190" s="312">
        <v>0</v>
      </c>
      <c r="AY190" s="312">
        <v>0</v>
      </c>
      <c r="AZ190" s="312">
        <v>0</v>
      </c>
      <c r="BA190" s="312">
        <v>0</v>
      </c>
      <c r="BB190" s="312">
        <v>0</v>
      </c>
      <c r="BC190" s="312">
        <v>0</v>
      </c>
      <c r="BD190" s="312">
        <v>0</v>
      </c>
      <c r="BE190" s="38"/>
      <c r="BF190" s="38"/>
      <c r="BG190" s="38"/>
      <c r="BH190" s="38"/>
      <c r="BI190" s="38"/>
      <c r="BJ190" s="38"/>
      <c r="BK190" s="38"/>
      <c r="BL190" s="38"/>
      <c r="BM190" s="38"/>
      <c r="BN190" s="38"/>
      <c r="BO190" s="38"/>
      <c r="BP190" s="38"/>
      <c r="BQ190" s="38"/>
      <c r="BR190" s="38"/>
      <c r="BS190" s="38"/>
      <c r="BT190" s="38"/>
      <c r="BU190" s="38"/>
      <c r="BV190" s="38"/>
      <c r="BW190" s="38"/>
      <c r="BX190" s="38"/>
      <c r="BY190" s="38"/>
      <c r="BZ190" s="38"/>
      <c r="CA190" s="38"/>
      <c r="CB190" s="38"/>
      <c r="CC190" s="38"/>
      <c r="CD190" s="38"/>
      <c r="CE190" s="38"/>
      <c r="CF190" s="38"/>
      <c r="CG190" s="38"/>
      <c r="CH190" s="38"/>
      <c r="CI190" s="38"/>
      <c r="CJ190" s="38"/>
      <c r="CK190" s="38"/>
      <c r="CL190" s="38"/>
      <c r="CM190" s="38"/>
      <c r="CN190" s="38"/>
      <c r="CO190" s="38"/>
      <c r="CP190" s="38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  <c r="DS190" s="13"/>
      <c r="DT190" s="13"/>
      <c r="DU190" s="13"/>
      <c r="DV190" s="13"/>
      <c r="DW190" s="13"/>
      <c r="DX190" s="13"/>
      <c r="DY190" s="13"/>
      <c r="DZ190" s="13"/>
      <c r="EA190" s="13"/>
      <c r="EB190" s="13"/>
      <c r="EC190" s="13"/>
      <c r="ED190" s="13"/>
      <c r="EE190" s="13"/>
      <c r="EF190" s="13"/>
      <c r="EG190" s="13"/>
      <c r="EH190" s="13"/>
      <c r="EI190" s="13"/>
      <c r="EJ190" s="13"/>
      <c r="EK190" s="13"/>
      <c r="EL190" s="75"/>
    </row>
    <row r="191" spans="1:142" x14ac:dyDescent="0.25">
      <c r="A191" s="368" t="s">
        <v>870</v>
      </c>
      <c r="B191" s="368" t="s">
        <v>522</v>
      </c>
      <c r="C191" s="369" t="s">
        <v>153</v>
      </c>
      <c r="D191" s="394">
        <v>183</v>
      </c>
      <c r="E191" s="312">
        <v>0</v>
      </c>
      <c r="F191" s="312">
        <v>0</v>
      </c>
      <c r="G191" s="312">
        <v>0</v>
      </c>
      <c r="H191" s="312">
        <v>0</v>
      </c>
      <c r="I191" s="312">
        <v>0</v>
      </c>
      <c r="J191" s="312">
        <v>0</v>
      </c>
      <c r="K191" s="312">
        <v>0</v>
      </c>
      <c r="L191" s="312">
        <v>0</v>
      </c>
      <c r="M191" s="312">
        <v>0</v>
      </c>
      <c r="N191" s="312">
        <v>0</v>
      </c>
      <c r="O191" s="312">
        <v>0</v>
      </c>
      <c r="P191" s="312">
        <v>0</v>
      </c>
      <c r="Q191" s="312">
        <v>0</v>
      </c>
      <c r="R191" s="312">
        <v>0</v>
      </c>
      <c r="S191" s="312">
        <v>0</v>
      </c>
      <c r="T191" s="312">
        <v>0</v>
      </c>
      <c r="U191" s="312">
        <v>0</v>
      </c>
      <c r="V191" s="312">
        <v>0</v>
      </c>
      <c r="W191" s="312">
        <v>0</v>
      </c>
      <c r="X191" s="312">
        <v>0</v>
      </c>
      <c r="Y191" s="312">
        <v>0</v>
      </c>
      <c r="Z191" s="312">
        <v>0</v>
      </c>
      <c r="AA191" s="312">
        <v>0</v>
      </c>
      <c r="AB191" s="312">
        <v>0</v>
      </c>
      <c r="AC191" s="312">
        <v>0</v>
      </c>
      <c r="AD191" s="312">
        <v>0</v>
      </c>
      <c r="AE191" s="312">
        <v>0</v>
      </c>
      <c r="AF191" s="312">
        <v>0</v>
      </c>
      <c r="AG191" s="312">
        <v>0</v>
      </c>
      <c r="AH191" s="312">
        <v>0</v>
      </c>
      <c r="AI191" s="312">
        <v>0</v>
      </c>
      <c r="AJ191" s="312">
        <v>0</v>
      </c>
      <c r="AK191" s="312">
        <v>0</v>
      </c>
      <c r="AL191" s="312">
        <v>0</v>
      </c>
      <c r="AM191" s="312">
        <v>0</v>
      </c>
      <c r="AN191" s="312">
        <v>0</v>
      </c>
      <c r="AO191" s="312">
        <v>0</v>
      </c>
      <c r="AP191" s="312">
        <v>0</v>
      </c>
      <c r="AQ191" s="312">
        <v>0</v>
      </c>
      <c r="AR191" s="312">
        <v>0</v>
      </c>
      <c r="AS191" s="312">
        <v>0</v>
      </c>
      <c r="AT191" s="312">
        <v>0</v>
      </c>
      <c r="AU191" s="312">
        <v>0</v>
      </c>
      <c r="AV191" s="312">
        <v>0</v>
      </c>
      <c r="AW191" s="312">
        <v>0</v>
      </c>
      <c r="AX191" s="312">
        <v>0</v>
      </c>
      <c r="AY191" s="312">
        <v>0</v>
      </c>
      <c r="AZ191" s="312">
        <v>0</v>
      </c>
      <c r="BA191" s="312">
        <v>0</v>
      </c>
      <c r="BB191" s="312">
        <v>0</v>
      </c>
      <c r="BC191" s="312">
        <v>0</v>
      </c>
      <c r="BD191" s="312">
        <v>0</v>
      </c>
      <c r="BE191" s="38"/>
      <c r="BF191" s="38"/>
      <c r="BG191" s="38"/>
      <c r="BH191" s="38"/>
      <c r="BI191" s="38"/>
      <c r="BJ191" s="38"/>
      <c r="BK191" s="38"/>
      <c r="BL191" s="38"/>
      <c r="BM191" s="38"/>
      <c r="BN191" s="38"/>
      <c r="BO191" s="38"/>
      <c r="BP191" s="38"/>
      <c r="BQ191" s="38"/>
      <c r="BR191" s="38"/>
      <c r="BS191" s="38"/>
      <c r="BT191" s="38"/>
      <c r="BU191" s="38"/>
      <c r="BV191" s="38"/>
      <c r="BW191" s="38"/>
      <c r="BX191" s="38"/>
      <c r="BY191" s="38"/>
      <c r="BZ191" s="38"/>
      <c r="CA191" s="38"/>
      <c r="CB191" s="38"/>
      <c r="CC191" s="38"/>
      <c r="CD191" s="38"/>
      <c r="CE191" s="38"/>
      <c r="CF191" s="38"/>
      <c r="CG191" s="38"/>
      <c r="CH191" s="38"/>
      <c r="CI191" s="38"/>
      <c r="CJ191" s="38"/>
      <c r="CK191" s="38"/>
      <c r="CL191" s="38"/>
      <c r="CM191" s="38"/>
      <c r="CN191" s="38"/>
      <c r="CO191" s="38"/>
      <c r="CP191" s="38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  <c r="DS191" s="13"/>
      <c r="DT191" s="13"/>
      <c r="DU191" s="13"/>
      <c r="DV191" s="13"/>
      <c r="DW191" s="13"/>
      <c r="DX191" s="13"/>
      <c r="DY191" s="13"/>
      <c r="DZ191" s="13"/>
      <c r="EA191" s="13"/>
      <c r="EB191" s="13"/>
      <c r="EC191" s="13"/>
      <c r="ED191" s="13"/>
      <c r="EE191" s="13"/>
      <c r="EF191" s="13"/>
      <c r="EG191" s="13"/>
      <c r="EH191" s="13"/>
      <c r="EI191" s="13"/>
      <c r="EJ191" s="13"/>
      <c r="EK191" s="13"/>
      <c r="EL191" s="75"/>
    </row>
    <row r="192" spans="1:142" x14ac:dyDescent="0.25">
      <c r="A192" s="368" t="s">
        <v>871</v>
      </c>
      <c r="B192" s="368" t="s">
        <v>909</v>
      </c>
      <c r="C192" s="369">
        <v>2224</v>
      </c>
      <c r="D192" s="394">
        <v>184</v>
      </c>
      <c r="E192" s="312">
        <v>0</v>
      </c>
      <c r="F192" s="312">
        <v>0</v>
      </c>
      <c r="G192" s="312">
        <v>0</v>
      </c>
      <c r="H192" s="312">
        <v>0</v>
      </c>
      <c r="I192" s="312">
        <v>0</v>
      </c>
      <c r="J192" s="312">
        <v>0</v>
      </c>
      <c r="K192" s="312">
        <v>0</v>
      </c>
      <c r="L192" s="312">
        <v>0</v>
      </c>
      <c r="M192" s="312">
        <v>0</v>
      </c>
      <c r="N192" s="312">
        <v>0</v>
      </c>
      <c r="O192" s="312">
        <v>0</v>
      </c>
      <c r="P192" s="312">
        <v>0</v>
      </c>
      <c r="Q192" s="312">
        <v>0</v>
      </c>
      <c r="R192" s="312">
        <v>0</v>
      </c>
      <c r="S192" s="312">
        <v>0</v>
      </c>
      <c r="T192" s="312">
        <v>0</v>
      </c>
      <c r="U192" s="312">
        <v>0</v>
      </c>
      <c r="V192" s="312">
        <v>0</v>
      </c>
      <c r="W192" s="312">
        <v>0</v>
      </c>
      <c r="X192" s="312">
        <v>0</v>
      </c>
      <c r="Y192" s="312">
        <v>0</v>
      </c>
      <c r="Z192" s="312">
        <v>0</v>
      </c>
      <c r="AA192" s="312">
        <v>0</v>
      </c>
      <c r="AB192" s="312">
        <v>0</v>
      </c>
      <c r="AC192" s="312">
        <v>0</v>
      </c>
      <c r="AD192" s="312">
        <v>0</v>
      </c>
      <c r="AE192" s="312">
        <v>0</v>
      </c>
      <c r="AF192" s="312">
        <v>0</v>
      </c>
      <c r="AG192" s="312">
        <v>0</v>
      </c>
      <c r="AH192" s="312">
        <v>0</v>
      </c>
      <c r="AI192" s="312">
        <v>0</v>
      </c>
      <c r="AJ192" s="312">
        <v>0</v>
      </c>
      <c r="AK192" s="312">
        <v>0</v>
      </c>
      <c r="AL192" s="312">
        <v>0</v>
      </c>
      <c r="AM192" s="312">
        <v>0</v>
      </c>
      <c r="AN192" s="312">
        <v>0</v>
      </c>
      <c r="AO192" s="312">
        <v>0</v>
      </c>
      <c r="AP192" s="312">
        <v>0</v>
      </c>
      <c r="AQ192" s="312">
        <v>0</v>
      </c>
      <c r="AR192" s="312">
        <v>0</v>
      </c>
      <c r="AS192" s="312">
        <v>0</v>
      </c>
      <c r="AT192" s="312">
        <v>0</v>
      </c>
      <c r="AU192" s="312">
        <v>0</v>
      </c>
      <c r="AV192" s="312">
        <v>0</v>
      </c>
      <c r="AW192" s="312">
        <v>0</v>
      </c>
      <c r="AX192" s="312">
        <v>0</v>
      </c>
      <c r="AY192" s="312">
        <v>0</v>
      </c>
      <c r="AZ192" s="312">
        <v>0</v>
      </c>
      <c r="BA192" s="312">
        <v>0</v>
      </c>
      <c r="BB192" s="312">
        <v>0</v>
      </c>
      <c r="BC192" s="312">
        <v>0</v>
      </c>
      <c r="BD192" s="312">
        <v>0</v>
      </c>
      <c r="BE192" s="38"/>
      <c r="BF192" s="38"/>
      <c r="BG192" s="38"/>
      <c r="BH192" s="38"/>
      <c r="BI192" s="38"/>
      <c r="BJ192" s="38"/>
      <c r="BK192" s="38"/>
      <c r="BL192" s="38"/>
      <c r="BM192" s="38"/>
      <c r="BN192" s="38"/>
      <c r="BO192" s="38"/>
      <c r="BP192" s="38"/>
      <c r="BQ192" s="38"/>
      <c r="BR192" s="38"/>
      <c r="BS192" s="38"/>
      <c r="BT192" s="38"/>
      <c r="BU192" s="38"/>
      <c r="BV192" s="38"/>
      <c r="BW192" s="38"/>
      <c r="BX192" s="38"/>
      <c r="BY192" s="38"/>
      <c r="BZ192" s="38"/>
      <c r="CA192" s="38"/>
      <c r="CB192" s="38"/>
      <c r="CC192" s="38"/>
      <c r="CD192" s="38"/>
      <c r="CE192" s="38"/>
      <c r="CF192" s="38"/>
      <c r="CG192" s="38"/>
      <c r="CH192" s="38"/>
      <c r="CI192" s="38"/>
      <c r="CJ192" s="38"/>
      <c r="CK192" s="38"/>
      <c r="CL192" s="38"/>
      <c r="CM192" s="38"/>
      <c r="CN192" s="38"/>
      <c r="CO192" s="38"/>
      <c r="CP192" s="38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  <c r="EI192" s="13"/>
      <c r="EJ192" s="13"/>
      <c r="EK192" s="13"/>
      <c r="EL192" s="75"/>
    </row>
    <row r="193" spans="1:142" x14ac:dyDescent="0.25">
      <c r="A193" s="368" t="s">
        <v>871</v>
      </c>
      <c r="B193" s="368" t="s">
        <v>911</v>
      </c>
      <c r="C193" s="369">
        <v>2224</v>
      </c>
      <c r="D193" s="394">
        <v>185</v>
      </c>
      <c r="E193" s="312">
        <v>0</v>
      </c>
      <c r="F193" s="312">
        <v>0</v>
      </c>
      <c r="G193" s="312">
        <v>0</v>
      </c>
      <c r="H193" s="312">
        <v>0</v>
      </c>
      <c r="I193" s="312">
        <v>0</v>
      </c>
      <c r="J193" s="312">
        <v>0</v>
      </c>
      <c r="K193" s="312">
        <v>0</v>
      </c>
      <c r="L193" s="312">
        <v>0</v>
      </c>
      <c r="M193" s="312">
        <v>0</v>
      </c>
      <c r="N193" s="312">
        <v>0</v>
      </c>
      <c r="O193" s="312">
        <v>0</v>
      </c>
      <c r="P193" s="312">
        <v>0</v>
      </c>
      <c r="Q193" s="312">
        <v>0</v>
      </c>
      <c r="R193" s="312">
        <v>0</v>
      </c>
      <c r="S193" s="312">
        <v>0</v>
      </c>
      <c r="T193" s="312">
        <v>0</v>
      </c>
      <c r="U193" s="312">
        <v>0</v>
      </c>
      <c r="V193" s="312">
        <v>0</v>
      </c>
      <c r="W193" s="312">
        <v>0</v>
      </c>
      <c r="X193" s="312">
        <v>0</v>
      </c>
      <c r="Y193" s="312">
        <v>0</v>
      </c>
      <c r="Z193" s="312">
        <v>0</v>
      </c>
      <c r="AA193" s="312">
        <v>0</v>
      </c>
      <c r="AB193" s="312">
        <v>0</v>
      </c>
      <c r="AC193" s="312">
        <v>0</v>
      </c>
      <c r="AD193" s="312">
        <v>0</v>
      </c>
      <c r="AE193" s="312">
        <v>0</v>
      </c>
      <c r="AF193" s="312">
        <v>0</v>
      </c>
      <c r="AG193" s="312">
        <v>0</v>
      </c>
      <c r="AH193" s="312">
        <v>0</v>
      </c>
      <c r="AI193" s="312">
        <v>0</v>
      </c>
      <c r="AJ193" s="312">
        <v>0</v>
      </c>
      <c r="AK193" s="312">
        <v>0</v>
      </c>
      <c r="AL193" s="312">
        <v>0</v>
      </c>
      <c r="AM193" s="312">
        <v>0</v>
      </c>
      <c r="AN193" s="312">
        <v>0</v>
      </c>
      <c r="AO193" s="312">
        <v>0</v>
      </c>
      <c r="AP193" s="312">
        <v>0</v>
      </c>
      <c r="AQ193" s="312">
        <v>0</v>
      </c>
      <c r="AR193" s="312">
        <v>0</v>
      </c>
      <c r="AS193" s="312">
        <v>0</v>
      </c>
      <c r="AT193" s="312">
        <v>0</v>
      </c>
      <c r="AU193" s="312">
        <v>0</v>
      </c>
      <c r="AV193" s="312">
        <v>0</v>
      </c>
      <c r="AW193" s="312">
        <v>0</v>
      </c>
      <c r="AX193" s="312">
        <v>0</v>
      </c>
      <c r="AY193" s="312">
        <v>0</v>
      </c>
      <c r="AZ193" s="312">
        <v>0</v>
      </c>
      <c r="BA193" s="312">
        <v>0</v>
      </c>
      <c r="BB193" s="312">
        <v>0</v>
      </c>
      <c r="BC193" s="312">
        <v>0</v>
      </c>
      <c r="BD193" s="312">
        <v>0</v>
      </c>
      <c r="BE193" s="38"/>
      <c r="BF193" s="38"/>
      <c r="BG193" s="38"/>
      <c r="BH193" s="38"/>
      <c r="BI193" s="38"/>
      <c r="BJ193" s="38"/>
      <c r="BK193" s="38"/>
      <c r="BL193" s="38"/>
      <c r="BM193" s="38"/>
      <c r="BN193" s="38"/>
      <c r="BO193" s="38"/>
      <c r="BP193" s="38"/>
      <c r="BQ193" s="38"/>
      <c r="BR193" s="38"/>
      <c r="BS193" s="38"/>
      <c r="BT193" s="38"/>
      <c r="BU193" s="38"/>
      <c r="BV193" s="38"/>
      <c r="BW193" s="38"/>
      <c r="BX193" s="38"/>
      <c r="BY193" s="38"/>
      <c r="BZ193" s="38"/>
      <c r="CA193" s="38"/>
      <c r="CB193" s="38"/>
      <c r="CC193" s="38"/>
      <c r="CD193" s="38"/>
      <c r="CE193" s="38"/>
      <c r="CF193" s="38"/>
      <c r="CG193" s="38"/>
      <c r="CH193" s="38"/>
      <c r="CI193" s="38"/>
      <c r="CJ193" s="38"/>
      <c r="CK193" s="38"/>
      <c r="CL193" s="38"/>
      <c r="CM193" s="38"/>
      <c r="CN193" s="38"/>
      <c r="CO193" s="38"/>
      <c r="CP193" s="38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3"/>
      <c r="DR193" s="13"/>
      <c r="DS193" s="13"/>
      <c r="DT193" s="13"/>
      <c r="DU193" s="13"/>
      <c r="DV193" s="13"/>
      <c r="DW193" s="13"/>
      <c r="DX193" s="13"/>
      <c r="DY193" s="13"/>
      <c r="DZ193" s="13"/>
      <c r="EA193" s="13"/>
      <c r="EB193" s="13"/>
      <c r="EC193" s="13"/>
      <c r="ED193" s="13"/>
      <c r="EE193" s="13"/>
      <c r="EF193" s="13"/>
      <c r="EG193" s="13"/>
      <c r="EH193" s="13"/>
      <c r="EI193" s="13"/>
      <c r="EJ193" s="13"/>
      <c r="EK193" s="13"/>
      <c r="EL193" s="75"/>
    </row>
    <row r="194" spans="1:142" x14ac:dyDescent="0.25">
      <c r="A194" s="368" t="s">
        <v>871</v>
      </c>
      <c r="B194" s="368" t="s">
        <v>877</v>
      </c>
      <c r="C194" s="369" t="s">
        <v>545</v>
      </c>
      <c r="D194" s="394">
        <v>186</v>
      </c>
      <c r="E194" s="312">
        <v>0</v>
      </c>
      <c r="F194" s="312">
        <v>0</v>
      </c>
      <c r="G194" s="312">
        <v>0</v>
      </c>
      <c r="H194" s="312">
        <v>0</v>
      </c>
      <c r="I194" s="312">
        <v>0</v>
      </c>
      <c r="J194" s="312">
        <v>0</v>
      </c>
      <c r="K194" s="312">
        <v>0</v>
      </c>
      <c r="L194" s="312">
        <v>0</v>
      </c>
      <c r="M194" s="312">
        <v>0</v>
      </c>
      <c r="N194" s="312">
        <v>0</v>
      </c>
      <c r="O194" s="312">
        <v>0</v>
      </c>
      <c r="P194" s="312">
        <v>0</v>
      </c>
      <c r="Q194" s="312">
        <v>0</v>
      </c>
      <c r="R194" s="312">
        <v>0</v>
      </c>
      <c r="S194" s="312">
        <v>0</v>
      </c>
      <c r="T194" s="312">
        <v>0</v>
      </c>
      <c r="U194" s="312">
        <v>0</v>
      </c>
      <c r="V194" s="312">
        <v>0</v>
      </c>
      <c r="W194" s="312">
        <v>0</v>
      </c>
      <c r="X194" s="312">
        <v>0</v>
      </c>
      <c r="Y194" s="312">
        <v>0</v>
      </c>
      <c r="Z194" s="312">
        <v>0</v>
      </c>
      <c r="AA194" s="312">
        <v>0</v>
      </c>
      <c r="AB194" s="312">
        <v>0</v>
      </c>
      <c r="AC194" s="312">
        <v>0</v>
      </c>
      <c r="AD194" s="312">
        <v>0</v>
      </c>
      <c r="AE194" s="312">
        <v>0</v>
      </c>
      <c r="AF194" s="312">
        <v>0</v>
      </c>
      <c r="AG194" s="312">
        <v>0</v>
      </c>
      <c r="AH194" s="312">
        <v>0</v>
      </c>
      <c r="AI194" s="312">
        <v>0</v>
      </c>
      <c r="AJ194" s="312">
        <v>0</v>
      </c>
      <c r="AK194" s="312">
        <v>0</v>
      </c>
      <c r="AL194" s="312">
        <v>0</v>
      </c>
      <c r="AM194" s="312">
        <v>0</v>
      </c>
      <c r="AN194" s="312">
        <v>0</v>
      </c>
      <c r="AO194" s="312">
        <v>0</v>
      </c>
      <c r="AP194" s="312">
        <v>0</v>
      </c>
      <c r="AQ194" s="312">
        <v>0</v>
      </c>
      <c r="AR194" s="312">
        <v>0</v>
      </c>
      <c r="AS194" s="312">
        <v>0</v>
      </c>
      <c r="AT194" s="312">
        <v>0</v>
      </c>
      <c r="AU194" s="312">
        <v>0</v>
      </c>
      <c r="AV194" s="312">
        <v>0</v>
      </c>
      <c r="AW194" s="312">
        <v>0</v>
      </c>
      <c r="AX194" s="312">
        <v>0</v>
      </c>
      <c r="AY194" s="312">
        <v>0</v>
      </c>
      <c r="AZ194" s="312">
        <v>0</v>
      </c>
      <c r="BA194" s="312">
        <v>0</v>
      </c>
      <c r="BB194" s="312">
        <v>0</v>
      </c>
      <c r="BC194" s="312">
        <v>0</v>
      </c>
      <c r="BD194" s="312">
        <v>0</v>
      </c>
      <c r="BE194" s="38"/>
      <c r="BF194" s="38"/>
      <c r="BG194" s="38"/>
      <c r="BH194" s="38"/>
      <c r="BI194" s="38"/>
      <c r="BJ194" s="38"/>
      <c r="BK194" s="38"/>
      <c r="BL194" s="38"/>
      <c r="BM194" s="38"/>
      <c r="BN194" s="38"/>
      <c r="BO194" s="38"/>
      <c r="BP194" s="38"/>
      <c r="BQ194" s="38"/>
      <c r="BR194" s="38"/>
      <c r="BS194" s="38"/>
      <c r="BT194" s="38"/>
      <c r="BU194" s="38"/>
      <c r="BV194" s="38"/>
      <c r="BW194" s="38"/>
      <c r="BX194" s="38"/>
      <c r="BY194" s="38"/>
      <c r="BZ194" s="38"/>
      <c r="CA194" s="38"/>
      <c r="CB194" s="38"/>
      <c r="CC194" s="38"/>
      <c r="CD194" s="38"/>
      <c r="CE194" s="38"/>
      <c r="CF194" s="38"/>
      <c r="CG194" s="38"/>
      <c r="CH194" s="38"/>
      <c r="CI194" s="38"/>
      <c r="CJ194" s="38"/>
      <c r="CK194" s="38"/>
      <c r="CL194" s="38"/>
      <c r="CM194" s="38"/>
      <c r="CN194" s="38"/>
      <c r="CO194" s="38"/>
      <c r="CP194" s="38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  <c r="DS194" s="13"/>
      <c r="DT194" s="13"/>
      <c r="DU194" s="13"/>
      <c r="DV194" s="13"/>
      <c r="DW194" s="13"/>
      <c r="DX194" s="13"/>
      <c r="DY194" s="13"/>
      <c r="DZ194" s="13"/>
      <c r="EA194" s="13"/>
      <c r="EB194" s="13"/>
      <c r="EC194" s="13"/>
      <c r="ED194" s="13"/>
      <c r="EE194" s="13"/>
      <c r="EF194" s="13"/>
      <c r="EG194" s="13"/>
      <c r="EH194" s="13"/>
      <c r="EI194" s="13"/>
      <c r="EJ194" s="13"/>
      <c r="EK194" s="13"/>
      <c r="EL194" s="75"/>
    </row>
    <row r="195" spans="1:142" x14ac:dyDescent="0.25">
      <c r="A195" s="368" t="s">
        <v>871</v>
      </c>
      <c r="B195" s="368" t="s">
        <v>482</v>
      </c>
      <c r="C195" s="369" t="s">
        <v>545</v>
      </c>
      <c r="D195" s="394">
        <v>187</v>
      </c>
      <c r="E195" s="312">
        <v>0</v>
      </c>
      <c r="F195" s="312">
        <v>0</v>
      </c>
      <c r="G195" s="312">
        <v>0</v>
      </c>
      <c r="H195" s="312">
        <v>0</v>
      </c>
      <c r="I195" s="312">
        <v>0</v>
      </c>
      <c r="J195" s="312">
        <v>0</v>
      </c>
      <c r="K195" s="312">
        <v>0</v>
      </c>
      <c r="L195" s="312">
        <v>0</v>
      </c>
      <c r="M195" s="312">
        <v>0</v>
      </c>
      <c r="N195" s="312">
        <v>0</v>
      </c>
      <c r="O195" s="312">
        <v>0</v>
      </c>
      <c r="P195" s="312">
        <v>0</v>
      </c>
      <c r="Q195" s="312">
        <v>0</v>
      </c>
      <c r="R195" s="312">
        <v>0</v>
      </c>
      <c r="S195" s="312">
        <v>0</v>
      </c>
      <c r="T195" s="312">
        <v>0</v>
      </c>
      <c r="U195" s="312">
        <v>0</v>
      </c>
      <c r="V195" s="312">
        <v>0</v>
      </c>
      <c r="W195" s="312">
        <v>0</v>
      </c>
      <c r="X195" s="312">
        <v>0</v>
      </c>
      <c r="Y195" s="312">
        <v>0</v>
      </c>
      <c r="Z195" s="312">
        <v>0</v>
      </c>
      <c r="AA195" s="312">
        <v>0</v>
      </c>
      <c r="AB195" s="312">
        <v>0</v>
      </c>
      <c r="AC195" s="312">
        <v>0</v>
      </c>
      <c r="AD195" s="312">
        <v>0</v>
      </c>
      <c r="AE195" s="312">
        <v>0</v>
      </c>
      <c r="AF195" s="312">
        <v>0</v>
      </c>
      <c r="AG195" s="312">
        <v>0</v>
      </c>
      <c r="AH195" s="312">
        <v>0</v>
      </c>
      <c r="AI195" s="312">
        <v>0</v>
      </c>
      <c r="AJ195" s="312">
        <v>0</v>
      </c>
      <c r="AK195" s="312">
        <v>0</v>
      </c>
      <c r="AL195" s="312">
        <v>0</v>
      </c>
      <c r="AM195" s="312">
        <v>0</v>
      </c>
      <c r="AN195" s="312">
        <v>0</v>
      </c>
      <c r="AO195" s="312">
        <v>0</v>
      </c>
      <c r="AP195" s="312">
        <v>0</v>
      </c>
      <c r="AQ195" s="312">
        <v>0</v>
      </c>
      <c r="AR195" s="312">
        <v>0</v>
      </c>
      <c r="AS195" s="312">
        <v>0</v>
      </c>
      <c r="AT195" s="312">
        <v>0</v>
      </c>
      <c r="AU195" s="312">
        <v>0</v>
      </c>
      <c r="AV195" s="312">
        <v>0</v>
      </c>
      <c r="AW195" s="312">
        <v>0</v>
      </c>
      <c r="AX195" s="312">
        <v>0</v>
      </c>
      <c r="AY195" s="312">
        <v>0</v>
      </c>
      <c r="AZ195" s="312">
        <v>0</v>
      </c>
      <c r="BA195" s="312">
        <v>0</v>
      </c>
      <c r="BB195" s="312">
        <v>0</v>
      </c>
      <c r="BC195" s="312">
        <v>0</v>
      </c>
      <c r="BD195" s="312">
        <v>0</v>
      </c>
      <c r="BE195" s="38"/>
      <c r="BF195" s="38"/>
      <c r="BG195" s="38"/>
      <c r="BH195" s="38"/>
      <c r="BI195" s="38"/>
      <c r="BJ195" s="38"/>
      <c r="BK195" s="38"/>
      <c r="BL195" s="38"/>
      <c r="BM195" s="38"/>
      <c r="BN195" s="38"/>
      <c r="BO195" s="38"/>
      <c r="BP195" s="38"/>
      <c r="BQ195" s="38"/>
      <c r="BR195" s="38"/>
      <c r="BS195" s="38"/>
      <c r="BT195" s="38"/>
      <c r="BU195" s="38"/>
      <c r="BV195" s="38"/>
      <c r="BW195" s="38"/>
      <c r="BX195" s="38"/>
      <c r="BY195" s="38"/>
      <c r="BZ195" s="38"/>
      <c r="CA195" s="38"/>
      <c r="CB195" s="38"/>
      <c r="CC195" s="38"/>
      <c r="CD195" s="38"/>
      <c r="CE195" s="38"/>
      <c r="CF195" s="38"/>
      <c r="CG195" s="38"/>
      <c r="CH195" s="38"/>
      <c r="CI195" s="38"/>
      <c r="CJ195" s="38"/>
      <c r="CK195" s="38"/>
      <c r="CL195" s="38"/>
      <c r="CM195" s="38"/>
      <c r="CN195" s="38"/>
      <c r="CO195" s="38"/>
      <c r="CP195" s="38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  <c r="DS195" s="13"/>
      <c r="DT195" s="13"/>
      <c r="DU195" s="13"/>
      <c r="DV195" s="13"/>
      <c r="DW195" s="13"/>
      <c r="DX195" s="13"/>
      <c r="DY195" s="13"/>
      <c r="DZ195" s="13"/>
      <c r="EA195" s="13"/>
      <c r="EB195" s="13"/>
      <c r="EC195" s="13"/>
      <c r="ED195" s="13"/>
      <c r="EE195" s="13"/>
      <c r="EF195" s="13"/>
      <c r="EG195" s="13"/>
      <c r="EH195" s="13"/>
      <c r="EI195" s="13"/>
      <c r="EJ195" s="13"/>
      <c r="EK195" s="13"/>
      <c r="EL195" s="75"/>
    </row>
    <row r="196" spans="1:142" x14ac:dyDescent="0.25">
      <c r="A196" s="368" t="s">
        <v>871</v>
      </c>
      <c r="B196" s="368" t="s">
        <v>891</v>
      </c>
      <c r="C196" s="369" t="s">
        <v>545</v>
      </c>
      <c r="D196" s="394">
        <v>188</v>
      </c>
      <c r="E196" s="312">
        <v>0</v>
      </c>
      <c r="F196" s="312">
        <v>0</v>
      </c>
      <c r="G196" s="312">
        <v>0</v>
      </c>
      <c r="H196" s="312">
        <v>0</v>
      </c>
      <c r="I196" s="312">
        <v>0</v>
      </c>
      <c r="J196" s="312">
        <v>0</v>
      </c>
      <c r="K196" s="312">
        <v>0</v>
      </c>
      <c r="L196" s="312">
        <v>0</v>
      </c>
      <c r="M196" s="312">
        <v>0</v>
      </c>
      <c r="N196" s="312">
        <v>0</v>
      </c>
      <c r="O196" s="312">
        <v>0</v>
      </c>
      <c r="P196" s="312">
        <v>0</v>
      </c>
      <c r="Q196" s="312">
        <v>0</v>
      </c>
      <c r="R196" s="312">
        <v>0</v>
      </c>
      <c r="S196" s="312">
        <v>0</v>
      </c>
      <c r="T196" s="312">
        <v>0</v>
      </c>
      <c r="U196" s="312">
        <v>0</v>
      </c>
      <c r="V196" s="312">
        <v>0</v>
      </c>
      <c r="W196" s="312">
        <v>0</v>
      </c>
      <c r="X196" s="312">
        <v>0</v>
      </c>
      <c r="Y196" s="312">
        <v>0</v>
      </c>
      <c r="Z196" s="312">
        <v>0</v>
      </c>
      <c r="AA196" s="312">
        <v>0</v>
      </c>
      <c r="AB196" s="312">
        <v>0</v>
      </c>
      <c r="AC196" s="312">
        <v>0</v>
      </c>
      <c r="AD196" s="312">
        <v>0</v>
      </c>
      <c r="AE196" s="312">
        <v>0</v>
      </c>
      <c r="AF196" s="312">
        <v>0</v>
      </c>
      <c r="AG196" s="312">
        <v>0</v>
      </c>
      <c r="AH196" s="312">
        <v>0</v>
      </c>
      <c r="AI196" s="312">
        <v>0</v>
      </c>
      <c r="AJ196" s="312">
        <v>0</v>
      </c>
      <c r="AK196" s="312">
        <v>0</v>
      </c>
      <c r="AL196" s="312">
        <v>0</v>
      </c>
      <c r="AM196" s="312">
        <v>0</v>
      </c>
      <c r="AN196" s="312">
        <v>0</v>
      </c>
      <c r="AO196" s="312">
        <v>0</v>
      </c>
      <c r="AP196" s="312">
        <v>0</v>
      </c>
      <c r="AQ196" s="312">
        <v>0</v>
      </c>
      <c r="AR196" s="312">
        <v>0</v>
      </c>
      <c r="AS196" s="312">
        <v>0</v>
      </c>
      <c r="AT196" s="312">
        <v>0</v>
      </c>
      <c r="AU196" s="312">
        <v>0</v>
      </c>
      <c r="AV196" s="312">
        <v>0</v>
      </c>
      <c r="AW196" s="312">
        <v>0</v>
      </c>
      <c r="AX196" s="312">
        <v>0</v>
      </c>
      <c r="AY196" s="312">
        <v>0</v>
      </c>
      <c r="AZ196" s="312">
        <v>0</v>
      </c>
      <c r="BA196" s="312">
        <v>0</v>
      </c>
      <c r="BB196" s="312">
        <v>0</v>
      </c>
      <c r="BC196" s="312">
        <v>0</v>
      </c>
      <c r="BD196" s="312">
        <v>0</v>
      </c>
      <c r="BE196" s="38"/>
      <c r="BF196" s="38"/>
      <c r="BG196" s="38"/>
      <c r="BH196" s="38"/>
      <c r="BI196" s="38"/>
      <c r="BJ196" s="38"/>
      <c r="BK196" s="38"/>
      <c r="BL196" s="38"/>
      <c r="BM196" s="38"/>
      <c r="BN196" s="38"/>
      <c r="BO196" s="38"/>
      <c r="BP196" s="38"/>
      <c r="BQ196" s="38"/>
      <c r="BR196" s="38"/>
      <c r="BS196" s="38"/>
      <c r="BT196" s="38"/>
      <c r="BU196" s="38"/>
      <c r="BV196" s="38"/>
      <c r="BW196" s="38"/>
      <c r="BX196" s="38"/>
      <c r="BY196" s="38"/>
      <c r="BZ196" s="38"/>
      <c r="CA196" s="38"/>
      <c r="CB196" s="38"/>
      <c r="CC196" s="38"/>
      <c r="CD196" s="38"/>
      <c r="CE196" s="38"/>
      <c r="CF196" s="38"/>
      <c r="CG196" s="38"/>
      <c r="CH196" s="38"/>
      <c r="CI196" s="38"/>
      <c r="CJ196" s="38"/>
      <c r="CK196" s="38"/>
      <c r="CL196" s="38"/>
      <c r="CM196" s="38"/>
      <c r="CN196" s="38"/>
      <c r="CO196" s="38"/>
      <c r="CP196" s="38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  <c r="DS196" s="13"/>
      <c r="DT196" s="13"/>
      <c r="DU196" s="13"/>
      <c r="DV196" s="13"/>
      <c r="DW196" s="13"/>
      <c r="DX196" s="13"/>
      <c r="DY196" s="13"/>
      <c r="DZ196" s="13"/>
      <c r="EA196" s="13"/>
      <c r="EB196" s="13"/>
      <c r="EC196" s="13"/>
      <c r="ED196" s="13"/>
      <c r="EE196" s="13"/>
      <c r="EF196" s="13"/>
      <c r="EG196" s="13"/>
      <c r="EH196" s="13"/>
      <c r="EI196" s="13"/>
      <c r="EJ196" s="13"/>
      <c r="EK196" s="13"/>
      <c r="EL196" s="75"/>
    </row>
    <row r="197" spans="1:142" x14ac:dyDescent="0.25">
      <c r="A197" s="368" t="s">
        <v>871</v>
      </c>
      <c r="B197" s="368" t="s">
        <v>903</v>
      </c>
      <c r="C197" s="369" t="s">
        <v>545</v>
      </c>
      <c r="D197" s="394">
        <v>189</v>
      </c>
      <c r="E197" s="312">
        <v>0</v>
      </c>
      <c r="F197" s="312">
        <v>0</v>
      </c>
      <c r="G197" s="312">
        <v>0</v>
      </c>
      <c r="H197" s="312">
        <v>0</v>
      </c>
      <c r="I197" s="312">
        <v>0</v>
      </c>
      <c r="J197" s="312">
        <v>0</v>
      </c>
      <c r="K197" s="312">
        <v>0</v>
      </c>
      <c r="L197" s="312">
        <v>0</v>
      </c>
      <c r="M197" s="312">
        <v>0</v>
      </c>
      <c r="N197" s="312">
        <v>0</v>
      </c>
      <c r="O197" s="312">
        <v>0</v>
      </c>
      <c r="P197" s="312">
        <v>0</v>
      </c>
      <c r="Q197" s="312">
        <v>0</v>
      </c>
      <c r="R197" s="312">
        <v>0</v>
      </c>
      <c r="S197" s="312">
        <v>0</v>
      </c>
      <c r="T197" s="312">
        <v>0</v>
      </c>
      <c r="U197" s="312">
        <v>0</v>
      </c>
      <c r="V197" s="312">
        <v>0</v>
      </c>
      <c r="W197" s="312">
        <v>0</v>
      </c>
      <c r="X197" s="312">
        <v>0</v>
      </c>
      <c r="Y197" s="312">
        <v>0</v>
      </c>
      <c r="Z197" s="312">
        <v>0</v>
      </c>
      <c r="AA197" s="312">
        <v>0</v>
      </c>
      <c r="AB197" s="312">
        <v>0</v>
      </c>
      <c r="AC197" s="312">
        <v>0</v>
      </c>
      <c r="AD197" s="312">
        <v>0</v>
      </c>
      <c r="AE197" s="312">
        <v>0</v>
      </c>
      <c r="AF197" s="312">
        <v>0</v>
      </c>
      <c r="AG197" s="312">
        <v>0</v>
      </c>
      <c r="AH197" s="312">
        <v>0</v>
      </c>
      <c r="AI197" s="312">
        <v>0</v>
      </c>
      <c r="AJ197" s="312">
        <v>0</v>
      </c>
      <c r="AK197" s="312">
        <v>0</v>
      </c>
      <c r="AL197" s="312">
        <v>0</v>
      </c>
      <c r="AM197" s="312">
        <v>0</v>
      </c>
      <c r="AN197" s="312">
        <v>0</v>
      </c>
      <c r="AO197" s="312">
        <v>0</v>
      </c>
      <c r="AP197" s="312">
        <v>0</v>
      </c>
      <c r="AQ197" s="312">
        <v>0</v>
      </c>
      <c r="AR197" s="312">
        <v>0</v>
      </c>
      <c r="AS197" s="312">
        <v>0</v>
      </c>
      <c r="AT197" s="312">
        <v>0</v>
      </c>
      <c r="AU197" s="312">
        <v>0</v>
      </c>
      <c r="AV197" s="312">
        <v>0</v>
      </c>
      <c r="AW197" s="312">
        <v>0</v>
      </c>
      <c r="AX197" s="312">
        <v>0</v>
      </c>
      <c r="AY197" s="312">
        <v>0</v>
      </c>
      <c r="AZ197" s="312">
        <v>0</v>
      </c>
      <c r="BA197" s="312">
        <v>0</v>
      </c>
      <c r="BB197" s="312">
        <v>0</v>
      </c>
      <c r="BC197" s="312">
        <v>0</v>
      </c>
      <c r="BD197" s="312">
        <v>0</v>
      </c>
      <c r="BE197" s="38"/>
      <c r="BF197" s="38"/>
      <c r="BG197" s="38"/>
      <c r="BH197" s="38"/>
      <c r="BI197" s="38"/>
      <c r="BJ197" s="38"/>
      <c r="BK197" s="38"/>
      <c r="BL197" s="38"/>
      <c r="BM197" s="38"/>
      <c r="BN197" s="38"/>
      <c r="BO197" s="38"/>
      <c r="BP197" s="38"/>
      <c r="BQ197" s="38"/>
      <c r="BR197" s="38"/>
      <c r="BS197" s="38"/>
      <c r="BT197" s="38"/>
      <c r="BU197" s="38"/>
      <c r="BV197" s="38"/>
      <c r="BW197" s="38"/>
      <c r="BX197" s="38"/>
      <c r="BY197" s="38"/>
      <c r="BZ197" s="38"/>
      <c r="CA197" s="38"/>
      <c r="CB197" s="38"/>
      <c r="CC197" s="38"/>
      <c r="CD197" s="38"/>
      <c r="CE197" s="38"/>
      <c r="CF197" s="38"/>
      <c r="CG197" s="38"/>
      <c r="CH197" s="38"/>
      <c r="CI197" s="38"/>
      <c r="CJ197" s="38"/>
      <c r="CK197" s="38"/>
      <c r="CL197" s="38"/>
      <c r="CM197" s="38"/>
      <c r="CN197" s="38"/>
      <c r="CO197" s="38"/>
      <c r="CP197" s="38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3"/>
      <c r="DT197" s="13"/>
      <c r="DU197" s="13"/>
      <c r="DV197" s="13"/>
      <c r="DW197" s="13"/>
      <c r="DX197" s="13"/>
      <c r="DY197" s="13"/>
      <c r="DZ197" s="13"/>
      <c r="EA197" s="13"/>
      <c r="EB197" s="13"/>
      <c r="EC197" s="13"/>
      <c r="ED197" s="13"/>
      <c r="EE197" s="13"/>
      <c r="EF197" s="13"/>
      <c r="EG197" s="13"/>
      <c r="EH197" s="13"/>
      <c r="EI197" s="13"/>
      <c r="EJ197" s="13"/>
      <c r="EK197" s="13"/>
      <c r="EL197" s="75"/>
    </row>
    <row r="198" spans="1:142" x14ac:dyDescent="0.25">
      <c r="A198" s="368" t="s">
        <v>871</v>
      </c>
      <c r="B198" s="368" t="s">
        <v>905</v>
      </c>
      <c r="C198" s="369" t="s">
        <v>545</v>
      </c>
      <c r="D198" s="394">
        <v>190</v>
      </c>
      <c r="E198" s="312">
        <v>0</v>
      </c>
      <c r="F198" s="312">
        <v>0</v>
      </c>
      <c r="G198" s="312">
        <v>0</v>
      </c>
      <c r="H198" s="312">
        <v>0</v>
      </c>
      <c r="I198" s="312">
        <v>0</v>
      </c>
      <c r="J198" s="312">
        <v>0</v>
      </c>
      <c r="K198" s="312">
        <v>0</v>
      </c>
      <c r="L198" s="312">
        <v>0</v>
      </c>
      <c r="M198" s="312">
        <v>0</v>
      </c>
      <c r="N198" s="312">
        <v>0</v>
      </c>
      <c r="O198" s="312">
        <v>0</v>
      </c>
      <c r="P198" s="312">
        <v>0</v>
      </c>
      <c r="Q198" s="312">
        <v>0</v>
      </c>
      <c r="R198" s="312">
        <v>0</v>
      </c>
      <c r="S198" s="312">
        <v>0</v>
      </c>
      <c r="T198" s="312">
        <v>0</v>
      </c>
      <c r="U198" s="312">
        <v>0</v>
      </c>
      <c r="V198" s="312">
        <v>0</v>
      </c>
      <c r="W198" s="312">
        <v>0</v>
      </c>
      <c r="X198" s="312">
        <v>0</v>
      </c>
      <c r="Y198" s="312">
        <v>0</v>
      </c>
      <c r="Z198" s="312">
        <v>0</v>
      </c>
      <c r="AA198" s="312">
        <v>0</v>
      </c>
      <c r="AB198" s="312">
        <v>0</v>
      </c>
      <c r="AC198" s="312">
        <v>0</v>
      </c>
      <c r="AD198" s="312">
        <v>0</v>
      </c>
      <c r="AE198" s="312">
        <v>0</v>
      </c>
      <c r="AF198" s="312">
        <v>0</v>
      </c>
      <c r="AG198" s="312">
        <v>0</v>
      </c>
      <c r="AH198" s="312">
        <v>0</v>
      </c>
      <c r="AI198" s="312">
        <v>0</v>
      </c>
      <c r="AJ198" s="312">
        <v>0</v>
      </c>
      <c r="AK198" s="312">
        <v>0</v>
      </c>
      <c r="AL198" s="312">
        <v>0</v>
      </c>
      <c r="AM198" s="312">
        <v>0</v>
      </c>
      <c r="AN198" s="312">
        <v>0</v>
      </c>
      <c r="AO198" s="312">
        <v>0</v>
      </c>
      <c r="AP198" s="312">
        <v>0</v>
      </c>
      <c r="AQ198" s="312">
        <v>0</v>
      </c>
      <c r="AR198" s="312">
        <v>0</v>
      </c>
      <c r="AS198" s="312">
        <v>0</v>
      </c>
      <c r="AT198" s="312">
        <v>0</v>
      </c>
      <c r="AU198" s="312">
        <v>0</v>
      </c>
      <c r="AV198" s="312">
        <v>0</v>
      </c>
      <c r="AW198" s="312">
        <v>0</v>
      </c>
      <c r="AX198" s="312">
        <v>0</v>
      </c>
      <c r="AY198" s="312">
        <v>0</v>
      </c>
      <c r="AZ198" s="312">
        <v>0</v>
      </c>
      <c r="BA198" s="312">
        <v>0</v>
      </c>
      <c r="BB198" s="312">
        <v>0</v>
      </c>
      <c r="BC198" s="312">
        <v>0</v>
      </c>
      <c r="BD198" s="312">
        <v>0</v>
      </c>
      <c r="BE198" s="38"/>
      <c r="BF198" s="38"/>
      <c r="BG198" s="38"/>
      <c r="BH198" s="38"/>
      <c r="BI198" s="38"/>
      <c r="BJ198" s="38"/>
      <c r="BK198" s="38"/>
      <c r="BL198" s="38"/>
      <c r="BM198" s="38"/>
      <c r="BN198" s="38"/>
      <c r="BO198" s="38"/>
      <c r="BP198" s="38"/>
      <c r="BQ198" s="38"/>
      <c r="BR198" s="38"/>
      <c r="BS198" s="38"/>
      <c r="BT198" s="38"/>
      <c r="BU198" s="38"/>
      <c r="BV198" s="38"/>
      <c r="BW198" s="38"/>
      <c r="BX198" s="38"/>
      <c r="BY198" s="38"/>
      <c r="BZ198" s="38"/>
      <c r="CA198" s="38"/>
      <c r="CB198" s="38"/>
      <c r="CC198" s="38"/>
      <c r="CD198" s="38"/>
      <c r="CE198" s="38"/>
      <c r="CF198" s="38"/>
      <c r="CG198" s="38"/>
      <c r="CH198" s="38"/>
      <c r="CI198" s="38"/>
      <c r="CJ198" s="38"/>
      <c r="CK198" s="38"/>
      <c r="CL198" s="38"/>
      <c r="CM198" s="38"/>
      <c r="CN198" s="38"/>
      <c r="CO198" s="38"/>
      <c r="CP198" s="38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  <c r="DS198" s="13"/>
      <c r="DT198" s="13"/>
      <c r="DU198" s="13"/>
      <c r="DV198" s="13"/>
      <c r="DW198" s="13"/>
      <c r="DX198" s="13"/>
      <c r="DY198" s="13"/>
      <c r="DZ198" s="13"/>
      <c r="EA198" s="13"/>
      <c r="EB198" s="13"/>
      <c r="EC198" s="13"/>
      <c r="ED198" s="13"/>
      <c r="EE198" s="13"/>
      <c r="EF198" s="13"/>
      <c r="EG198" s="13"/>
      <c r="EH198" s="13"/>
      <c r="EI198" s="13"/>
      <c r="EJ198" s="13"/>
      <c r="EK198" s="13"/>
      <c r="EL198" s="75"/>
    </row>
    <row r="199" spans="1:142" x14ac:dyDescent="0.25">
      <c r="A199" s="368" t="s">
        <v>871</v>
      </c>
      <c r="B199" s="368" t="s">
        <v>522</v>
      </c>
      <c r="C199" s="369" t="s">
        <v>545</v>
      </c>
      <c r="D199" s="394">
        <v>191</v>
      </c>
      <c r="E199" s="312">
        <v>0</v>
      </c>
      <c r="F199" s="312">
        <v>0</v>
      </c>
      <c r="G199" s="312">
        <v>0</v>
      </c>
      <c r="H199" s="312">
        <v>0</v>
      </c>
      <c r="I199" s="312">
        <v>0</v>
      </c>
      <c r="J199" s="312">
        <v>0</v>
      </c>
      <c r="K199" s="312">
        <v>0</v>
      </c>
      <c r="L199" s="312">
        <v>0</v>
      </c>
      <c r="M199" s="312">
        <v>0</v>
      </c>
      <c r="N199" s="312">
        <v>0</v>
      </c>
      <c r="O199" s="312">
        <v>0</v>
      </c>
      <c r="P199" s="312">
        <v>0</v>
      </c>
      <c r="Q199" s="312">
        <v>0</v>
      </c>
      <c r="R199" s="312">
        <v>0</v>
      </c>
      <c r="S199" s="312">
        <v>0</v>
      </c>
      <c r="T199" s="312">
        <v>0</v>
      </c>
      <c r="U199" s="312">
        <v>0</v>
      </c>
      <c r="V199" s="312">
        <v>0</v>
      </c>
      <c r="W199" s="312">
        <v>0</v>
      </c>
      <c r="X199" s="312">
        <v>0</v>
      </c>
      <c r="Y199" s="312">
        <v>0</v>
      </c>
      <c r="Z199" s="312">
        <v>0</v>
      </c>
      <c r="AA199" s="312">
        <v>0</v>
      </c>
      <c r="AB199" s="312">
        <v>0</v>
      </c>
      <c r="AC199" s="312">
        <v>0</v>
      </c>
      <c r="AD199" s="312">
        <v>0</v>
      </c>
      <c r="AE199" s="312">
        <v>0</v>
      </c>
      <c r="AF199" s="312">
        <v>0</v>
      </c>
      <c r="AG199" s="312">
        <v>0</v>
      </c>
      <c r="AH199" s="312">
        <v>0</v>
      </c>
      <c r="AI199" s="312">
        <v>0</v>
      </c>
      <c r="AJ199" s="312">
        <v>0</v>
      </c>
      <c r="AK199" s="312">
        <v>0</v>
      </c>
      <c r="AL199" s="312">
        <v>0</v>
      </c>
      <c r="AM199" s="312">
        <v>0</v>
      </c>
      <c r="AN199" s="312">
        <v>0</v>
      </c>
      <c r="AO199" s="312">
        <v>0</v>
      </c>
      <c r="AP199" s="312">
        <v>0</v>
      </c>
      <c r="AQ199" s="312">
        <v>0</v>
      </c>
      <c r="AR199" s="312">
        <v>0</v>
      </c>
      <c r="AS199" s="312">
        <v>0</v>
      </c>
      <c r="AT199" s="312">
        <v>0</v>
      </c>
      <c r="AU199" s="312">
        <v>0</v>
      </c>
      <c r="AV199" s="312">
        <v>0</v>
      </c>
      <c r="AW199" s="312">
        <v>0</v>
      </c>
      <c r="AX199" s="312">
        <v>0</v>
      </c>
      <c r="AY199" s="312">
        <v>0</v>
      </c>
      <c r="AZ199" s="312">
        <v>0</v>
      </c>
      <c r="BA199" s="312">
        <v>0</v>
      </c>
      <c r="BB199" s="312">
        <v>0</v>
      </c>
      <c r="BC199" s="312">
        <v>0</v>
      </c>
      <c r="BD199" s="312">
        <v>0</v>
      </c>
      <c r="BE199" s="38"/>
      <c r="BF199" s="38"/>
      <c r="BG199" s="38"/>
      <c r="BH199" s="38"/>
      <c r="BI199" s="38"/>
      <c r="BJ199" s="38"/>
      <c r="BK199" s="38"/>
      <c r="BL199" s="38"/>
      <c r="BM199" s="38"/>
      <c r="BN199" s="38"/>
      <c r="BO199" s="38"/>
      <c r="BP199" s="38"/>
      <c r="BQ199" s="38"/>
      <c r="BR199" s="38"/>
      <c r="BS199" s="38"/>
      <c r="BT199" s="38"/>
      <c r="BU199" s="38"/>
      <c r="BV199" s="38"/>
      <c r="BW199" s="38"/>
      <c r="BX199" s="38"/>
      <c r="BY199" s="38"/>
      <c r="BZ199" s="38"/>
      <c r="CA199" s="38"/>
      <c r="CB199" s="38"/>
      <c r="CC199" s="38"/>
      <c r="CD199" s="38"/>
      <c r="CE199" s="38"/>
      <c r="CF199" s="38"/>
      <c r="CG199" s="38"/>
      <c r="CH199" s="38"/>
      <c r="CI199" s="38"/>
      <c r="CJ199" s="38"/>
      <c r="CK199" s="38"/>
      <c r="CL199" s="38"/>
      <c r="CM199" s="38"/>
      <c r="CN199" s="38"/>
      <c r="CO199" s="38"/>
      <c r="CP199" s="38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3"/>
      <c r="DR199" s="13"/>
      <c r="DS199" s="13"/>
      <c r="DT199" s="13"/>
      <c r="DU199" s="13"/>
      <c r="DV199" s="13"/>
      <c r="DW199" s="13"/>
      <c r="DX199" s="13"/>
      <c r="DY199" s="13"/>
      <c r="DZ199" s="13"/>
      <c r="EA199" s="13"/>
      <c r="EB199" s="13"/>
      <c r="EC199" s="13"/>
      <c r="ED199" s="13"/>
      <c r="EE199" s="13"/>
      <c r="EF199" s="13"/>
      <c r="EG199" s="13"/>
      <c r="EH199" s="13"/>
      <c r="EI199" s="13"/>
      <c r="EJ199" s="13"/>
      <c r="EK199" s="13"/>
      <c r="EL199" s="75"/>
    </row>
    <row r="200" spans="1:142" x14ac:dyDescent="0.25">
      <c r="A200" s="368" t="s">
        <v>871</v>
      </c>
      <c r="B200" s="368" t="s">
        <v>909</v>
      </c>
      <c r="C200" s="369" t="s">
        <v>545</v>
      </c>
      <c r="D200" s="394">
        <v>192</v>
      </c>
      <c r="E200" s="312">
        <v>0</v>
      </c>
      <c r="F200" s="312">
        <v>0</v>
      </c>
      <c r="G200" s="312">
        <v>0</v>
      </c>
      <c r="H200" s="312">
        <v>0</v>
      </c>
      <c r="I200" s="312">
        <v>0</v>
      </c>
      <c r="J200" s="312">
        <v>0</v>
      </c>
      <c r="K200" s="312">
        <v>0</v>
      </c>
      <c r="L200" s="312">
        <v>0</v>
      </c>
      <c r="M200" s="312">
        <v>0</v>
      </c>
      <c r="N200" s="312">
        <v>0</v>
      </c>
      <c r="O200" s="312">
        <v>0</v>
      </c>
      <c r="P200" s="312">
        <v>0</v>
      </c>
      <c r="Q200" s="312">
        <v>0</v>
      </c>
      <c r="R200" s="312">
        <v>0</v>
      </c>
      <c r="S200" s="312">
        <v>0</v>
      </c>
      <c r="T200" s="312">
        <v>0</v>
      </c>
      <c r="U200" s="312">
        <v>0</v>
      </c>
      <c r="V200" s="312">
        <v>0</v>
      </c>
      <c r="W200" s="312">
        <v>0</v>
      </c>
      <c r="X200" s="312">
        <v>0</v>
      </c>
      <c r="Y200" s="312">
        <v>0</v>
      </c>
      <c r="Z200" s="312">
        <v>0</v>
      </c>
      <c r="AA200" s="312">
        <v>0</v>
      </c>
      <c r="AB200" s="312">
        <v>0</v>
      </c>
      <c r="AC200" s="312">
        <v>0</v>
      </c>
      <c r="AD200" s="312">
        <v>0</v>
      </c>
      <c r="AE200" s="312">
        <v>0</v>
      </c>
      <c r="AF200" s="312">
        <v>0</v>
      </c>
      <c r="AG200" s="312">
        <v>0</v>
      </c>
      <c r="AH200" s="312">
        <v>0</v>
      </c>
      <c r="AI200" s="312">
        <v>0</v>
      </c>
      <c r="AJ200" s="312">
        <v>0</v>
      </c>
      <c r="AK200" s="312">
        <v>0</v>
      </c>
      <c r="AL200" s="312">
        <v>0</v>
      </c>
      <c r="AM200" s="312">
        <v>0</v>
      </c>
      <c r="AN200" s="312">
        <v>0</v>
      </c>
      <c r="AO200" s="312">
        <v>0</v>
      </c>
      <c r="AP200" s="312">
        <v>0</v>
      </c>
      <c r="AQ200" s="312">
        <v>0</v>
      </c>
      <c r="AR200" s="312">
        <v>0</v>
      </c>
      <c r="AS200" s="312">
        <v>0</v>
      </c>
      <c r="AT200" s="312">
        <v>0</v>
      </c>
      <c r="AU200" s="312">
        <v>0</v>
      </c>
      <c r="AV200" s="312">
        <v>0</v>
      </c>
      <c r="AW200" s="312">
        <v>0</v>
      </c>
      <c r="AX200" s="312">
        <v>0</v>
      </c>
      <c r="AY200" s="312">
        <v>0</v>
      </c>
      <c r="AZ200" s="312">
        <v>0</v>
      </c>
      <c r="BA200" s="312">
        <v>0</v>
      </c>
      <c r="BB200" s="312">
        <v>0</v>
      </c>
      <c r="BC200" s="312">
        <v>0</v>
      </c>
      <c r="BD200" s="312">
        <v>0</v>
      </c>
      <c r="BE200" s="38"/>
      <c r="BF200" s="38"/>
      <c r="BG200" s="38"/>
      <c r="BH200" s="38"/>
      <c r="BI200" s="38"/>
      <c r="BJ200" s="38"/>
      <c r="BK200" s="38"/>
      <c r="BL200" s="38"/>
      <c r="BM200" s="38"/>
      <c r="BN200" s="38"/>
      <c r="BO200" s="38"/>
      <c r="BP200" s="38"/>
      <c r="BQ200" s="38"/>
      <c r="BR200" s="38"/>
      <c r="BS200" s="38"/>
      <c r="BT200" s="38"/>
      <c r="BU200" s="38"/>
      <c r="BV200" s="38"/>
      <c r="BW200" s="38"/>
      <c r="BX200" s="38"/>
      <c r="BY200" s="38"/>
      <c r="BZ200" s="38"/>
      <c r="CA200" s="38"/>
      <c r="CB200" s="38"/>
      <c r="CC200" s="38"/>
      <c r="CD200" s="38"/>
      <c r="CE200" s="38"/>
      <c r="CF200" s="38"/>
      <c r="CG200" s="38"/>
      <c r="CH200" s="38"/>
      <c r="CI200" s="38"/>
      <c r="CJ200" s="38"/>
      <c r="CK200" s="38"/>
      <c r="CL200" s="38"/>
      <c r="CM200" s="38"/>
      <c r="CN200" s="38"/>
      <c r="CO200" s="38"/>
      <c r="CP200" s="38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75"/>
    </row>
    <row r="201" spans="1:142" x14ac:dyDescent="0.25">
      <c r="A201" s="368" t="s">
        <v>871</v>
      </c>
      <c r="B201" s="368" t="s">
        <v>910</v>
      </c>
      <c r="C201" s="369" t="s">
        <v>545</v>
      </c>
      <c r="D201" s="394">
        <v>193</v>
      </c>
      <c r="E201" s="312">
        <v>0</v>
      </c>
      <c r="F201" s="312">
        <v>0</v>
      </c>
      <c r="G201" s="312">
        <v>0</v>
      </c>
      <c r="H201" s="312">
        <v>0</v>
      </c>
      <c r="I201" s="312">
        <v>0</v>
      </c>
      <c r="J201" s="312">
        <v>0</v>
      </c>
      <c r="K201" s="312">
        <v>0</v>
      </c>
      <c r="L201" s="312">
        <v>0</v>
      </c>
      <c r="M201" s="312">
        <v>0</v>
      </c>
      <c r="N201" s="312">
        <v>0</v>
      </c>
      <c r="O201" s="312">
        <v>0</v>
      </c>
      <c r="P201" s="312">
        <v>0</v>
      </c>
      <c r="Q201" s="312">
        <v>0</v>
      </c>
      <c r="R201" s="312">
        <v>0</v>
      </c>
      <c r="S201" s="312">
        <v>0</v>
      </c>
      <c r="T201" s="312">
        <v>0</v>
      </c>
      <c r="U201" s="312">
        <v>0</v>
      </c>
      <c r="V201" s="312">
        <v>0</v>
      </c>
      <c r="W201" s="312">
        <v>0</v>
      </c>
      <c r="X201" s="312">
        <v>0</v>
      </c>
      <c r="Y201" s="312">
        <v>0</v>
      </c>
      <c r="Z201" s="312">
        <v>0</v>
      </c>
      <c r="AA201" s="312">
        <v>0</v>
      </c>
      <c r="AB201" s="312">
        <v>0</v>
      </c>
      <c r="AC201" s="312">
        <v>0</v>
      </c>
      <c r="AD201" s="312">
        <v>0</v>
      </c>
      <c r="AE201" s="312">
        <v>0</v>
      </c>
      <c r="AF201" s="312">
        <v>0</v>
      </c>
      <c r="AG201" s="312">
        <v>0</v>
      </c>
      <c r="AH201" s="312">
        <v>0</v>
      </c>
      <c r="AI201" s="312">
        <v>0</v>
      </c>
      <c r="AJ201" s="312">
        <v>0</v>
      </c>
      <c r="AK201" s="312">
        <v>0</v>
      </c>
      <c r="AL201" s="312">
        <v>0</v>
      </c>
      <c r="AM201" s="312">
        <v>0</v>
      </c>
      <c r="AN201" s="312">
        <v>0</v>
      </c>
      <c r="AO201" s="312">
        <v>0</v>
      </c>
      <c r="AP201" s="312">
        <v>0</v>
      </c>
      <c r="AQ201" s="312">
        <v>0</v>
      </c>
      <c r="AR201" s="312">
        <v>0</v>
      </c>
      <c r="AS201" s="312">
        <v>0</v>
      </c>
      <c r="AT201" s="312">
        <v>0</v>
      </c>
      <c r="AU201" s="312">
        <v>0</v>
      </c>
      <c r="AV201" s="312">
        <v>0</v>
      </c>
      <c r="AW201" s="312">
        <v>0</v>
      </c>
      <c r="AX201" s="312">
        <v>0</v>
      </c>
      <c r="AY201" s="312">
        <v>0</v>
      </c>
      <c r="AZ201" s="312">
        <v>0</v>
      </c>
      <c r="BA201" s="312">
        <v>0</v>
      </c>
      <c r="BB201" s="312">
        <v>0</v>
      </c>
      <c r="BC201" s="312">
        <v>0</v>
      </c>
      <c r="BD201" s="312">
        <v>0</v>
      </c>
      <c r="BE201" s="38"/>
      <c r="BF201" s="38"/>
      <c r="BG201" s="38"/>
      <c r="BH201" s="38"/>
      <c r="BI201" s="38"/>
      <c r="BJ201" s="38"/>
      <c r="BK201" s="38"/>
      <c r="BL201" s="38"/>
      <c r="BM201" s="38"/>
      <c r="BN201" s="38"/>
      <c r="BO201" s="38"/>
      <c r="BP201" s="38"/>
      <c r="BQ201" s="38"/>
      <c r="BR201" s="38"/>
      <c r="BS201" s="38"/>
      <c r="BT201" s="38"/>
      <c r="BU201" s="38"/>
      <c r="BV201" s="38"/>
      <c r="BW201" s="38"/>
      <c r="BX201" s="38"/>
      <c r="BY201" s="38"/>
      <c r="BZ201" s="38"/>
      <c r="CA201" s="38"/>
      <c r="CB201" s="38"/>
      <c r="CC201" s="38"/>
      <c r="CD201" s="38"/>
      <c r="CE201" s="38"/>
      <c r="CF201" s="38"/>
      <c r="CG201" s="38"/>
      <c r="CH201" s="38"/>
      <c r="CI201" s="38"/>
      <c r="CJ201" s="38"/>
      <c r="CK201" s="38"/>
      <c r="CL201" s="38"/>
      <c r="CM201" s="38"/>
      <c r="CN201" s="38"/>
      <c r="CO201" s="38"/>
      <c r="CP201" s="38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  <c r="DP201" s="13"/>
      <c r="DQ201" s="13"/>
      <c r="DR201" s="13"/>
      <c r="DS201" s="13"/>
      <c r="DT201" s="13"/>
      <c r="DU201" s="13"/>
      <c r="DV201" s="13"/>
      <c r="DW201" s="13"/>
      <c r="DX201" s="13"/>
      <c r="DY201" s="13"/>
      <c r="DZ201" s="13"/>
      <c r="EA201" s="13"/>
      <c r="EB201" s="13"/>
      <c r="EC201" s="13"/>
      <c r="ED201" s="13"/>
      <c r="EE201" s="13"/>
      <c r="EF201" s="13"/>
      <c r="EG201" s="13"/>
      <c r="EH201" s="13"/>
      <c r="EI201" s="13"/>
      <c r="EJ201" s="13"/>
      <c r="EK201" s="13"/>
      <c r="EL201" s="75"/>
    </row>
    <row r="202" spans="1:142" x14ac:dyDescent="0.25">
      <c r="A202" s="368" t="s">
        <v>871</v>
      </c>
      <c r="B202" s="368" t="s">
        <v>911</v>
      </c>
      <c r="C202" s="369" t="s">
        <v>545</v>
      </c>
      <c r="D202" s="394">
        <v>194</v>
      </c>
      <c r="E202" s="312">
        <v>0</v>
      </c>
      <c r="F202" s="312">
        <v>0</v>
      </c>
      <c r="G202" s="312">
        <v>0</v>
      </c>
      <c r="H202" s="312">
        <v>0</v>
      </c>
      <c r="I202" s="312">
        <v>0</v>
      </c>
      <c r="J202" s="312">
        <v>0</v>
      </c>
      <c r="K202" s="312">
        <v>0</v>
      </c>
      <c r="L202" s="312">
        <v>0</v>
      </c>
      <c r="M202" s="312">
        <v>0</v>
      </c>
      <c r="N202" s="312">
        <v>0</v>
      </c>
      <c r="O202" s="312">
        <v>0</v>
      </c>
      <c r="P202" s="312">
        <v>0</v>
      </c>
      <c r="Q202" s="312">
        <v>0</v>
      </c>
      <c r="R202" s="312">
        <v>0</v>
      </c>
      <c r="S202" s="312">
        <v>0</v>
      </c>
      <c r="T202" s="312">
        <v>0</v>
      </c>
      <c r="U202" s="312">
        <v>0</v>
      </c>
      <c r="V202" s="312">
        <v>0</v>
      </c>
      <c r="W202" s="312">
        <v>0</v>
      </c>
      <c r="X202" s="312">
        <v>0</v>
      </c>
      <c r="Y202" s="312">
        <v>0</v>
      </c>
      <c r="Z202" s="312">
        <v>0</v>
      </c>
      <c r="AA202" s="312">
        <v>0</v>
      </c>
      <c r="AB202" s="312">
        <v>0</v>
      </c>
      <c r="AC202" s="312">
        <v>0</v>
      </c>
      <c r="AD202" s="312">
        <v>0</v>
      </c>
      <c r="AE202" s="312">
        <v>0</v>
      </c>
      <c r="AF202" s="312">
        <v>0</v>
      </c>
      <c r="AG202" s="312">
        <v>0</v>
      </c>
      <c r="AH202" s="312">
        <v>0</v>
      </c>
      <c r="AI202" s="312">
        <v>0</v>
      </c>
      <c r="AJ202" s="312">
        <v>0</v>
      </c>
      <c r="AK202" s="312">
        <v>0</v>
      </c>
      <c r="AL202" s="312">
        <v>0</v>
      </c>
      <c r="AM202" s="312">
        <v>0</v>
      </c>
      <c r="AN202" s="312">
        <v>0</v>
      </c>
      <c r="AO202" s="312">
        <v>0</v>
      </c>
      <c r="AP202" s="312">
        <v>0</v>
      </c>
      <c r="AQ202" s="312">
        <v>0</v>
      </c>
      <c r="AR202" s="312">
        <v>0</v>
      </c>
      <c r="AS202" s="312">
        <v>0</v>
      </c>
      <c r="AT202" s="312">
        <v>0</v>
      </c>
      <c r="AU202" s="312">
        <v>0</v>
      </c>
      <c r="AV202" s="312">
        <v>0</v>
      </c>
      <c r="AW202" s="312">
        <v>0</v>
      </c>
      <c r="AX202" s="312">
        <v>0</v>
      </c>
      <c r="AY202" s="312">
        <v>0</v>
      </c>
      <c r="AZ202" s="312">
        <v>0</v>
      </c>
      <c r="BA202" s="312">
        <v>0</v>
      </c>
      <c r="BB202" s="312">
        <v>0</v>
      </c>
      <c r="BC202" s="312">
        <v>0</v>
      </c>
      <c r="BD202" s="312">
        <v>0</v>
      </c>
      <c r="BE202" s="38"/>
      <c r="BF202" s="38"/>
      <c r="BG202" s="38"/>
      <c r="BH202" s="38"/>
      <c r="BI202" s="38"/>
      <c r="BJ202" s="38"/>
      <c r="BK202" s="38"/>
      <c r="BL202" s="38"/>
      <c r="BM202" s="38"/>
      <c r="BN202" s="38"/>
      <c r="BO202" s="38"/>
      <c r="BP202" s="38"/>
      <c r="BQ202" s="38"/>
      <c r="BR202" s="38"/>
      <c r="BS202" s="38"/>
      <c r="BT202" s="38"/>
      <c r="BU202" s="38"/>
      <c r="BV202" s="38"/>
      <c r="BW202" s="38"/>
      <c r="BX202" s="38"/>
      <c r="BY202" s="38"/>
      <c r="BZ202" s="38"/>
      <c r="CA202" s="38"/>
      <c r="CB202" s="38"/>
      <c r="CC202" s="38"/>
      <c r="CD202" s="38"/>
      <c r="CE202" s="38"/>
      <c r="CF202" s="38"/>
      <c r="CG202" s="38"/>
      <c r="CH202" s="38"/>
      <c r="CI202" s="38"/>
      <c r="CJ202" s="38"/>
      <c r="CK202" s="38"/>
      <c r="CL202" s="38"/>
      <c r="CM202" s="38"/>
      <c r="CN202" s="38"/>
      <c r="CO202" s="38"/>
      <c r="CP202" s="38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  <c r="DQ202" s="13"/>
      <c r="DR202" s="13"/>
      <c r="DS202" s="13"/>
      <c r="DT202" s="13"/>
      <c r="DU202" s="13"/>
      <c r="DV202" s="13"/>
      <c r="DW202" s="13"/>
      <c r="DX202" s="13"/>
      <c r="DY202" s="13"/>
      <c r="DZ202" s="13"/>
      <c r="EA202" s="13"/>
      <c r="EB202" s="13"/>
      <c r="EC202" s="13"/>
      <c r="ED202" s="13"/>
      <c r="EE202" s="13"/>
      <c r="EF202" s="13"/>
      <c r="EG202" s="13"/>
      <c r="EH202" s="13"/>
      <c r="EI202" s="13"/>
      <c r="EJ202" s="13"/>
      <c r="EK202" s="13"/>
      <c r="EL202" s="75"/>
    </row>
    <row r="203" spans="1:142" x14ac:dyDescent="0.25">
      <c r="A203" s="368" t="s">
        <v>872</v>
      </c>
      <c r="B203" s="368" t="s">
        <v>887</v>
      </c>
      <c r="C203" s="369" t="s">
        <v>157</v>
      </c>
      <c r="D203" s="394">
        <v>195</v>
      </c>
      <c r="E203" s="312">
        <v>0</v>
      </c>
      <c r="F203" s="312">
        <v>0</v>
      </c>
      <c r="G203" s="312">
        <v>0</v>
      </c>
      <c r="H203" s="312">
        <v>0</v>
      </c>
      <c r="I203" s="312">
        <v>0</v>
      </c>
      <c r="J203" s="312">
        <v>0</v>
      </c>
      <c r="K203" s="312">
        <v>0</v>
      </c>
      <c r="L203" s="312">
        <v>0</v>
      </c>
      <c r="M203" s="312">
        <v>0</v>
      </c>
      <c r="N203" s="312">
        <v>0</v>
      </c>
      <c r="O203" s="312">
        <v>0</v>
      </c>
      <c r="P203" s="312">
        <v>0</v>
      </c>
      <c r="Q203" s="312">
        <v>0</v>
      </c>
      <c r="R203" s="312">
        <v>0</v>
      </c>
      <c r="S203" s="312">
        <v>0</v>
      </c>
      <c r="T203" s="312">
        <v>0</v>
      </c>
      <c r="U203" s="312">
        <v>0</v>
      </c>
      <c r="V203" s="312">
        <v>0</v>
      </c>
      <c r="W203" s="312">
        <v>0</v>
      </c>
      <c r="X203" s="312">
        <v>0</v>
      </c>
      <c r="Y203" s="312">
        <v>0</v>
      </c>
      <c r="Z203" s="312">
        <v>0</v>
      </c>
      <c r="AA203" s="312">
        <v>0</v>
      </c>
      <c r="AB203" s="312">
        <v>0</v>
      </c>
      <c r="AC203" s="312">
        <v>0</v>
      </c>
      <c r="AD203" s="312">
        <v>0</v>
      </c>
      <c r="AE203" s="312">
        <v>0</v>
      </c>
      <c r="AF203" s="312">
        <v>0</v>
      </c>
      <c r="AG203" s="312">
        <v>0</v>
      </c>
      <c r="AH203" s="312">
        <v>0</v>
      </c>
      <c r="AI203" s="312">
        <v>0</v>
      </c>
      <c r="AJ203" s="312">
        <v>0</v>
      </c>
      <c r="AK203" s="312">
        <v>0</v>
      </c>
      <c r="AL203" s="312">
        <v>0</v>
      </c>
      <c r="AM203" s="312">
        <v>0</v>
      </c>
      <c r="AN203" s="312">
        <v>0</v>
      </c>
      <c r="AO203" s="312">
        <v>0</v>
      </c>
      <c r="AP203" s="312">
        <v>0</v>
      </c>
      <c r="AQ203" s="312">
        <v>0</v>
      </c>
      <c r="AR203" s="312">
        <v>0</v>
      </c>
      <c r="AS203" s="312">
        <v>0</v>
      </c>
      <c r="AT203" s="312">
        <v>0</v>
      </c>
      <c r="AU203" s="312">
        <v>0</v>
      </c>
      <c r="AV203" s="312">
        <v>0</v>
      </c>
      <c r="AW203" s="312">
        <v>0</v>
      </c>
      <c r="AX203" s="312">
        <v>0</v>
      </c>
      <c r="AY203" s="312">
        <v>0</v>
      </c>
      <c r="AZ203" s="312">
        <v>0</v>
      </c>
      <c r="BA203" s="312">
        <v>0</v>
      </c>
      <c r="BB203" s="312">
        <v>0</v>
      </c>
      <c r="BC203" s="312">
        <v>0</v>
      </c>
      <c r="BD203" s="312">
        <v>0</v>
      </c>
      <c r="BE203" s="38"/>
      <c r="BF203" s="38"/>
      <c r="BG203" s="38"/>
      <c r="BH203" s="38"/>
      <c r="BI203" s="38"/>
      <c r="BJ203" s="38"/>
      <c r="BK203" s="38"/>
      <c r="BL203" s="38"/>
      <c r="BM203" s="38"/>
      <c r="BN203" s="38"/>
      <c r="BO203" s="38"/>
      <c r="BP203" s="38"/>
      <c r="BQ203" s="38"/>
      <c r="BR203" s="38"/>
      <c r="BS203" s="38"/>
      <c r="BT203" s="38"/>
      <c r="BU203" s="38"/>
      <c r="BV203" s="38"/>
      <c r="BW203" s="38"/>
      <c r="BX203" s="38"/>
      <c r="BY203" s="38"/>
      <c r="BZ203" s="38"/>
      <c r="CA203" s="38"/>
      <c r="CB203" s="38"/>
      <c r="CC203" s="38"/>
      <c r="CD203" s="38"/>
      <c r="CE203" s="38"/>
      <c r="CF203" s="38"/>
      <c r="CG203" s="38"/>
      <c r="CH203" s="38"/>
      <c r="CI203" s="38"/>
      <c r="CJ203" s="38"/>
      <c r="CK203" s="38"/>
      <c r="CL203" s="38"/>
      <c r="CM203" s="38"/>
      <c r="CN203" s="38"/>
      <c r="CO203" s="38"/>
      <c r="CP203" s="38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  <c r="DQ203" s="13"/>
      <c r="DR203" s="13"/>
      <c r="DS203" s="13"/>
      <c r="DT203" s="13"/>
      <c r="DU203" s="13"/>
      <c r="DV203" s="13"/>
      <c r="DW203" s="13"/>
      <c r="DX203" s="13"/>
      <c r="DY203" s="13"/>
      <c r="DZ203" s="13"/>
      <c r="EA203" s="13"/>
      <c r="EB203" s="13"/>
      <c r="EC203" s="13"/>
      <c r="ED203" s="13"/>
      <c r="EE203" s="13"/>
      <c r="EF203" s="13"/>
      <c r="EG203" s="13"/>
      <c r="EH203" s="13"/>
      <c r="EI203" s="13"/>
      <c r="EJ203" s="13"/>
      <c r="EK203" s="13"/>
      <c r="EL203" s="75"/>
    </row>
    <row r="204" spans="1:142" x14ac:dyDescent="0.25">
      <c r="A204" s="368" t="s">
        <v>872</v>
      </c>
      <c r="B204" s="368" t="s">
        <v>520</v>
      </c>
      <c r="C204" s="369" t="s">
        <v>157</v>
      </c>
      <c r="D204" s="394">
        <v>196</v>
      </c>
      <c r="E204" s="312">
        <v>0</v>
      </c>
      <c r="F204" s="312">
        <v>0</v>
      </c>
      <c r="G204" s="312">
        <v>0</v>
      </c>
      <c r="H204" s="312">
        <v>0</v>
      </c>
      <c r="I204" s="312">
        <v>0</v>
      </c>
      <c r="J204" s="312">
        <v>0</v>
      </c>
      <c r="K204" s="312">
        <v>0</v>
      </c>
      <c r="L204" s="312">
        <v>0</v>
      </c>
      <c r="M204" s="312">
        <v>0</v>
      </c>
      <c r="N204" s="312">
        <v>0</v>
      </c>
      <c r="O204" s="312">
        <v>0</v>
      </c>
      <c r="P204" s="312">
        <v>0</v>
      </c>
      <c r="Q204" s="312">
        <v>0</v>
      </c>
      <c r="R204" s="312">
        <v>0</v>
      </c>
      <c r="S204" s="312">
        <v>0</v>
      </c>
      <c r="T204" s="312">
        <v>0</v>
      </c>
      <c r="U204" s="312">
        <v>0</v>
      </c>
      <c r="V204" s="312">
        <v>0</v>
      </c>
      <c r="W204" s="312">
        <v>0</v>
      </c>
      <c r="X204" s="312">
        <v>0</v>
      </c>
      <c r="Y204" s="312">
        <v>0</v>
      </c>
      <c r="Z204" s="312">
        <v>0</v>
      </c>
      <c r="AA204" s="312">
        <v>0</v>
      </c>
      <c r="AB204" s="312">
        <v>0</v>
      </c>
      <c r="AC204" s="312">
        <v>0</v>
      </c>
      <c r="AD204" s="312">
        <v>0</v>
      </c>
      <c r="AE204" s="312">
        <v>0</v>
      </c>
      <c r="AF204" s="312">
        <v>0</v>
      </c>
      <c r="AG204" s="312">
        <v>0</v>
      </c>
      <c r="AH204" s="312">
        <v>0</v>
      </c>
      <c r="AI204" s="312">
        <v>0</v>
      </c>
      <c r="AJ204" s="312">
        <v>0</v>
      </c>
      <c r="AK204" s="312">
        <v>0</v>
      </c>
      <c r="AL204" s="312">
        <v>0</v>
      </c>
      <c r="AM204" s="312">
        <v>0</v>
      </c>
      <c r="AN204" s="312">
        <v>0</v>
      </c>
      <c r="AO204" s="312">
        <v>0</v>
      </c>
      <c r="AP204" s="312">
        <v>0</v>
      </c>
      <c r="AQ204" s="312">
        <v>0</v>
      </c>
      <c r="AR204" s="312">
        <v>0</v>
      </c>
      <c r="AS204" s="312">
        <v>0</v>
      </c>
      <c r="AT204" s="312">
        <v>0</v>
      </c>
      <c r="AU204" s="312">
        <v>0</v>
      </c>
      <c r="AV204" s="312">
        <v>0</v>
      </c>
      <c r="AW204" s="312">
        <v>0</v>
      </c>
      <c r="AX204" s="312">
        <v>0</v>
      </c>
      <c r="AY204" s="312">
        <v>0</v>
      </c>
      <c r="AZ204" s="312">
        <v>0</v>
      </c>
      <c r="BA204" s="312">
        <v>0</v>
      </c>
      <c r="BB204" s="312">
        <v>0</v>
      </c>
      <c r="BC204" s="312">
        <v>0</v>
      </c>
      <c r="BD204" s="312">
        <v>0</v>
      </c>
      <c r="BE204" s="38"/>
      <c r="BF204" s="38"/>
      <c r="BG204" s="38"/>
      <c r="BH204" s="38"/>
      <c r="BI204" s="38"/>
      <c r="BJ204" s="38"/>
      <c r="BK204" s="38"/>
      <c r="BL204" s="38"/>
      <c r="BM204" s="38"/>
      <c r="BN204" s="38"/>
      <c r="BO204" s="38"/>
      <c r="BP204" s="38"/>
      <c r="BQ204" s="38"/>
      <c r="BR204" s="38"/>
      <c r="BS204" s="38"/>
      <c r="BT204" s="38"/>
      <c r="BU204" s="38"/>
      <c r="BV204" s="38"/>
      <c r="BW204" s="38"/>
      <c r="BX204" s="38"/>
      <c r="BY204" s="38"/>
      <c r="BZ204" s="38"/>
      <c r="CA204" s="38"/>
      <c r="CB204" s="38"/>
      <c r="CC204" s="38"/>
      <c r="CD204" s="38"/>
      <c r="CE204" s="38"/>
      <c r="CF204" s="38"/>
      <c r="CG204" s="38"/>
      <c r="CH204" s="38"/>
      <c r="CI204" s="38"/>
      <c r="CJ204" s="38"/>
      <c r="CK204" s="38"/>
      <c r="CL204" s="38"/>
      <c r="CM204" s="38"/>
      <c r="CN204" s="38"/>
      <c r="CO204" s="38"/>
      <c r="CP204" s="38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  <c r="DQ204" s="13"/>
      <c r="DR204" s="13"/>
      <c r="DS204" s="13"/>
      <c r="DT204" s="13"/>
      <c r="DU204" s="13"/>
      <c r="DV204" s="13"/>
      <c r="DW204" s="13"/>
      <c r="DX204" s="13"/>
      <c r="DY204" s="13"/>
      <c r="DZ204" s="13"/>
      <c r="EA204" s="13"/>
      <c r="EB204" s="13"/>
      <c r="EC204" s="13"/>
      <c r="ED204" s="13"/>
      <c r="EE204" s="13"/>
      <c r="EF204" s="13"/>
      <c r="EG204" s="13"/>
      <c r="EH204" s="13"/>
      <c r="EI204" s="13"/>
      <c r="EJ204" s="13"/>
      <c r="EK204" s="13"/>
      <c r="EL204" s="75"/>
    </row>
    <row r="205" spans="1:142" x14ac:dyDescent="0.25">
      <c r="A205" s="368" t="s">
        <v>872</v>
      </c>
      <c r="B205" s="368" t="s">
        <v>521</v>
      </c>
      <c r="C205" s="369" t="s">
        <v>157</v>
      </c>
      <c r="D205" s="394">
        <v>197</v>
      </c>
      <c r="E205" s="312">
        <v>0</v>
      </c>
      <c r="F205" s="312">
        <v>0</v>
      </c>
      <c r="G205" s="312">
        <v>0</v>
      </c>
      <c r="H205" s="312">
        <v>0</v>
      </c>
      <c r="I205" s="312">
        <v>0</v>
      </c>
      <c r="J205" s="312">
        <v>0</v>
      </c>
      <c r="K205" s="312">
        <v>0</v>
      </c>
      <c r="L205" s="312">
        <v>0</v>
      </c>
      <c r="M205" s="312">
        <v>0</v>
      </c>
      <c r="N205" s="312">
        <v>0</v>
      </c>
      <c r="O205" s="312">
        <v>0</v>
      </c>
      <c r="P205" s="312">
        <v>0</v>
      </c>
      <c r="Q205" s="312">
        <v>0</v>
      </c>
      <c r="R205" s="312">
        <v>0</v>
      </c>
      <c r="S205" s="312">
        <v>0</v>
      </c>
      <c r="T205" s="312">
        <v>0</v>
      </c>
      <c r="U205" s="312">
        <v>0</v>
      </c>
      <c r="V205" s="312">
        <v>0</v>
      </c>
      <c r="W205" s="312">
        <v>0</v>
      </c>
      <c r="X205" s="312">
        <v>0</v>
      </c>
      <c r="Y205" s="312">
        <v>0</v>
      </c>
      <c r="Z205" s="312">
        <v>0</v>
      </c>
      <c r="AA205" s="312">
        <v>0</v>
      </c>
      <c r="AB205" s="312">
        <v>0</v>
      </c>
      <c r="AC205" s="312">
        <v>0</v>
      </c>
      <c r="AD205" s="312">
        <v>0</v>
      </c>
      <c r="AE205" s="312">
        <v>0</v>
      </c>
      <c r="AF205" s="312">
        <v>0</v>
      </c>
      <c r="AG205" s="312">
        <v>0</v>
      </c>
      <c r="AH205" s="312">
        <v>0</v>
      </c>
      <c r="AI205" s="312">
        <v>0</v>
      </c>
      <c r="AJ205" s="312">
        <v>0</v>
      </c>
      <c r="AK205" s="312">
        <v>0</v>
      </c>
      <c r="AL205" s="312">
        <v>0</v>
      </c>
      <c r="AM205" s="312">
        <v>0</v>
      </c>
      <c r="AN205" s="312">
        <v>0</v>
      </c>
      <c r="AO205" s="312">
        <v>0</v>
      </c>
      <c r="AP205" s="312">
        <v>0</v>
      </c>
      <c r="AQ205" s="312">
        <v>0</v>
      </c>
      <c r="AR205" s="312">
        <v>0</v>
      </c>
      <c r="AS205" s="312">
        <v>0</v>
      </c>
      <c r="AT205" s="312">
        <v>0</v>
      </c>
      <c r="AU205" s="312">
        <v>0</v>
      </c>
      <c r="AV205" s="312">
        <v>0</v>
      </c>
      <c r="AW205" s="312">
        <v>0</v>
      </c>
      <c r="AX205" s="312">
        <v>0</v>
      </c>
      <c r="AY205" s="312">
        <v>0</v>
      </c>
      <c r="AZ205" s="312">
        <v>0</v>
      </c>
      <c r="BA205" s="312">
        <v>0</v>
      </c>
      <c r="BB205" s="312">
        <v>0</v>
      </c>
      <c r="BC205" s="312">
        <v>0</v>
      </c>
      <c r="BD205" s="312">
        <v>0</v>
      </c>
      <c r="BE205" s="38"/>
      <c r="BF205" s="38"/>
      <c r="BG205" s="38"/>
      <c r="BH205" s="38"/>
      <c r="BI205" s="38"/>
      <c r="BJ205" s="38"/>
      <c r="BK205" s="38"/>
      <c r="BL205" s="38"/>
      <c r="BM205" s="38"/>
      <c r="BN205" s="38"/>
      <c r="BO205" s="38"/>
      <c r="BP205" s="38"/>
      <c r="BQ205" s="38"/>
      <c r="BR205" s="38"/>
      <c r="BS205" s="38"/>
      <c r="BT205" s="38"/>
      <c r="BU205" s="38"/>
      <c r="BV205" s="38"/>
      <c r="BW205" s="38"/>
      <c r="BX205" s="38"/>
      <c r="BY205" s="38"/>
      <c r="BZ205" s="38"/>
      <c r="CA205" s="38"/>
      <c r="CB205" s="38"/>
      <c r="CC205" s="38"/>
      <c r="CD205" s="38"/>
      <c r="CE205" s="38"/>
      <c r="CF205" s="38"/>
      <c r="CG205" s="38"/>
      <c r="CH205" s="38"/>
      <c r="CI205" s="38"/>
      <c r="CJ205" s="38"/>
      <c r="CK205" s="38"/>
      <c r="CL205" s="38"/>
      <c r="CM205" s="38"/>
      <c r="CN205" s="38"/>
      <c r="CO205" s="38"/>
      <c r="CP205" s="38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H205" s="13"/>
      <c r="DI205" s="13"/>
      <c r="DJ205" s="13"/>
      <c r="DK205" s="13"/>
      <c r="DL205" s="13"/>
      <c r="DM205" s="13"/>
      <c r="DN205" s="13"/>
      <c r="DO205" s="13"/>
      <c r="DP205" s="13"/>
      <c r="DQ205" s="13"/>
      <c r="DR205" s="13"/>
      <c r="DS205" s="13"/>
      <c r="DT205" s="13"/>
      <c r="DU205" s="13"/>
      <c r="DV205" s="13"/>
      <c r="DW205" s="13"/>
      <c r="DX205" s="13"/>
      <c r="DY205" s="13"/>
      <c r="DZ205" s="13"/>
      <c r="EA205" s="13"/>
      <c r="EB205" s="13"/>
      <c r="EC205" s="13"/>
      <c r="ED205" s="13"/>
      <c r="EE205" s="13"/>
      <c r="EF205" s="13"/>
      <c r="EG205" s="13"/>
      <c r="EH205" s="13"/>
      <c r="EI205" s="13"/>
      <c r="EJ205" s="13"/>
      <c r="EK205" s="13"/>
      <c r="EL205" s="75"/>
    </row>
    <row r="206" spans="1:142" x14ac:dyDescent="0.25">
      <c r="A206" s="368" t="s">
        <v>872</v>
      </c>
      <c r="B206" s="368" t="s">
        <v>880</v>
      </c>
      <c r="C206" s="369" t="s">
        <v>153</v>
      </c>
      <c r="D206" s="394">
        <v>198</v>
      </c>
      <c r="E206" s="312">
        <v>0</v>
      </c>
      <c r="F206" s="312">
        <v>0</v>
      </c>
      <c r="G206" s="312">
        <v>0</v>
      </c>
      <c r="H206" s="312">
        <v>0</v>
      </c>
      <c r="I206" s="312">
        <v>0</v>
      </c>
      <c r="J206" s="312">
        <v>0</v>
      </c>
      <c r="K206" s="312">
        <v>0</v>
      </c>
      <c r="L206" s="312">
        <v>0</v>
      </c>
      <c r="M206" s="312">
        <v>0</v>
      </c>
      <c r="N206" s="312">
        <v>0</v>
      </c>
      <c r="O206" s="312">
        <v>0</v>
      </c>
      <c r="P206" s="312">
        <v>0</v>
      </c>
      <c r="Q206" s="312">
        <v>0</v>
      </c>
      <c r="R206" s="312">
        <v>0</v>
      </c>
      <c r="S206" s="312">
        <v>0</v>
      </c>
      <c r="T206" s="312">
        <v>0</v>
      </c>
      <c r="U206" s="312">
        <v>0</v>
      </c>
      <c r="V206" s="312">
        <v>0</v>
      </c>
      <c r="W206" s="312">
        <v>0</v>
      </c>
      <c r="X206" s="312">
        <v>0</v>
      </c>
      <c r="Y206" s="312">
        <v>0</v>
      </c>
      <c r="Z206" s="312">
        <v>0</v>
      </c>
      <c r="AA206" s="312">
        <v>0</v>
      </c>
      <c r="AB206" s="312">
        <v>0</v>
      </c>
      <c r="AC206" s="312">
        <v>0</v>
      </c>
      <c r="AD206" s="312">
        <v>0</v>
      </c>
      <c r="AE206" s="312">
        <v>0</v>
      </c>
      <c r="AF206" s="312">
        <v>0</v>
      </c>
      <c r="AG206" s="312">
        <v>0</v>
      </c>
      <c r="AH206" s="312">
        <v>0</v>
      </c>
      <c r="AI206" s="312">
        <v>0</v>
      </c>
      <c r="AJ206" s="312">
        <v>0</v>
      </c>
      <c r="AK206" s="312">
        <v>0</v>
      </c>
      <c r="AL206" s="312">
        <v>0</v>
      </c>
      <c r="AM206" s="312">
        <v>0</v>
      </c>
      <c r="AN206" s="312">
        <v>0</v>
      </c>
      <c r="AO206" s="312">
        <v>0</v>
      </c>
      <c r="AP206" s="312">
        <v>0</v>
      </c>
      <c r="AQ206" s="312">
        <v>0</v>
      </c>
      <c r="AR206" s="312">
        <v>0</v>
      </c>
      <c r="AS206" s="312">
        <v>0</v>
      </c>
      <c r="AT206" s="312">
        <v>0</v>
      </c>
      <c r="AU206" s="312">
        <v>0</v>
      </c>
      <c r="AV206" s="312">
        <v>0</v>
      </c>
      <c r="AW206" s="312">
        <v>0</v>
      </c>
      <c r="AX206" s="312">
        <v>0</v>
      </c>
      <c r="AY206" s="312">
        <v>0</v>
      </c>
      <c r="AZ206" s="312">
        <v>0</v>
      </c>
      <c r="BA206" s="312">
        <v>0</v>
      </c>
      <c r="BB206" s="312">
        <v>0</v>
      </c>
      <c r="BC206" s="312">
        <v>0</v>
      </c>
      <c r="BD206" s="312">
        <v>0</v>
      </c>
      <c r="BE206" s="38"/>
      <c r="BF206" s="38"/>
      <c r="BG206" s="38"/>
      <c r="BH206" s="38"/>
      <c r="BI206" s="38"/>
      <c r="BJ206" s="38"/>
      <c r="BK206" s="38"/>
      <c r="BL206" s="38"/>
      <c r="BM206" s="38"/>
      <c r="BN206" s="38"/>
      <c r="BO206" s="38"/>
      <c r="BP206" s="38"/>
      <c r="BQ206" s="38"/>
      <c r="BR206" s="38"/>
      <c r="BS206" s="38"/>
      <c r="BT206" s="38"/>
      <c r="BU206" s="38"/>
      <c r="BV206" s="38"/>
      <c r="BW206" s="38"/>
      <c r="BX206" s="38"/>
      <c r="BY206" s="38"/>
      <c r="BZ206" s="38"/>
      <c r="CA206" s="38"/>
      <c r="CB206" s="38"/>
      <c r="CC206" s="38"/>
      <c r="CD206" s="38"/>
      <c r="CE206" s="38"/>
      <c r="CF206" s="38"/>
      <c r="CG206" s="38"/>
      <c r="CH206" s="38"/>
      <c r="CI206" s="38"/>
      <c r="CJ206" s="38"/>
      <c r="CK206" s="38"/>
      <c r="CL206" s="38"/>
      <c r="CM206" s="38"/>
      <c r="CN206" s="38"/>
      <c r="CO206" s="38"/>
      <c r="CP206" s="38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  <c r="DS206" s="13"/>
      <c r="DT206" s="13"/>
      <c r="DU206" s="13"/>
      <c r="DV206" s="13"/>
      <c r="DW206" s="13"/>
      <c r="DX206" s="13"/>
      <c r="DY206" s="13"/>
      <c r="DZ206" s="13"/>
      <c r="EA206" s="13"/>
      <c r="EB206" s="13"/>
      <c r="EC206" s="13"/>
      <c r="ED206" s="13"/>
      <c r="EE206" s="13"/>
      <c r="EF206" s="13"/>
      <c r="EG206" s="13"/>
      <c r="EH206" s="13"/>
      <c r="EI206" s="13"/>
      <c r="EJ206" s="13"/>
      <c r="EK206" s="13"/>
      <c r="EL206" s="75"/>
    </row>
    <row r="207" spans="1:142" x14ac:dyDescent="0.25">
      <c r="A207" s="368" t="s">
        <v>872</v>
      </c>
      <c r="B207" s="368" t="s">
        <v>887</v>
      </c>
      <c r="C207" s="369" t="s">
        <v>153</v>
      </c>
      <c r="D207" s="394">
        <v>199</v>
      </c>
      <c r="E207" s="312">
        <v>0</v>
      </c>
      <c r="F207" s="312">
        <v>0</v>
      </c>
      <c r="G207" s="312">
        <v>0</v>
      </c>
      <c r="H207" s="312">
        <v>0</v>
      </c>
      <c r="I207" s="312">
        <v>0</v>
      </c>
      <c r="J207" s="312">
        <v>0</v>
      </c>
      <c r="K207" s="312">
        <v>0</v>
      </c>
      <c r="L207" s="312">
        <v>0</v>
      </c>
      <c r="M207" s="312">
        <v>0</v>
      </c>
      <c r="N207" s="312">
        <v>0</v>
      </c>
      <c r="O207" s="312">
        <v>0</v>
      </c>
      <c r="P207" s="312">
        <v>0</v>
      </c>
      <c r="Q207" s="312">
        <v>0</v>
      </c>
      <c r="R207" s="312">
        <v>0</v>
      </c>
      <c r="S207" s="312">
        <v>0</v>
      </c>
      <c r="T207" s="312">
        <v>0</v>
      </c>
      <c r="U207" s="312">
        <v>0</v>
      </c>
      <c r="V207" s="312">
        <v>0</v>
      </c>
      <c r="W207" s="312">
        <v>0</v>
      </c>
      <c r="X207" s="312">
        <v>0</v>
      </c>
      <c r="Y207" s="312">
        <v>0</v>
      </c>
      <c r="Z207" s="312">
        <v>0</v>
      </c>
      <c r="AA207" s="312">
        <v>0</v>
      </c>
      <c r="AB207" s="312">
        <v>0</v>
      </c>
      <c r="AC207" s="312">
        <v>0</v>
      </c>
      <c r="AD207" s="312">
        <v>0</v>
      </c>
      <c r="AE207" s="312">
        <v>0</v>
      </c>
      <c r="AF207" s="312">
        <v>0</v>
      </c>
      <c r="AG207" s="312">
        <v>0</v>
      </c>
      <c r="AH207" s="312">
        <v>0</v>
      </c>
      <c r="AI207" s="312">
        <v>0</v>
      </c>
      <c r="AJ207" s="312">
        <v>0</v>
      </c>
      <c r="AK207" s="312">
        <v>0</v>
      </c>
      <c r="AL207" s="312">
        <v>0</v>
      </c>
      <c r="AM207" s="312">
        <v>0</v>
      </c>
      <c r="AN207" s="312">
        <v>0</v>
      </c>
      <c r="AO207" s="312">
        <v>0</v>
      </c>
      <c r="AP207" s="312">
        <v>0</v>
      </c>
      <c r="AQ207" s="312">
        <v>0</v>
      </c>
      <c r="AR207" s="312">
        <v>0</v>
      </c>
      <c r="AS207" s="312">
        <v>0</v>
      </c>
      <c r="AT207" s="312">
        <v>0</v>
      </c>
      <c r="AU207" s="312">
        <v>0</v>
      </c>
      <c r="AV207" s="312">
        <v>0</v>
      </c>
      <c r="AW207" s="312">
        <v>0</v>
      </c>
      <c r="AX207" s="312">
        <v>0</v>
      </c>
      <c r="AY207" s="312">
        <v>0</v>
      </c>
      <c r="AZ207" s="312">
        <v>0</v>
      </c>
      <c r="BA207" s="312">
        <v>0</v>
      </c>
      <c r="BB207" s="312">
        <v>0</v>
      </c>
      <c r="BC207" s="312">
        <v>0</v>
      </c>
      <c r="BD207" s="312">
        <v>0</v>
      </c>
      <c r="BE207" s="38"/>
      <c r="BF207" s="38"/>
      <c r="BG207" s="38"/>
      <c r="BH207" s="38"/>
      <c r="BI207" s="38"/>
      <c r="BJ207" s="38"/>
      <c r="BK207" s="38"/>
      <c r="BL207" s="38"/>
      <c r="BM207" s="38"/>
      <c r="BN207" s="38"/>
      <c r="BO207" s="38"/>
      <c r="BP207" s="38"/>
      <c r="BQ207" s="38"/>
      <c r="BR207" s="38"/>
      <c r="BS207" s="38"/>
      <c r="BT207" s="38"/>
      <c r="BU207" s="38"/>
      <c r="BV207" s="38"/>
      <c r="BW207" s="38"/>
      <c r="BX207" s="38"/>
      <c r="BY207" s="38"/>
      <c r="BZ207" s="38"/>
      <c r="CA207" s="38"/>
      <c r="CB207" s="38"/>
      <c r="CC207" s="38"/>
      <c r="CD207" s="38"/>
      <c r="CE207" s="38"/>
      <c r="CF207" s="38"/>
      <c r="CG207" s="38"/>
      <c r="CH207" s="38"/>
      <c r="CI207" s="38"/>
      <c r="CJ207" s="38"/>
      <c r="CK207" s="38"/>
      <c r="CL207" s="38"/>
      <c r="CM207" s="38"/>
      <c r="CN207" s="38"/>
      <c r="CO207" s="38"/>
      <c r="CP207" s="38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  <c r="DQ207" s="13"/>
      <c r="DR207" s="13"/>
      <c r="DS207" s="13"/>
      <c r="DT207" s="13"/>
      <c r="DU207" s="13"/>
      <c r="DV207" s="13"/>
      <c r="DW207" s="13"/>
      <c r="DX207" s="13"/>
      <c r="DY207" s="13"/>
      <c r="DZ207" s="13"/>
      <c r="EA207" s="13"/>
      <c r="EB207" s="13"/>
      <c r="EC207" s="13"/>
      <c r="ED207" s="13"/>
      <c r="EE207" s="13"/>
      <c r="EF207" s="13"/>
      <c r="EG207" s="13"/>
      <c r="EH207" s="13"/>
      <c r="EI207" s="13"/>
      <c r="EJ207" s="13"/>
      <c r="EK207" s="13"/>
      <c r="EL207" s="75"/>
    </row>
    <row r="208" spans="1:142" x14ac:dyDescent="0.25">
      <c r="A208" s="368" t="s">
        <v>872</v>
      </c>
      <c r="B208" s="368" t="s">
        <v>889</v>
      </c>
      <c r="C208" s="369" t="s">
        <v>153</v>
      </c>
      <c r="D208" s="394">
        <v>200</v>
      </c>
      <c r="E208" s="312">
        <v>0</v>
      </c>
      <c r="F208" s="312">
        <v>0</v>
      </c>
      <c r="G208" s="312">
        <v>0</v>
      </c>
      <c r="H208" s="312">
        <v>0</v>
      </c>
      <c r="I208" s="312">
        <v>0</v>
      </c>
      <c r="J208" s="312">
        <v>0</v>
      </c>
      <c r="K208" s="312">
        <v>0</v>
      </c>
      <c r="L208" s="312">
        <v>0</v>
      </c>
      <c r="M208" s="312">
        <v>0</v>
      </c>
      <c r="N208" s="312">
        <v>0</v>
      </c>
      <c r="O208" s="312">
        <v>0</v>
      </c>
      <c r="P208" s="312">
        <v>0</v>
      </c>
      <c r="Q208" s="312">
        <v>0</v>
      </c>
      <c r="R208" s="312">
        <v>0</v>
      </c>
      <c r="S208" s="312">
        <v>0</v>
      </c>
      <c r="T208" s="312">
        <v>0</v>
      </c>
      <c r="U208" s="312">
        <v>0</v>
      </c>
      <c r="V208" s="312">
        <v>0</v>
      </c>
      <c r="W208" s="312">
        <v>0</v>
      </c>
      <c r="X208" s="312">
        <v>0</v>
      </c>
      <c r="Y208" s="312">
        <v>0</v>
      </c>
      <c r="Z208" s="312">
        <v>0</v>
      </c>
      <c r="AA208" s="312">
        <v>0</v>
      </c>
      <c r="AB208" s="312">
        <v>0</v>
      </c>
      <c r="AC208" s="312">
        <v>0</v>
      </c>
      <c r="AD208" s="312">
        <v>0</v>
      </c>
      <c r="AE208" s="312">
        <v>0</v>
      </c>
      <c r="AF208" s="312">
        <v>0</v>
      </c>
      <c r="AG208" s="312">
        <v>0</v>
      </c>
      <c r="AH208" s="312">
        <v>0</v>
      </c>
      <c r="AI208" s="312">
        <v>0</v>
      </c>
      <c r="AJ208" s="312">
        <v>0</v>
      </c>
      <c r="AK208" s="312">
        <v>0</v>
      </c>
      <c r="AL208" s="312">
        <v>0</v>
      </c>
      <c r="AM208" s="312">
        <v>0</v>
      </c>
      <c r="AN208" s="312">
        <v>0</v>
      </c>
      <c r="AO208" s="312">
        <v>0</v>
      </c>
      <c r="AP208" s="312">
        <v>0</v>
      </c>
      <c r="AQ208" s="312">
        <v>0</v>
      </c>
      <c r="AR208" s="312">
        <v>0</v>
      </c>
      <c r="AS208" s="312">
        <v>0</v>
      </c>
      <c r="AT208" s="312">
        <v>0</v>
      </c>
      <c r="AU208" s="312">
        <v>0</v>
      </c>
      <c r="AV208" s="312">
        <v>0</v>
      </c>
      <c r="AW208" s="312">
        <v>0</v>
      </c>
      <c r="AX208" s="312">
        <v>0</v>
      </c>
      <c r="AY208" s="312">
        <v>0</v>
      </c>
      <c r="AZ208" s="312">
        <v>0</v>
      </c>
      <c r="BA208" s="312">
        <v>0</v>
      </c>
      <c r="BB208" s="312">
        <v>0</v>
      </c>
      <c r="BC208" s="312">
        <v>0</v>
      </c>
      <c r="BD208" s="312">
        <v>0</v>
      </c>
      <c r="BE208" s="444"/>
      <c r="BF208" s="444"/>
      <c r="BG208" s="444"/>
      <c r="BH208" s="444"/>
      <c r="BI208" s="444"/>
      <c r="BJ208" s="444"/>
      <c r="BK208" s="444"/>
      <c r="BL208" s="444"/>
      <c r="BM208" s="444"/>
      <c r="BN208" s="444"/>
      <c r="BO208" s="444"/>
      <c r="BP208" s="444"/>
      <c r="BQ208" s="444"/>
      <c r="BR208" s="444"/>
      <c r="BS208" s="444"/>
      <c r="BT208" s="444"/>
      <c r="BU208" s="444"/>
      <c r="BV208" s="444"/>
      <c r="BW208" s="444"/>
      <c r="BX208" s="444"/>
      <c r="BY208" s="444"/>
      <c r="BZ208" s="444"/>
      <c r="CA208" s="444"/>
      <c r="CB208" s="444"/>
      <c r="CC208" s="444"/>
      <c r="CD208" s="444"/>
      <c r="CE208" s="444"/>
      <c r="CF208" s="444"/>
      <c r="CG208" s="444"/>
      <c r="CH208" s="444"/>
      <c r="CI208" s="444"/>
      <c r="CJ208" s="444"/>
      <c r="CK208" s="444"/>
      <c r="CL208" s="444"/>
      <c r="CM208" s="444"/>
      <c r="CN208" s="38"/>
      <c r="CO208" s="38"/>
      <c r="CP208" s="38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75"/>
    </row>
    <row r="209" spans="1:142" x14ac:dyDescent="0.25">
      <c r="A209" s="368" t="s">
        <v>872</v>
      </c>
      <c r="B209" s="368" t="s">
        <v>504</v>
      </c>
      <c r="C209" s="369" t="s">
        <v>153</v>
      </c>
      <c r="D209" s="394">
        <v>201</v>
      </c>
      <c r="E209" s="312">
        <v>0</v>
      </c>
      <c r="F209" s="312">
        <v>0</v>
      </c>
      <c r="G209" s="312">
        <v>0</v>
      </c>
      <c r="H209" s="312">
        <v>0</v>
      </c>
      <c r="I209" s="312">
        <v>0</v>
      </c>
      <c r="J209" s="312">
        <v>0</v>
      </c>
      <c r="K209" s="312">
        <v>0</v>
      </c>
      <c r="L209" s="312">
        <v>0</v>
      </c>
      <c r="M209" s="312">
        <v>0</v>
      </c>
      <c r="N209" s="312">
        <v>0</v>
      </c>
      <c r="O209" s="312">
        <v>0</v>
      </c>
      <c r="P209" s="312">
        <v>0</v>
      </c>
      <c r="Q209" s="312">
        <v>0</v>
      </c>
      <c r="R209" s="312">
        <v>0</v>
      </c>
      <c r="S209" s="312">
        <v>0</v>
      </c>
      <c r="T209" s="312">
        <v>0</v>
      </c>
      <c r="U209" s="312">
        <v>0</v>
      </c>
      <c r="V209" s="312">
        <v>0</v>
      </c>
      <c r="W209" s="312">
        <v>0</v>
      </c>
      <c r="X209" s="312">
        <v>0</v>
      </c>
      <c r="Y209" s="312">
        <v>0</v>
      </c>
      <c r="Z209" s="312">
        <v>0</v>
      </c>
      <c r="AA209" s="312">
        <v>0</v>
      </c>
      <c r="AB209" s="312">
        <v>0</v>
      </c>
      <c r="AC209" s="312">
        <v>0</v>
      </c>
      <c r="AD209" s="312">
        <v>0</v>
      </c>
      <c r="AE209" s="312">
        <v>0</v>
      </c>
      <c r="AF209" s="312">
        <v>0</v>
      </c>
      <c r="AG209" s="312">
        <v>0</v>
      </c>
      <c r="AH209" s="312">
        <v>0</v>
      </c>
      <c r="AI209" s="312">
        <v>0</v>
      </c>
      <c r="AJ209" s="312">
        <v>0</v>
      </c>
      <c r="AK209" s="312">
        <v>0</v>
      </c>
      <c r="AL209" s="312">
        <v>0</v>
      </c>
      <c r="AM209" s="312">
        <v>0</v>
      </c>
      <c r="AN209" s="312">
        <v>0</v>
      </c>
      <c r="AO209" s="312">
        <v>0</v>
      </c>
      <c r="AP209" s="312">
        <v>0</v>
      </c>
      <c r="AQ209" s="312">
        <v>0</v>
      </c>
      <c r="AR209" s="312">
        <v>0</v>
      </c>
      <c r="AS209" s="312">
        <v>0</v>
      </c>
      <c r="AT209" s="312">
        <v>0</v>
      </c>
      <c r="AU209" s="312">
        <v>0</v>
      </c>
      <c r="AV209" s="312">
        <v>0</v>
      </c>
      <c r="AW209" s="312">
        <v>0</v>
      </c>
      <c r="AX209" s="312">
        <v>0</v>
      </c>
      <c r="AY209" s="312">
        <v>0</v>
      </c>
      <c r="AZ209" s="312">
        <v>0</v>
      </c>
      <c r="BA209" s="312">
        <v>0</v>
      </c>
      <c r="BB209" s="312">
        <v>0</v>
      </c>
      <c r="BC209" s="312">
        <v>0</v>
      </c>
      <c r="BD209" s="312">
        <v>0</v>
      </c>
      <c r="BE209" s="444"/>
      <c r="BF209" s="444"/>
      <c r="BG209" s="444"/>
      <c r="BH209" s="444"/>
      <c r="BI209" s="444"/>
      <c r="BJ209" s="444"/>
      <c r="BK209" s="444"/>
      <c r="BL209" s="444"/>
      <c r="BM209" s="444"/>
      <c r="BN209" s="444"/>
      <c r="BO209" s="444"/>
      <c r="BP209" s="444"/>
      <c r="BQ209" s="444"/>
      <c r="BR209" s="444"/>
      <c r="BS209" s="444"/>
      <c r="BT209" s="444"/>
      <c r="BU209" s="444"/>
      <c r="BV209" s="444"/>
      <c r="BW209" s="444"/>
      <c r="BX209" s="444"/>
      <c r="BY209" s="444"/>
      <c r="BZ209" s="444"/>
      <c r="CA209" s="444"/>
      <c r="CB209" s="444"/>
      <c r="CC209" s="444"/>
      <c r="CD209" s="444"/>
      <c r="CE209" s="444"/>
      <c r="CF209" s="444"/>
      <c r="CG209" s="444"/>
      <c r="CH209" s="444"/>
      <c r="CI209" s="444"/>
      <c r="CJ209" s="444"/>
      <c r="CK209" s="444"/>
      <c r="CL209" s="444"/>
      <c r="CM209" s="444"/>
      <c r="CN209" s="38"/>
      <c r="CO209" s="38"/>
      <c r="CP209" s="38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  <c r="DP209" s="13"/>
      <c r="DQ209" s="13"/>
      <c r="DR209" s="13"/>
      <c r="DS209" s="13"/>
      <c r="DT209" s="13"/>
      <c r="DU209" s="13"/>
      <c r="DV209" s="13"/>
      <c r="DW209" s="13"/>
      <c r="DX209" s="13"/>
      <c r="DY209" s="13"/>
      <c r="DZ209" s="13"/>
      <c r="EA209" s="13"/>
      <c r="EB209" s="13"/>
      <c r="EC209" s="13"/>
      <c r="ED209" s="13"/>
      <c r="EE209" s="13"/>
      <c r="EF209" s="13"/>
      <c r="EG209" s="13"/>
      <c r="EH209" s="13"/>
      <c r="EI209" s="13"/>
      <c r="EJ209" s="13"/>
      <c r="EK209" s="13"/>
      <c r="EL209" s="75"/>
    </row>
    <row r="210" spans="1:142" x14ac:dyDescent="0.25">
      <c r="A210" s="368" t="s">
        <v>872</v>
      </c>
      <c r="B210" s="368" t="s">
        <v>509</v>
      </c>
      <c r="C210" s="369" t="s">
        <v>153</v>
      </c>
      <c r="D210" s="394">
        <v>202</v>
      </c>
      <c r="E210" s="312">
        <v>0</v>
      </c>
      <c r="F210" s="312">
        <v>0</v>
      </c>
      <c r="G210" s="312">
        <v>0</v>
      </c>
      <c r="H210" s="312">
        <v>0</v>
      </c>
      <c r="I210" s="312">
        <v>0</v>
      </c>
      <c r="J210" s="312">
        <v>0</v>
      </c>
      <c r="K210" s="312">
        <v>0</v>
      </c>
      <c r="L210" s="312">
        <v>0</v>
      </c>
      <c r="M210" s="312">
        <v>0</v>
      </c>
      <c r="N210" s="312">
        <v>0</v>
      </c>
      <c r="O210" s="312">
        <v>0</v>
      </c>
      <c r="P210" s="312">
        <v>0</v>
      </c>
      <c r="Q210" s="312">
        <v>0</v>
      </c>
      <c r="R210" s="312">
        <v>0</v>
      </c>
      <c r="S210" s="312">
        <v>0</v>
      </c>
      <c r="T210" s="312">
        <v>0</v>
      </c>
      <c r="U210" s="312">
        <v>0</v>
      </c>
      <c r="V210" s="312">
        <v>0</v>
      </c>
      <c r="W210" s="312">
        <v>0</v>
      </c>
      <c r="X210" s="312">
        <v>0</v>
      </c>
      <c r="Y210" s="312">
        <v>0</v>
      </c>
      <c r="Z210" s="312">
        <v>0</v>
      </c>
      <c r="AA210" s="312">
        <v>0</v>
      </c>
      <c r="AB210" s="312">
        <v>0</v>
      </c>
      <c r="AC210" s="312">
        <v>0</v>
      </c>
      <c r="AD210" s="312">
        <v>0</v>
      </c>
      <c r="AE210" s="312">
        <v>0</v>
      </c>
      <c r="AF210" s="312">
        <v>0</v>
      </c>
      <c r="AG210" s="312">
        <v>0</v>
      </c>
      <c r="AH210" s="312">
        <v>0</v>
      </c>
      <c r="AI210" s="312">
        <v>0</v>
      </c>
      <c r="AJ210" s="312">
        <v>0</v>
      </c>
      <c r="AK210" s="312">
        <v>0</v>
      </c>
      <c r="AL210" s="312">
        <v>0</v>
      </c>
      <c r="AM210" s="312">
        <v>0</v>
      </c>
      <c r="AN210" s="312">
        <v>0</v>
      </c>
      <c r="AO210" s="312">
        <v>0</v>
      </c>
      <c r="AP210" s="312">
        <v>0</v>
      </c>
      <c r="AQ210" s="312">
        <v>0</v>
      </c>
      <c r="AR210" s="312">
        <v>0</v>
      </c>
      <c r="AS210" s="312">
        <v>0</v>
      </c>
      <c r="AT210" s="312">
        <v>0</v>
      </c>
      <c r="AU210" s="312">
        <v>0</v>
      </c>
      <c r="AV210" s="312">
        <v>0</v>
      </c>
      <c r="AW210" s="312">
        <v>0</v>
      </c>
      <c r="AX210" s="312">
        <v>0</v>
      </c>
      <c r="AY210" s="312">
        <v>0</v>
      </c>
      <c r="AZ210" s="312">
        <v>0</v>
      </c>
      <c r="BA210" s="312">
        <v>0</v>
      </c>
      <c r="BB210" s="312">
        <v>0</v>
      </c>
      <c r="BC210" s="312">
        <v>0</v>
      </c>
      <c r="BD210" s="312">
        <v>0</v>
      </c>
      <c r="BE210" s="444"/>
      <c r="BF210" s="444"/>
      <c r="BG210" s="444"/>
      <c r="BH210" s="444"/>
      <c r="BI210" s="444"/>
      <c r="BJ210" s="444"/>
      <c r="BK210" s="444"/>
      <c r="BL210" s="444"/>
      <c r="BM210" s="444"/>
      <c r="BN210" s="444"/>
      <c r="BO210" s="444"/>
      <c r="BP210" s="444"/>
      <c r="BQ210" s="444"/>
      <c r="BR210" s="444"/>
      <c r="BS210" s="444"/>
      <c r="BT210" s="444"/>
      <c r="BU210" s="444"/>
      <c r="BV210" s="444"/>
      <c r="BW210" s="444"/>
      <c r="BX210" s="444"/>
      <c r="BY210" s="444"/>
      <c r="BZ210" s="444"/>
      <c r="CA210" s="444"/>
      <c r="CB210" s="444"/>
      <c r="CC210" s="444"/>
      <c r="CD210" s="444"/>
      <c r="CE210" s="444"/>
      <c r="CF210" s="444"/>
      <c r="CG210" s="444"/>
      <c r="CH210" s="444"/>
      <c r="CI210" s="444"/>
      <c r="CJ210" s="444"/>
      <c r="CK210" s="444"/>
      <c r="CL210" s="444"/>
      <c r="CM210" s="444"/>
      <c r="CN210" s="38"/>
      <c r="CO210" s="38"/>
      <c r="CP210" s="38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  <c r="DP210" s="13"/>
      <c r="DQ210" s="13"/>
      <c r="DR210" s="13"/>
      <c r="DS210" s="13"/>
      <c r="DT210" s="13"/>
      <c r="DU210" s="13"/>
      <c r="DV210" s="13"/>
      <c r="DW210" s="13"/>
      <c r="DX210" s="13"/>
      <c r="DY210" s="13"/>
      <c r="DZ210" s="13"/>
      <c r="EA210" s="13"/>
      <c r="EB210" s="13"/>
      <c r="EC210" s="13"/>
      <c r="ED210" s="13"/>
      <c r="EE210" s="13"/>
      <c r="EF210" s="13"/>
      <c r="EG210" s="13"/>
      <c r="EH210" s="13"/>
      <c r="EI210" s="13"/>
      <c r="EJ210" s="13"/>
      <c r="EK210" s="13"/>
      <c r="EL210" s="75"/>
    </row>
    <row r="211" spans="1:142" x14ac:dyDescent="0.25">
      <c r="A211" s="368" t="s">
        <v>872</v>
      </c>
      <c r="B211" s="368" t="s">
        <v>905</v>
      </c>
      <c r="C211" s="369" t="s">
        <v>153</v>
      </c>
      <c r="D211" s="394">
        <v>203</v>
      </c>
      <c r="E211" s="312">
        <v>0</v>
      </c>
      <c r="F211" s="312">
        <v>0</v>
      </c>
      <c r="G211" s="312">
        <v>0</v>
      </c>
      <c r="H211" s="312">
        <v>0</v>
      </c>
      <c r="I211" s="312">
        <v>0</v>
      </c>
      <c r="J211" s="312">
        <v>0</v>
      </c>
      <c r="K211" s="312">
        <v>0</v>
      </c>
      <c r="L211" s="312">
        <v>0</v>
      </c>
      <c r="M211" s="312">
        <v>0</v>
      </c>
      <c r="N211" s="312">
        <v>0</v>
      </c>
      <c r="O211" s="312">
        <v>0</v>
      </c>
      <c r="P211" s="312">
        <v>0</v>
      </c>
      <c r="Q211" s="312">
        <v>0</v>
      </c>
      <c r="R211" s="312">
        <v>0</v>
      </c>
      <c r="S211" s="312">
        <v>0</v>
      </c>
      <c r="T211" s="312">
        <v>0</v>
      </c>
      <c r="U211" s="312">
        <v>0</v>
      </c>
      <c r="V211" s="312">
        <v>0</v>
      </c>
      <c r="W211" s="312">
        <v>0</v>
      </c>
      <c r="X211" s="312">
        <v>0</v>
      </c>
      <c r="Y211" s="312">
        <v>0</v>
      </c>
      <c r="Z211" s="312">
        <v>0</v>
      </c>
      <c r="AA211" s="312">
        <v>0</v>
      </c>
      <c r="AB211" s="312">
        <v>0</v>
      </c>
      <c r="AC211" s="312">
        <v>0</v>
      </c>
      <c r="AD211" s="312">
        <v>0</v>
      </c>
      <c r="AE211" s="312">
        <v>0</v>
      </c>
      <c r="AF211" s="312">
        <v>0</v>
      </c>
      <c r="AG211" s="312">
        <v>0</v>
      </c>
      <c r="AH211" s="312">
        <v>0</v>
      </c>
      <c r="AI211" s="312">
        <v>0</v>
      </c>
      <c r="AJ211" s="312">
        <v>0</v>
      </c>
      <c r="AK211" s="312">
        <v>0</v>
      </c>
      <c r="AL211" s="312">
        <v>0</v>
      </c>
      <c r="AM211" s="312">
        <v>0</v>
      </c>
      <c r="AN211" s="312">
        <v>0</v>
      </c>
      <c r="AO211" s="312">
        <v>0</v>
      </c>
      <c r="AP211" s="312">
        <v>0</v>
      </c>
      <c r="AQ211" s="312">
        <v>0</v>
      </c>
      <c r="AR211" s="312">
        <v>0</v>
      </c>
      <c r="AS211" s="312">
        <v>0</v>
      </c>
      <c r="AT211" s="312">
        <v>0</v>
      </c>
      <c r="AU211" s="312">
        <v>0</v>
      </c>
      <c r="AV211" s="312">
        <v>0</v>
      </c>
      <c r="AW211" s="312">
        <v>0</v>
      </c>
      <c r="AX211" s="312">
        <v>0</v>
      </c>
      <c r="AY211" s="312">
        <v>0</v>
      </c>
      <c r="AZ211" s="312">
        <v>0</v>
      </c>
      <c r="BA211" s="312">
        <v>0</v>
      </c>
      <c r="BB211" s="312">
        <v>0</v>
      </c>
      <c r="BC211" s="312">
        <v>0</v>
      </c>
      <c r="BD211" s="312">
        <v>0</v>
      </c>
      <c r="BE211" s="444"/>
      <c r="BF211" s="444"/>
      <c r="BG211" s="444"/>
      <c r="BH211" s="444"/>
      <c r="BI211" s="444"/>
      <c r="BJ211" s="444"/>
      <c r="BK211" s="444"/>
      <c r="BL211" s="444"/>
      <c r="BM211" s="444"/>
      <c r="BN211" s="444"/>
      <c r="BO211" s="444"/>
      <c r="BP211" s="444"/>
      <c r="BQ211" s="444"/>
      <c r="BR211" s="444"/>
      <c r="BS211" s="444"/>
      <c r="BT211" s="444"/>
      <c r="BU211" s="444"/>
      <c r="BV211" s="444"/>
      <c r="BW211" s="444"/>
      <c r="BX211" s="444"/>
      <c r="BY211" s="444"/>
      <c r="BZ211" s="444"/>
      <c r="CA211" s="444"/>
      <c r="CB211" s="444"/>
      <c r="CC211" s="444"/>
      <c r="CD211" s="444"/>
      <c r="CE211" s="444"/>
      <c r="CF211" s="444"/>
      <c r="CG211" s="444"/>
      <c r="CH211" s="444"/>
      <c r="CI211" s="444"/>
      <c r="CJ211" s="444"/>
      <c r="CK211" s="444"/>
      <c r="CL211" s="444"/>
      <c r="CM211" s="444"/>
      <c r="CN211" s="38"/>
      <c r="CO211" s="38"/>
      <c r="CP211" s="38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13"/>
      <c r="DP211" s="13"/>
      <c r="DQ211" s="13"/>
      <c r="DR211" s="13"/>
      <c r="DS211" s="13"/>
      <c r="DT211" s="13"/>
      <c r="DU211" s="13"/>
      <c r="DV211" s="13"/>
      <c r="DW211" s="13"/>
      <c r="DX211" s="13"/>
      <c r="DY211" s="13"/>
      <c r="DZ211" s="13"/>
      <c r="EA211" s="13"/>
      <c r="EB211" s="13"/>
      <c r="EC211" s="13"/>
      <c r="ED211" s="13"/>
      <c r="EE211" s="13"/>
      <c r="EF211" s="13"/>
      <c r="EG211" s="13"/>
      <c r="EH211" s="13"/>
      <c r="EI211" s="13"/>
      <c r="EJ211" s="13"/>
      <c r="EK211" s="13"/>
      <c r="EL211" s="75"/>
    </row>
    <row r="212" spans="1:142" x14ac:dyDescent="0.25">
      <c r="A212" s="368" t="s">
        <v>872</v>
      </c>
      <c r="B212" s="368" t="s">
        <v>520</v>
      </c>
      <c r="C212" s="369" t="s">
        <v>153</v>
      </c>
      <c r="D212" s="394">
        <v>204</v>
      </c>
      <c r="E212" s="312">
        <v>0</v>
      </c>
      <c r="F212" s="312">
        <v>0</v>
      </c>
      <c r="G212" s="312">
        <v>0</v>
      </c>
      <c r="H212" s="312">
        <v>0</v>
      </c>
      <c r="I212" s="312">
        <v>0</v>
      </c>
      <c r="J212" s="312">
        <v>0</v>
      </c>
      <c r="K212" s="312">
        <v>0</v>
      </c>
      <c r="L212" s="312">
        <v>0</v>
      </c>
      <c r="M212" s="312">
        <v>0</v>
      </c>
      <c r="N212" s="312">
        <v>0</v>
      </c>
      <c r="O212" s="312">
        <v>0</v>
      </c>
      <c r="P212" s="312">
        <v>0</v>
      </c>
      <c r="Q212" s="312">
        <v>0</v>
      </c>
      <c r="R212" s="312">
        <v>0</v>
      </c>
      <c r="S212" s="312">
        <v>0</v>
      </c>
      <c r="T212" s="312">
        <v>0</v>
      </c>
      <c r="U212" s="312">
        <v>0</v>
      </c>
      <c r="V212" s="312">
        <v>0</v>
      </c>
      <c r="W212" s="312">
        <v>0</v>
      </c>
      <c r="X212" s="312">
        <v>0</v>
      </c>
      <c r="Y212" s="312">
        <v>0</v>
      </c>
      <c r="Z212" s="312">
        <v>0</v>
      </c>
      <c r="AA212" s="312">
        <v>0</v>
      </c>
      <c r="AB212" s="312">
        <v>0</v>
      </c>
      <c r="AC212" s="312">
        <v>0</v>
      </c>
      <c r="AD212" s="312">
        <v>0</v>
      </c>
      <c r="AE212" s="312">
        <v>0</v>
      </c>
      <c r="AF212" s="312">
        <v>0</v>
      </c>
      <c r="AG212" s="312">
        <v>0</v>
      </c>
      <c r="AH212" s="312">
        <v>0</v>
      </c>
      <c r="AI212" s="312">
        <v>0</v>
      </c>
      <c r="AJ212" s="312">
        <v>0</v>
      </c>
      <c r="AK212" s="312">
        <v>0</v>
      </c>
      <c r="AL212" s="312">
        <v>0</v>
      </c>
      <c r="AM212" s="312">
        <v>0</v>
      </c>
      <c r="AN212" s="312">
        <v>0</v>
      </c>
      <c r="AO212" s="312">
        <v>0</v>
      </c>
      <c r="AP212" s="312">
        <v>0</v>
      </c>
      <c r="AQ212" s="312">
        <v>0</v>
      </c>
      <c r="AR212" s="312">
        <v>0</v>
      </c>
      <c r="AS212" s="312">
        <v>0</v>
      </c>
      <c r="AT212" s="312">
        <v>0</v>
      </c>
      <c r="AU212" s="312">
        <v>0</v>
      </c>
      <c r="AV212" s="312">
        <v>0</v>
      </c>
      <c r="AW212" s="312">
        <v>0</v>
      </c>
      <c r="AX212" s="312">
        <v>0</v>
      </c>
      <c r="AY212" s="312">
        <v>0</v>
      </c>
      <c r="AZ212" s="312">
        <v>0</v>
      </c>
      <c r="BA212" s="312">
        <v>0</v>
      </c>
      <c r="BB212" s="312">
        <v>0</v>
      </c>
      <c r="BC212" s="312">
        <v>0</v>
      </c>
      <c r="BD212" s="312">
        <v>0</v>
      </c>
    </row>
    <row r="213" spans="1:142" x14ac:dyDescent="0.25">
      <c r="A213" s="368" t="s">
        <v>872</v>
      </c>
      <c r="B213" s="368" t="s">
        <v>521</v>
      </c>
      <c r="C213" s="369" t="s">
        <v>153</v>
      </c>
      <c r="D213" s="394">
        <v>205</v>
      </c>
      <c r="E213" s="312">
        <v>0</v>
      </c>
      <c r="F213" s="312">
        <v>0</v>
      </c>
      <c r="G213" s="312">
        <v>0</v>
      </c>
      <c r="H213" s="312">
        <v>0</v>
      </c>
      <c r="I213" s="312">
        <v>0</v>
      </c>
      <c r="J213" s="312">
        <v>0</v>
      </c>
      <c r="K213" s="312">
        <v>0</v>
      </c>
      <c r="L213" s="312">
        <v>0</v>
      </c>
      <c r="M213" s="312">
        <v>0</v>
      </c>
      <c r="N213" s="312">
        <v>0</v>
      </c>
      <c r="O213" s="312">
        <v>0</v>
      </c>
      <c r="P213" s="312">
        <v>0</v>
      </c>
      <c r="Q213" s="312">
        <v>0</v>
      </c>
      <c r="R213" s="312">
        <v>0</v>
      </c>
      <c r="S213" s="312">
        <v>0</v>
      </c>
      <c r="T213" s="312">
        <v>0</v>
      </c>
      <c r="U213" s="312">
        <v>0</v>
      </c>
      <c r="V213" s="312">
        <v>0</v>
      </c>
      <c r="W213" s="312">
        <v>0</v>
      </c>
      <c r="X213" s="312">
        <v>0</v>
      </c>
      <c r="Y213" s="312">
        <v>0</v>
      </c>
      <c r="Z213" s="312">
        <v>0</v>
      </c>
      <c r="AA213" s="312">
        <v>0</v>
      </c>
      <c r="AB213" s="312">
        <v>0</v>
      </c>
      <c r="AC213" s="312">
        <v>0</v>
      </c>
      <c r="AD213" s="312">
        <v>0</v>
      </c>
      <c r="AE213" s="312">
        <v>0</v>
      </c>
      <c r="AF213" s="312">
        <v>0</v>
      </c>
      <c r="AG213" s="312">
        <v>0</v>
      </c>
      <c r="AH213" s="312">
        <v>0</v>
      </c>
      <c r="AI213" s="312">
        <v>0</v>
      </c>
      <c r="AJ213" s="312">
        <v>0</v>
      </c>
      <c r="AK213" s="312">
        <v>0</v>
      </c>
      <c r="AL213" s="312">
        <v>0</v>
      </c>
      <c r="AM213" s="312">
        <v>0</v>
      </c>
      <c r="AN213" s="312">
        <v>0</v>
      </c>
      <c r="AO213" s="312">
        <v>0</v>
      </c>
      <c r="AP213" s="312">
        <v>0</v>
      </c>
      <c r="AQ213" s="312">
        <v>0</v>
      </c>
      <c r="AR213" s="312">
        <v>0</v>
      </c>
      <c r="AS213" s="312">
        <v>0</v>
      </c>
      <c r="AT213" s="312">
        <v>0</v>
      </c>
      <c r="AU213" s="312">
        <v>0</v>
      </c>
      <c r="AV213" s="312">
        <v>0</v>
      </c>
      <c r="AW213" s="312">
        <v>0</v>
      </c>
      <c r="AX213" s="312">
        <v>0</v>
      </c>
      <c r="AY213" s="312">
        <v>0</v>
      </c>
      <c r="AZ213" s="312">
        <v>0</v>
      </c>
      <c r="BA213" s="312">
        <v>0</v>
      </c>
      <c r="BB213" s="312">
        <v>0</v>
      </c>
      <c r="BC213" s="312">
        <v>0</v>
      </c>
      <c r="BD213" s="312">
        <v>0</v>
      </c>
    </row>
    <row r="214" spans="1:142" x14ac:dyDescent="0.25">
      <c r="A214" s="368" t="s">
        <v>873</v>
      </c>
      <c r="B214" s="368" t="s">
        <v>894</v>
      </c>
      <c r="C214" s="369">
        <v>2224</v>
      </c>
      <c r="D214" s="394">
        <v>206</v>
      </c>
      <c r="E214" s="312">
        <v>0</v>
      </c>
      <c r="F214" s="312">
        <v>0</v>
      </c>
      <c r="G214" s="312">
        <v>0</v>
      </c>
      <c r="H214" s="312">
        <v>0</v>
      </c>
      <c r="I214" s="312">
        <v>0</v>
      </c>
      <c r="J214" s="312">
        <v>0</v>
      </c>
      <c r="K214" s="312">
        <v>0</v>
      </c>
      <c r="L214" s="312">
        <v>0</v>
      </c>
      <c r="M214" s="312">
        <v>0</v>
      </c>
      <c r="N214" s="312">
        <v>0</v>
      </c>
      <c r="O214" s="312">
        <v>0</v>
      </c>
      <c r="P214" s="312">
        <v>0</v>
      </c>
      <c r="Q214" s="312">
        <v>0</v>
      </c>
      <c r="R214" s="312">
        <v>0</v>
      </c>
      <c r="S214" s="312">
        <v>0</v>
      </c>
      <c r="T214" s="312">
        <v>0</v>
      </c>
      <c r="U214" s="312">
        <v>0</v>
      </c>
      <c r="V214" s="312">
        <v>0</v>
      </c>
      <c r="W214" s="312">
        <v>0</v>
      </c>
      <c r="X214" s="312">
        <v>0</v>
      </c>
      <c r="Y214" s="312">
        <v>0</v>
      </c>
      <c r="Z214" s="312">
        <v>0</v>
      </c>
      <c r="AA214" s="312">
        <v>0</v>
      </c>
      <c r="AB214" s="312">
        <v>0</v>
      </c>
      <c r="AC214" s="312">
        <v>0</v>
      </c>
      <c r="AD214" s="312">
        <v>0</v>
      </c>
      <c r="AE214" s="312">
        <v>0</v>
      </c>
      <c r="AF214" s="312">
        <v>0</v>
      </c>
      <c r="AG214" s="312">
        <v>0</v>
      </c>
      <c r="AH214" s="312">
        <v>0</v>
      </c>
      <c r="AI214" s="312">
        <v>0</v>
      </c>
      <c r="AJ214" s="312">
        <v>0</v>
      </c>
      <c r="AK214" s="312">
        <v>0</v>
      </c>
      <c r="AL214" s="312">
        <v>0</v>
      </c>
      <c r="AM214" s="312">
        <v>0</v>
      </c>
      <c r="AN214" s="312">
        <v>0</v>
      </c>
      <c r="AO214" s="312">
        <v>0</v>
      </c>
      <c r="AP214" s="312">
        <v>0</v>
      </c>
      <c r="AQ214" s="312">
        <v>0</v>
      </c>
      <c r="AR214" s="312">
        <v>0</v>
      </c>
      <c r="AS214" s="312">
        <v>0</v>
      </c>
      <c r="AT214" s="312">
        <v>0</v>
      </c>
      <c r="AU214" s="312">
        <v>0</v>
      </c>
      <c r="AV214" s="312">
        <v>0</v>
      </c>
      <c r="AW214" s="312">
        <v>0</v>
      </c>
      <c r="AX214" s="312">
        <v>0</v>
      </c>
      <c r="AY214" s="312">
        <v>0</v>
      </c>
      <c r="AZ214" s="312">
        <v>0</v>
      </c>
      <c r="BA214" s="312">
        <v>0</v>
      </c>
      <c r="BB214" s="312">
        <v>0</v>
      </c>
      <c r="BC214" s="312">
        <v>0</v>
      </c>
      <c r="BD214" s="312">
        <v>0</v>
      </c>
    </row>
    <row r="215" spans="1:142" x14ac:dyDescent="0.25">
      <c r="A215" s="368" t="s">
        <v>873</v>
      </c>
      <c r="B215" s="368" t="s">
        <v>509</v>
      </c>
      <c r="C215" s="369">
        <v>2224</v>
      </c>
      <c r="D215" s="394">
        <v>207</v>
      </c>
      <c r="E215" s="312">
        <v>0</v>
      </c>
      <c r="F215" s="312">
        <v>0</v>
      </c>
      <c r="G215" s="312">
        <v>0</v>
      </c>
      <c r="H215" s="312">
        <v>0</v>
      </c>
      <c r="I215" s="312">
        <v>0</v>
      </c>
      <c r="J215" s="312">
        <v>0</v>
      </c>
      <c r="K215" s="312">
        <v>0</v>
      </c>
      <c r="L215" s="312">
        <v>0</v>
      </c>
      <c r="M215" s="312">
        <v>0</v>
      </c>
      <c r="N215" s="312">
        <v>0</v>
      </c>
      <c r="O215" s="312">
        <v>0</v>
      </c>
      <c r="P215" s="312">
        <v>0</v>
      </c>
      <c r="Q215" s="312">
        <v>0</v>
      </c>
      <c r="R215" s="312">
        <v>0</v>
      </c>
      <c r="S215" s="312">
        <v>0</v>
      </c>
      <c r="T215" s="312">
        <v>0</v>
      </c>
      <c r="U215" s="312">
        <v>0</v>
      </c>
      <c r="V215" s="312">
        <v>0</v>
      </c>
      <c r="W215" s="312">
        <v>0</v>
      </c>
      <c r="X215" s="312">
        <v>0</v>
      </c>
      <c r="Y215" s="312">
        <v>0</v>
      </c>
      <c r="Z215" s="312">
        <v>0</v>
      </c>
      <c r="AA215" s="312">
        <v>0</v>
      </c>
      <c r="AB215" s="312">
        <v>0</v>
      </c>
      <c r="AC215" s="312">
        <v>0</v>
      </c>
      <c r="AD215" s="312">
        <v>0</v>
      </c>
      <c r="AE215" s="312">
        <v>0</v>
      </c>
      <c r="AF215" s="312">
        <v>0</v>
      </c>
      <c r="AG215" s="312">
        <v>0</v>
      </c>
      <c r="AH215" s="312">
        <v>0</v>
      </c>
      <c r="AI215" s="312">
        <v>0</v>
      </c>
      <c r="AJ215" s="312">
        <v>0</v>
      </c>
      <c r="AK215" s="312">
        <v>0</v>
      </c>
      <c r="AL215" s="312">
        <v>0</v>
      </c>
      <c r="AM215" s="312">
        <v>0</v>
      </c>
      <c r="AN215" s="312">
        <v>0</v>
      </c>
      <c r="AO215" s="312">
        <v>0</v>
      </c>
      <c r="AP215" s="312">
        <v>0</v>
      </c>
      <c r="AQ215" s="312">
        <v>0</v>
      </c>
      <c r="AR215" s="312">
        <v>0</v>
      </c>
      <c r="AS215" s="312">
        <v>0</v>
      </c>
      <c r="AT215" s="312">
        <v>0</v>
      </c>
      <c r="AU215" s="312">
        <v>0</v>
      </c>
      <c r="AV215" s="312">
        <v>0</v>
      </c>
      <c r="AW215" s="312">
        <v>0</v>
      </c>
      <c r="AX215" s="312">
        <v>0</v>
      </c>
      <c r="AY215" s="312">
        <v>0</v>
      </c>
      <c r="AZ215" s="312">
        <v>0</v>
      </c>
      <c r="BA215" s="312">
        <v>0</v>
      </c>
      <c r="BB215" s="312">
        <v>0</v>
      </c>
      <c r="BC215" s="312">
        <v>0</v>
      </c>
      <c r="BD215" s="312">
        <v>0</v>
      </c>
    </row>
    <row r="216" spans="1:142" x14ac:dyDescent="0.25">
      <c r="A216" s="368" t="s">
        <v>873</v>
      </c>
      <c r="B216" s="368" t="s">
        <v>905</v>
      </c>
      <c r="C216" s="369">
        <v>2224</v>
      </c>
      <c r="D216" s="394">
        <v>208</v>
      </c>
      <c r="E216" s="312">
        <v>0</v>
      </c>
      <c r="F216" s="312">
        <v>0</v>
      </c>
      <c r="G216" s="312">
        <v>0</v>
      </c>
      <c r="H216" s="312">
        <v>0</v>
      </c>
      <c r="I216" s="312">
        <v>0</v>
      </c>
      <c r="J216" s="312">
        <v>0</v>
      </c>
      <c r="K216" s="312">
        <v>0</v>
      </c>
      <c r="L216" s="312">
        <v>0</v>
      </c>
      <c r="M216" s="312">
        <v>0</v>
      </c>
      <c r="N216" s="312">
        <v>0</v>
      </c>
      <c r="O216" s="312">
        <v>0</v>
      </c>
      <c r="P216" s="312">
        <v>0</v>
      </c>
      <c r="Q216" s="312">
        <v>0</v>
      </c>
      <c r="R216" s="312">
        <v>0</v>
      </c>
      <c r="S216" s="312">
        <v>0</v>
      </c>
      <c r="T216" s="312">
        <v>0</v>
      </c>
      <c r="U216" s="312">
        <v>0</v>
      </c>
      <c r="V216" s="312">
        <v>0</v>
      </c>
      <c r="W216" s="312">
        <v>0</v>
      </c>
      <c r="X216" s="312">
        <v>0</v>
      </c>
      <c r="Y216" s="312">
        <v>0</v>
      </c>
      <c r="Z216" s="312">
        <v>0</v>
      </c>
      <c r="AA216" s="312">
        <v>0</v>
      </c>
      <c r="AB216" s="312">
        <v>0</v>
      </c>
      <c r="AC216" s="312">
        <v>0</v>
      </c>
      <c r="AD216" s="312">
        <v>0</v>
      </c>
      <c r="AE216" s="312">
        <v>0</v>
      </c>
      <c r="AF216" s="312">
        <v>0</v>
      </c>
      <c r="AG216" s="312">
        <v>0</v>
      </c>
      <c r="AH216" s="312">
        <v>0</v>
      </c>
      <c r="AI216" s="312">
        <v>0</v>
      </c>
      <c r="AJ216" s="312">
        <v>0</v>
      </c>
      <c r="AK216" s="312">
        <v>0</v>
      </c>
      <c r="AL216" s="312">
        <v>0</v>
      </c>
      <c r="AM216" s="312">
        <v>0</v>
      </c>
      <c r="AN216" s="312">
        <v>0</v>
      </c>
      <c r="AO216" s="312">
        <v>0</v>
      </c>
      <c r="AP216" s="312">
        <v>0</v>
      </c>
      <c r="AQ216" s="312">
        <v>0</v>
      </c>
      <c r="AR216" s="312">
        <v>0</v>
      </c>
      <c r="AS216" s="312">
        <v>0</v>
      </c>
      <c r="AT216" s="312">
        <v>0</v>
      </c>
      <c r="AU216" s="312">
        <v>0</v>
      </c>
      <c r="AV216" s="312">
        <v>0</v>
      </c>
      <c r="AW216" s="312">
        <v>0</v>
      </c>
      <c r="AX216" s="312">
        <v>0</v>
      </c>
      <c r="AY216" s="312">
        <v>0</v>
      </c>
      <c r="AZ216" s="312">
        <v>0</v>
      </c>
      <c r="BA216" s="312">
        <v>0</v>
      </c>
      <c r="BB216" s="312">
        <v>0</v>
      </c>
      <c r="BC216" s="312">
        <v>0</v>
      </c>
      <c r="BD216" s="312">
        <v>0</v>
      </c>
    </row>
    <row r="217" spans="1:142" x14ac:dyDescent="0.25">
      <c r="A217" s="368" t="s">
        <v>873</v>
      </c>
      <c r="B217" s="368" t="s">
        <v>906</v>
      </c>
      <c r="C217" s="369">
        <v>2224</v>
      </c>
      <c r="D217" s="394">
        <v>209</v>
      </c>
      <c r="E217" s="312">
        <v>0</v>
      </c>
      <c r="F217" s="312">
        <v>0</v>
      </c>
      <c r="G217" s="312">
        <v>0</v>
      </c>
      <c r="H217" s="312">
        <v>0</v>
      </c>
      <c r="I217" s="312">
        <v>0</v>
      </c>
      <c r="J217" s="312">
        <v>0</v>
      </c>
      <c r="K217" s="312">
        <v>0</v>
      </c>
      <c r="L217" s="312">
        <v>0</v>
      </c>
      <c r="M217" s="312">
        <v>0</v>
      </c>
      <c r="N217" s="312">
        <v>0</v>
      </c>
      <c r="O217" s="312">
        <v>0</v>
      </c>
      <c r="P217" s="312">
        <v>0</v>
      </c>
      <c r="Q217" s="312">
        <v>0</v>
      </c>
      <c r="R217" s="312">
        <v>0</v>
      </c>
      <c r="S217" s="312">
        <v>0</v>
      </c>
      <c r="T217" s="312">
        <v>0</v>
      </c>
      <c r="U217" s="312">
        <v>0</v>
      </c>
      <c r="V217" s="312">
        <v>0</v>
      </c>
      <c r="W217" s="312">
        <v>0</v>
      </c>
      <c r="X217" s="312">
        <v>0</v>
      </c>
      <c r="Y217" s="312">
        <v>0</v>
      </c>
      <c r="Z217" s="312">
        <v>0</v>
      </c>
      <c r="AA217" s="312">
        <v>0</v>
      </c>
      <c r="AB217" s="312">
        <v>0</v>
      </c>
      <c r="AC217" s="312">
        <v>0</v>
      </c>
      <c r="AD217" s="312">
        <v>0</v>
      </c>
      <c r="AE217" s="312">
        <v>0</v>
      </c>
      <c r="AF217" s="312">
        <v>0</v>
      </c>
      <c r="AG217" s="312">
        <v>0</v>
      </c>
      <c r="AH217" s="312">
        <v>0</v>
      </c>
      <c r="AI217" s="312">
        <v>0</v>
      </c>
      <c r="AJ217" s="312">
        <v>0</v>
      </c>
      <c r="AK217" s="312">
        <v>0</v>
      </c>
      <c r="AL217" s="312">
        <v>0</v>
      </c>
      <c r="AM217" s="312">
        <v>0</v>
      </c>
      <c r="AN217" s="312">
        <v>0</v>
      </c>
      <c r="AO217" s="312">
        <v>0</v>
      </c>
      <c r="AP217" s="312">
        <v>0</v>
      </c>
      <c r="AQ217" s="312">
        <v>0</v>
      </c>
      <c r="AR217" s="312">
        <v>0</v>
      </c>
      <c r="AS217" s="312">
        <v>0</v>
      </c>
      <c r="AT217" s="312">
        <v>0</v>
      </c>
      <c r="AU217" s="312">
        <v>0</v>
      </c>
      <c r="AV217" s="312">
        <v>0</v>
      </c>
      <c r="AW217" s="312">
        <v>0</v>
      </c>
      <c r="AX217" s="312">
        <v>0</v>
      </c>
      <c r="AY217" s="312">
        <v>0</v>
      </c>
      <c r="AZ217" s="312">
        <v>0</v>
      </c>
      <c r="BA217" s="312">
        <v>0</v>
      </c>
      <c r="BB217" s="312">
        <v>0</v>
      </c>
      <c r="BC217" s="312">
        <v>0</v>
      </c>
      <c r="BD217" s="312">
        <v>0</v>
      </c>
    </row>
    <row r="218" spans="1:142" x14ac:dyDescent="0.25">
      <c r="A218" s="368" t="s">
        <v>873</v>
      </c>
      <c r="B218" s="368" t="s">
        <v>522</v>
      </c>
      <c r="C218" s="369">
        <v>2224</v>
      </c>
      <c r="D218" s="394">
        <v>210</v>
      </c>
      <c r="E218" s="312">
        <v>0</v>
      </c>
      <c r="F218" s="312">
        <v>0</v>
      </c>
      <c r="G218" s="312">
        <v>0</v>
      </c>
      <c r="H218" s="312">
        <v>0</v>
      </c>
      <c r="I218" s="312">
        <v>0</v>
      </c>
      <c r="J218" s="312">
        <v>0</v>
      </c>
      <c r="K218" s="312">
        <v>0</v>
      </c>
      <c r="L218" s="312">
        <v>0</v>
      </c>
      <c r="M218" s="312">
        <v>0</v>
      </c>
      <c r="N218" s="312">
        <v>0</v>
      </c>
      <c r="O218" s="312">
        <v>0</v>
      </c>
      <c r="P218" s="312">
        <v>0</v>
      </c>
      <c r="Q218" s="312">
        <v>0</v>
      </c>
      <c r="R218" s="312">
        <v>0</v>
      </c>
      <c r="S218" s="312">
        <v>0</v>
      </c>
      <c r="T218" s="312">
        <v>0</v>
      </c>
      <c r="U218" s="312">
        <v>0</v>
      </c>
      <c r="V218" s="312">
        <v>0</v>
      </c>
      <c r="W218" s="312">
        <v>0</v>
      </c>
      <c r="X218" s="312">
        <v>0</v>
      </c>
      <c r="Y218" s="312">
        <v>0</v>
      </c>
      <c r="Z218" s="312">
        <v>0</v>
      </c>
      <c r="AA218" s="312">
        <v>0</v>
      </c>
      <c r="AB218" s="312">
        <v>0</v>
      </c>
      <c r="AC218" s="312">
        <v>0</v>
      </c>
      <c r="AD218" s="312">
        <v>0</v>
      </c>
      <c r="AE218" s="312">
        <v>0</v>
      </c>
      <c r="AF218" s="312">
        <v>0</v>
      </c>
      <c r="AG218" s="312">
        <v>0</v>
      </c>
      <c r="AH218" s="312">
        <v>0</v>
      </c>
      <c r="AI218" s="312">
        <v>0</v>
      </c>
      <c r="AJ218" s="312">
        <v>0</v>
      </c>
      <c r="AK218" s="312">
        <v>0</v>
      </c>
      <c r="AL218" s="312">
        <v>0</v>
      </c>
      <c r="AM218" s="312">
        <v>0</v>
      </c>
      <c r="AN218" s="312">
        <v>0</v>
      </c>
      <c r="AO218" s="312">
        <v>0</v>
      </c>
      <c r="AP218" s="312">
        <v>0</v>
      </c>
      <c r="AQ218" s="312">
        <v>0</v>
      </c>
      <c r="AR218" s="312">
        <v>0</v>
      </c>
      <c r="AS218" s="312">
        <v>0</v>
      </c>
      <c r="AT218" s="312">
        <v>0</v>
      </c>
      <c r="AU218" s="312">
        <v>0</v>
      </c>
      <c r="AV218" s="312">
        <v>0</v>
      </c>
      <c r="AW218" s="312">
        <v>0</v>
      </c>
      <c r="AX218" s="312">
        <v>0</v>
      </c>
      <c r="AY218" s="312">
        <v>0</v>
      </c>
      <c r="AZ218" s="312">
        <v>0</v>
      </c>
      <c r="BA218" s="312">
        <v>0</v>
      </c>
      <c r="BB218" s="312">
        <v>0</v>
      </c>
      <c r="BC218" s="312">
        <v>0</v>
      </c>
      <c r="BD218" s="312">
        <v>0</v>
      </c>
    </row>
    <row r="219" spans="1:142" x14ac:dyDescent="0.25">
      <c r="A219" s="368" t="s">
        <v>873</v>
      </c>
      <c r="B219" s="368" t="s">
        <v>509</v>
      </c>
      <c r="C219" s="369" t="s">
        <v>545</v>
      </c>
      <c r="D219" s="394">
        <v>211</v>
      </c>
      <c r="E219" s="312">
        <v>0</v>
      </c>
      <c r="F219" s="312">
        <v>0</v>
      </c>
      <c r="G219" s="312">
        <v>0</v>
      </c>
      <c r="H219" s="312">
        <v>0</v>
      </c>
      <c r="I219" s="312">
        <v>0</v>
      </c>
      <c r="J219" s="312">
        <v>0</v>
      </c>
      <c r="K219" s="312">
        <v>0</v>
      </c>
      <c r="L219" s="312">
        <v>0</v>
      </c>
      <c r="M219" s="312">
        <v>0</v>
      </c>
      <c r="N219" s="312">
        <v>0</v>
      </c>
      <c r="O219" s="312">
        <v>0</v>
      </c>
      <c r="P219" s="312">
        <v>0</v>
      </c>
      <c r="Q219" s="312">
        <v>0</v>
      </c>
      <c r="R219" s="312">
        <v>0</v>
      </c>
      <c r="S219" s="312">
        <v>0</v>
      </c>
      <c r="T219" s="312">
        <v>0</v>
      </c>
      <c r="U219" s="312">
        <v>0</v>
      </c>
      <c r="V219" s="312">
        <v>0</v>
      </c>
      <c r="W219" s="312">
        <v>0</v>
      </c>
      <c r="X219" s="312">
        <v>0</v>
      </c>
      <c r="Y219" s="312">
        <v>0</v>
      </c>
      <c r="Z219" s="312">
        <v>0</v>
      </c>
      <c r="AA219" s="312">
        <v>0</v>
      </c>
      <c r="AB219" s="312">
        <v>0</v>
      </c>
      <c r="AC219" s="312">
        <v>0</v>
      </c>
      <c r="AD219" s="312">
        <v>0</v>
      </c>
      <c r="AE219" s="312">
        <v>0</v>
      </c>
      <c r="AF219" s="312">
        <v>0</v>
      </c>
      <c r="AG219" s="312">
        <v>0</v>
      </c>
      <c r="AH219" s="312">
        <v>0</v>
      </c>
      <c r="AI219" s="312">
        <v>0</v>
      </c>
      <c r="AJ219" s="312">
        <v>0</v>
      </c>
      <c r="AK219" s="312">
        <v>0</v>
      </c>
      <c r="AL219" s="312">
        <v>0</v>
      </c>
      <c r="AM219" s="312">
        <v>0</v>
      </c>
      <c r="AN219" s="312">
        <v>0</v>
      </c>
      <c r="AO219" s="312">
        <v>0</v>
      </c>
      <c r="AP219" s="312">
        <v>0</v>
      </c>
      <c r="AQ219" s="312">
        <v>0</v>
      </c>
      <c r="AR219" s="312">
        <v>0</v>
      </c>
      <c r="AS219" s="312">
        <v>0</v>
      </c>
      <c r="AT219" s="312">
        <v>0</v>
      </c>
      <c r="AU219" s="312">
        <v>0</v>
      </c>
      <c r="AV219" s="312">
        <v>0</v>
      </c>
      <c r="AW219" s="312">
        <v>0</v>
      </c>
      <c r="AX219" s="312">
        <v>0</v>
      </c>
      <c r="AY219" s="312">
        <v>0</v>
      </c>
      <c r="AZ219" s="312">
        <v>0</v>
      </c>
      <c r="BA219" s="312">
        <v>0</v>
      </c>
      <c r="BB219" s="312">
        <v>0</v>
      </c>
      <c r="BC219" s="312">
        <v>0</v>
      </c>
      <c r="BD219" s="312">
        <v>0</v>
      </c>
    </row>
    <row r="220" spans="1:142" x14ac:dyDescent="0.25">
      <c r="A220" s="368" t="s">
        <v>873</v>
      </c>
      <c r="B220" s="368" t="s">
        <v>905</v>
      </c>
      <c r="C220" s="369" t="s">
        <v>545</v>
      </c>
      <c r="D220" s="394">
        <v>212</v>
      </c>
      <c r="E220" s="312">
        <v>0</v>
      </c>
      <c r="F220" s="312">
        <v>0</v>
      </c>
      <c r="G220" s="312">
        <v>0</v>
      </c>
      <c r="H220" s="312">
        <v>0</v>
      </c>
      <c r="I220" s="312">
        <v>0</v>
      </c>
      <c r="J220" s="312">
        <v>0</v>
      </c>
      <c r="K220" s="312">
        <v>0</v>
      </c>
      <c r="L220" s="312">
        <v>0</v>
      </c>
      <c r="M220" s="312">
        <v>0</v>
      </c>
      <c r="N220" s="312">
        <v>0</v>
      </c>
      <c r="O220" s="312">
        <v>0</v>
      </c>
      <c r="P220" s="312">
        <v>0</v>
      </c>
      <c r="Q220" s="312">
        <v>0</v>
      </c>
      <c r="R220" s="312">
        <v>0</v>
      </c>
      <c r="S220" s="312">
        <v>0</v>
      </c>
      <c r="T220" s="312">
        <v>0</v>
      </c>
      <c r="U220" s="312">
        <v>0</v>
      </c>
      <c r="V220" s="312">
        <v>0</v>
      </c>
      <c r="W220" s="312">
        <v>0</v>
      </c>
      <c r="X220" s="312">
        <v>0</v>
      </c>
      <c r="Y220" s="312">
        <v>0</v>
      </c>
      <c r="Z220" s="312">
        <v>0</v>
      </c>
      <c r="AA220" s="312">
        <v>0</v>
      </c>
      <c r="AB220" s="312">
        <v>0</v>
      </c>
      <c r="AC220" s="312">
        <v>0</v>
      </c>
      <c r="AD220" s="312">
        <v>0</v>
      </c>
      <c r="AE220" s="312">
        <v>0</v>
      </c>
      <c r="AF220" s="312">
        <v>0</v>
      </c>
      <c r="AG220" s="312">
        <v>0</v>
      </c>
      <c r="AH220" s="312">
        <v>0</v>
      </c>
      <c r="AI220" s="312">
        <v>0</v>
      </c>
      <c r="AJ220" s="312">
        <v>0</v>
      </c>
      <c r="AK220" s="312">
        <v>0</v>
      </c>
      <c r="AL220" s="312">
        <v>0</v>
      </c>
      <c r="AM220" s="312">
        <v>0</v>
      </c>
      <c r="AN220" s="312">
        <v>0</v>
      </c>
      <c r="AO220" s="312">
        <v>0</v>
      </c>
      <c r="AP220" s="312">
        <v>0</v>
      </c>
      <c r="AQ220" s="312">
        <v>0</v>
      </c>
      <c r="AR220" s="312">
        <v>0</v>
      </c>
      <c r="AS220" s="312">
        <v>0</v>
      </c>
      <c r="AT220" s="312">
        <v>0</v>
      </c>
      <c r="AU220" s="312">
        <v>0</v>
      </c>
      <c r="AV220" s="312">
        <v>0</v>
      </c>
      <c r="AW220" s="312">
        <v>0</v>
      </c>
      <c r="AX220" s="312">
        <v>0</v>
      </c>
      <c r="AY220" s="312">
        <v>0</v>
      </c>
      <c r="AZ220" s="312">
        <v>0</v>
      </c>
      <c r="BA220" s="312">
        <v>0</v>
      </c>
      <c r="BB220" s="312">
        <v>0</v>
      </c>
      <c r="BC220" s="312">
        <v>0</v>
      </c>
      <c r="BD220" s="312">
        <v>0</v>
      </c>
    </row>
    <row r="221" spans="1:142" x14ac:dyDescent="0.25">
      <c r="A221" s="368" t="s">
        <v>873</v>
      </c>
      <c r="B221" s="368" t="s">
        <v>906</v>
      </c>
      <c r="C221" s="369" t="s">
        <v>545</v>
      </c>
      <c r="D221" s="394">
        <v>213</v>
      </c>
      <c r="E221" s="312">
        <v>0</v>
      </c>
      <c r="F221" s="312">
        <v>0</v>
      </c>
      <c r="G221" s="312">
        <v>0</v>
      </c>
      <c r="H221" s="312">
        <v>0</v>
      </c>
      <c r="I221" s="312">
        <v>0</v>
      </c>
      <c r="J221" s="312">
        <v>0</v>
      </c>
      <c r="K221" s="312">
        <v>0</v>
      </c>
      <c r="L221" s="312">
        <v>0</v>
      </c>
      <c r="M221" s="312">
        <v>0</v>
      </c>
      <c r="N221" s="312">
        <v>0</v>
      </c>
      <c r="O221" s="312">
        <v>0</v>
      </c>
      <c r="P221" s="312">
        <v>0</v>
      </c>
      <c r="Q221" s="312">
        <v>0</v>
      </c>
      <c r="R221" s="312">
        <v>0</v>
      </c>
      <c r="S221" s="312">
        <v>0</v>
      </c>
      <c r="T221" s="312">
        <v>0</v>
      </c>
      <c r="U221" s="312">
        <v>0</v>
      </c>
      <c r="V221" s="312">
        <v>0</v>
      </c>
      <c r="W221" s="312">
        <v>0</v>
      </c>
      <c r="X221" s="312">
        <v>0</v>
      </c>
      <c r="Y221" s="312">
        <v>0</v>
      </c>
      <c r="Z221" s="312">
        <v>0</v>
      </c>
      <c r="AA221" s="312">
        <v>0</v>
      </c>
      <c r="AB221" s="312">
        <v>0</v>
      </c>
      <c r="AC221" s="312">
        <v>0</v>
      </c>
      <c r="AD221" s="312">
        <v>0</v>
      </c>
      <c r="AE221" s="312">
        <v>0</v>
      </c>
      <c r="AF221" s="312">
        <v>0</v>
      </c>
      <c r="AG221" s="312">
        <v>0</v>
      </c>
      <c r="AH221" s="312">
        <v>0</v>
      </c>
      <c r="AI221" s="312">
        <v>0</v>
      </c>
      <c r="AJ221" s="312">
        <v>0</v>
      </c>
      <c r="AK221" s="312">
        <v>0</v>
      </c>
      <c r="AL221" s="312">
        <v>0</v>
      </c>
      <c r="AM221" s="312">
        <v>0</v>
      </c>
      <c r="AN221" s="312">
        <v>0</v>
      </c>
      <c r="AO221" s="312">
        <v>0</v>
      </c>
      <c r="AP221" s="312">
        <v>0</v>
      </c>
      <c r="AQ221" s="312">
        <v>0</v>
      </c>
      <c r="AR221" s="312">
        <v>0</v>
      </c>
      <c r="AS221" s="312">
        <v>0</v>
      </c>
      <c r="AT221" s="312">
        <v>0</v>
      </c>
      <c r="AU221" s="312">
        <v>0</v>
      </c>
      <c r="AV221" s="312">
        <v>0</v>
      </c>
      <c r="AW221" s="312">
        <v>0</v>
      </c>
      <c r="AX221" s="312">
        <v>0</v>
      </c>
      <c r="AY221" s="312">
        <v>0</v>
      </c>
      <c r="AZ221" s="312">
        <v>0</v>
      </c>
      <c r="BA221" s="312">
        <v>0</v>
      </c>
      <c r="BB221" s="312">
        <v>0</v>
      </c>
      <c r="BC221" s="312">
        <v>0</v>
      </c>
      <c r="BD221" s="312">
        <v>0</v>
      </c>
    </row>
    <row r="222" spans="1:142" x14ac:dyDescent="0.25">
      <c r="A222" s="368" t="s">
        <v>873</v>
      </c>
      <c r="B222" s="368" t="s">
        <v>522</v>
      </c>
      <c r="C222" s="369" t="s">
        <v>545</v>
      </c>
      <c r="D222" s="394">
        <v>214</v>
      </c>
      <c r="E222" s="312">
        <v>0</v>
      </c>
      <c r="F222" s="312">
        <v>0</v>
      </c>
      <c r="G222" s="312">
        <v>0</v>
      </c>
      <c r="H222" s="312">
        <v>0</v>
      </c>
      <c r="I222" s="312">
        <v>0</v>
      </c>
      <c r="J222" s="312">
        <v>0</v>
      </c>
      <c r="K222" s="312">
        <v>0</v>
      </c>
      <c r="L222" s="312">
        <v>0</v>
      </c>
      <c r="M222" s="312">
        <v>0</v>
      </c>
      <c r="N222" s="312">
        <v>0</v>
      </c>
      <c r="O222" s="312">
        <v>0</v>
      </c>
      <c r="P222" s="312">
        <v>0</v>
      </c>
      <c r="Q222" s="312">
        <v>0</v>
      </c>
      <c r="R222" s="312">
        <v>0</v>
      </c>
      <c r="S222" s="312">
        <v>0</v>
      </c>
      <c r="T222" s="312">
        <v>0</v>
      </c>
      <c r="U222" s="312">
        <v>0</v>
      </c>
      <c r="V222" s="312">
        <v>0</v>
      </c>
      <c r="W222" s="312">
        <v>0</v>
      </c>
      <c r="X222" s="312">
        <v>0</v>
      </c>
      <c r="Y222" s="312">
        <v>0</v>
      </c>
      <c r="Z222" s="312">
        <v>0</v>
      </c>
      <c r="AA222" s="312">
        <v>0</v>
      </c>
      <c r="AB222" s="312">
        <v>0</v>
      </c>
      <c r="AC222" s="312">
        <v>0</v>
      </c>
      <c r="AD222" s="312">
        <v>0</v>
      </c>
      <c r="AE222" s="312">
        <v>0</v>
      </c>
      <c r="AF222" s="312">
        <v>0</v>
      </c>
      <c r="AG222" s="312">
        <v>0</v>
      </c>
      <c r="AH222" s="312">
        <v>0</v>
      </c>
      <c r="AI222" s="312">
        <v>0</v>
      </c>
      <c r="AJ222" s="312">
        <v>0</v>
      </c>
      <c r="AK222" s="312">
        <v>0</v>
      </c>
      <c r="AL222" s="312">
        <v>0</v>
      </c>
      <c r="AM222" s="312">
        <v>0</v>
      </c>
      <c r="AN222" s="312">
        <v>0</v>
      </c>
      <c r="AO222" s="312">
        <v>0</v>
      </c>
      <c r="AP222" s="312">
        <v>0</v>
      </c>
      <c r="AQ222" s="312">
        <v>0</v>
      </c>
      <c r="AR222" s="312">
        <v>0</v>
      </c>
      <c r="AS222" s="312">
        <v>0</v>
      </c>
      <c r="AT222" s="312">
        <v>0</v>
      </c>
      <c r="AU222" s="312">
        <v>0</v>
      </c>
      <c r="AV222" s="312">
        <v>0</v>
      </c>
      <c r="AW222" s="312">
        <v>0</v>
      </c>
      <c r="AX222" s="312">
        <v>0</v>
      </c>
      <c r="AY222" s="312">
        <v>0</v>
      </c>
      <c r="AZ222" s="312">
        <v>0</v>
      </c>
      <c r="BA222" s="312">
        <v>0</v>
      </c>
      <c r="BB222" s="312">
        <v>0</v>
      </c>
      <c r="BC222" s="312">
        <v>0</v>
      </c>
      <c r="BD222" s="312">
        <v>0</v>
      </c>
    </row>
    <row r="223" spans="1:142" x14ac:dyDescent="0.25">
      <c r="A223" s="368" t="s">
        <v>873</v>
      </c>
      <c r="B223" s="368" t="s">
        <v>905</v>
      </c>
      <c r="C223" s="369">
        <v>3031</v>
      </c>
      <c r="D223" s="394">
        <v>215</v>
      </c>
      <c r="E223" s="312">
        <v>0</v>
      </c>
      <c r="F223" s="312">
        <v>0</v>
      </c>
      <c r="G223" s="312">
        <v>0</v>
      </c>
      <c r="H223" s="312">
        <v>0</v>
      </c>
      <c r="I223" s="312">
        <v>0</v>
      </c>
      <c r="J223" s="312">
        <v>0</v>
      </c>
      <c r="K223" s="312">
        <v>0</v>
      </c>
      <c r="L223" s="312">
        <v>0</v>
      </c>
      <c r="M223" s="312">
        <v>0</v>
      </c>
      <c r="N223" s="312">
        <v>0</v>
      </c>
      <c r="O223" s="312">
        <v>0</v>
      </c>
      <c r="P223" s="312">
        <v>0</v>
      </c>
      <c r="Q223" s="312">
        <v>0</v>
      </c>
      <c r="R223" s="312">
        <v>0</v>
      </c>
      <c r="S223" s="312">
        <v>0</v>
      </c>
      <c r="T223" s="312">
        <v>0</v>
      </c>
      <c r="U223" s="312">
        <v>0</v>
      </c>
      <c r="V223" s="312">
        <v>0</v>
      </c>
      <c r="W223" s="312">
        <v>0</v>
      </c>
      <c r="X223" s="312">
        <v>0</v>
      </c>
      <c r="Y223" s="312">
        <v>0</v>
      </c>
      <c r="Z223" s="312">
        <v>0</v>
      </c>
      <c r="AA223" s="312">
        <v>0</v>
      </c>
      <c r="AB223" s="312">
        <v>0</v>
      </c>
      <c r="AC223" s="312">
        <v>0</v>
      </c>
      <c r="AD223" s="312">
        <v>0</v>
      </c>
      <c r="AE223" s="312">
        <v>0</v>
      </c>
      <c r="AF223" s="312">
        <v>0</v>
      </c>
      <c r="AG223" s="312">
        <v>0</v>
      </c>
      <c r="AH223" s="312">
        <v>0</v>
      </c>
      <c r="AI223" s="312">
        <v>0</v>
      </c>
      <c r="AJ223" s="312">
        <v>0</v>
      </c>
      <c r="AK223" s="312">
        <v>0</v>
      </c>
      <c r="AL223" s="312">
        <v>0</v>
      </c>
      <c r="AM223" s="312">
        <v>0</v>
      </c>
      <c r="AN223" s="312">
        <v>0</v>
      </c>
      <c r="AO223" s="312">
        <v>0</v>
      </c>
      <c r="AP223" s="312">
        <v>0</v>
      </c>
      <c r="AQ223" s="312">
        <v>0</v>
      </c>
      <c r="AR223" s="312">
        <v>0</v>
      </c>
      <c r="AS223" s="312">
        <v>0</v>
      </c>
      <c r="AT223" s="312">
        <v>0</v>
      </c>
      <c r="AU223" s="312">
        <v>0</v>
      </c>
      <c r="AV223" s="312">
        <v>0</v>
      </c>
      <c r="AW223" s="312">
        <v>0</v>
      </c>
      <c r="AX223" s="312">
        <v>0</v>
      </c>
      <c r="AY223" s="312">
        <v>0</v>
      </c>
      <c r="AZ223" s="312">
        <v>0</v>
      </c>
      <c r="BA223" s="312">
        <v>0</v>
      </c>
      <c r="BB223" s="312">
        <v>0</v>
      </c>
      <c r="BC223" s="312">
        <v>0</v>
      </c>
      <c r="BD223" s="312">
        <v>0</v>
      </c>
    </row>
    <row r="224" spans="1:142" x14ac:dyDescent="0.25">
      <c r="A224" s="368" t="s">
        <v>873</v>
      </c>
      <c r="B224" s="368" t="s">
        <v>894</v>
      </c>
      <c r="C224" s="369" t="s">
        <v>157</v>
      </c>
      <c r="D224" s="394">
        <v>216</v>
      </c>
      <c r="E224" s="312">
        <v>0</v>
      </c>
      <c r="F224" s="312">
        <v>0</v>
      </c>
      <c r="G224" s="312">
        <v>0</v>
      </c>
      <c r="H224" s="312">
        <v>0</v>
      </c>
      <c r="I224" s="312">
        <v>0</v>
      </c>
      <c r="J224" s="312">
        <v>0</v>
      </c>
      <c r="K224" s="312">
        <v>0</v>
      </c>
      <c r="L224" s="312">
        <v>0</v>
      </c>
      <c r="M224" s="312">
        <v>0</v>
      </c>
      <c r="N224" s="312">
        <v>0</v>
      </c>
      <c r="O224" s="312">
        <v>0</v>
      </c>
      <c r="P224" s="312">
        <v>0</v>
      </c>
      <c r="Q224" s="312">
        <v>0</v>
      </c>
      <c r="R224" s="312">
        <v>0</v>
      </c>
      <c r="S224" s="312">
        <v>0</v>
      </c>
      <c r="T224" s="312">
        <v>0</v>
      </c>
      <c r="U224" s="312">
        <v>0</v>
      </c>
      <c r="V224" s="312">
        <v>0</v>
      </c>
      <c r="W224" s="312">
        <v>0</v>
      </c>
      <c r="X224" s="312">
        <v>0</v>
      </c>
      <c r="Y224" s="312">
        <v>0</v>
      </c>
      <c r="Z224" s="312">
        <v>0</v>
      </c>
      <c r="AA224" s="312">
        <v>0</v>
      </c>
      <c r="AB224" s="312">
        <v>0</v>
      </c>
      <c r="AC224" s="312">
        <v>0</v>
      </c>
      <c r="AD224" s="312">
        <v>0</v>
      </c>
      <c r="AE224" s="312">
        <v>0</v>
      </c>
      <c r="AF224" s="312">
        <v>0</v>
      </c>
      <c r="AG224" s="312">
        <v>0</v>
      </c>
      <c r="AH224" s="312">
        <v>0</v>
      </c>
      <c r="AI224" s="312">
        <v>0</v>
      </c>
      <c r="AJ224" s="312">
        <v>0</v>
      </c>
      <c r="AK224" s="312">
        <v>0</v>
      </c>
      <c r="AL224" s="312">
        <v>0</v>
      </c>
      <c r="AM224" s="312">
        <v>0</v>
      </c>
      <c r="AN224" s="312">
        <v>0</v>
      </c>
      <c r="AO224" s="312">
        <v>0</v>
      </c>
      <c r="AP224" s="312">
        <v>0</v>
      </c>
      <c r="AQ224" s="312">
        <v>0</v>
      </c>
      <c r="AR224" s="312">
        <v>0</v>
      </c>
      <c r="AS224" s="312">
        <v>0</v>
      </c>
      <c r="AT224" s="312">
        <v>0</v>
      </c>
      <c r="AU224" s="312">
        <v>0</v>
      </c>
      <c r="AV224" s="312">
        <v>0</v>
      </c>
      <c r="AW224" s="312">
        <v>0</v>
      </c>
      <c r="AX224" s="312">
        <v>0</v>
      </c>
      <c r="AY224" s="312">
        <v>0</v>
      </c>
      <c r="AZ224" s="312">
        <v>0</v>
      </c>
      <c r="BA224" s="312">
        <v>0</v>
      </c>
      <c r="BB224" s="312">
        <v>0</v>
      </c>
      <c r="BC224" s="312">
        <v>0</v>
      </c>
      <c r="BD224" s="312">
        <v>0</v>
      </c>
    </row>
    <row r="225" spans="1:56" x14ac:dyDescent="0.25">
      <c r="A225" s="368" t="s">
        <v>873</v>
      </c>
      <c r="B225" s="368" t="s">
        <v>509</v>
      </c>
      <c r="C225" s="369" t="s">
        <v>157</v>
      </c>
      <c r="D225" s="394">
        <v>217</v>
      </c>
      <c r="E225" s="312">
        <v>0</v>
      </c>
      <c r="F225" s="312">
        <v>0</v>
      </c>
      <c r="G225" s="312">
        <v>0</v>
      </c>
      <c r="H225" s="312">
        <v>0</v>
      </c>
      <c r="I225" s="312">
        <v>0</v>
      </c>
      <c r="J225" s="312">
        <v>0</v>
      </c>
      <c r="K225" s="312">
        <v>0</v>
      </c>
      <c r="L225" s="312">
        <v>0</v>
      </c>
      <c r="M225" s="312">
        <v>0</v>
      </c>
      <c r="N225" s="312">
        <v>0</v>
      </c>
      <c r="O225" s="312">
        <v>0</v>
      </c>
      <c r="P225" s="312">
        <v>0</v>
      </c>
      <c r="Q225" s="312">
        <v>0</v>
      </c>
      <c r="R225" s="312">
        <v>0</v>
      </c>
      <c r="S225" s="312">
        <v>0</v>
      </c>
      <c r="T225" s="312">
        <v>0</v>
      </c>
      <c r="U225" s="312">
        <v>0</v>
      </c>
      <c r="V225" s="312">
        <v>0</v>
      </c>
      <c r="W225" s="312">
        <v>0</v>
      </c>
      <c r="X225" s="312">
        <v>0</v>
      </c>
      <c r="Y225" s="312">
        <v>0</v>
      </c>
      <c r="Z225" s="312">
        <v>0</v>
      </c>
      <c r="AA225" s="312">
        <v>0</v>
      </c>
      <c r="AB225" s="312">
        <v>0</v>
      </c>
      <c r="AC225" s="312">
        <v>0</v>
      </c>
      <c r="AD225" s="312">
        <v>0</v>
      </c>
      <c r="AE225" s="312">
        <v>0</v>
      </c>
      <c r="AF225" s="312">
        <v>0</v>
      </c>
      <c r="AG225" s="312">
        <v>0</v>
      </c>
      <c r="AH225" s="312">
        <v>0</v>
      </c>
      <c r="AI225" s="312">
        <v>0</v>
      </c>
      <c r="AJ225" s="312">
        <v>0</v>
      </c>
      <c r="AK225" s="312">
        <v>0</v>
      </c>
      <c r="AL225" s="312">
        <v>0</v>
      </c>
      <c r="AM225" s="312">
        <v>0</v>
      </c>
      <c r="AN225" s="312">
        <v>0</v>
      </c>
      <c r="AO225" s="312">
        <v>0</v>
      </c>
      <c r="AP225" s="312">
        <v>0</v>
      </c>
      <c r="AQ225" s="312">
        <v>0</v>
      </c>
      <c r="AR225" s="312">
        <v>0</v>
      </c>
      <c r="AS225" s="312">
        <v>0</v>
      </c>
      <c r="AT225" s="312">
        <v>0</v>
      </c>
      <c r="AU225" s="312">
        <v>0</v>
      </c>
      <c r="AV225" s="312">
        <v>0</v>
      </c>
      <c r="AW225" s="312">
        <v>0</v>
      </c>
      <c r="AX225" s="312">
        <v>0</v>
      </c>
      <c r="AY225" s="312">
        <v>0</v>
      </c>
      <c r="AZ225" s="312">
        <v>0</v>
      </c>
      <c r="BA225" s="312">
        <v>0</v>
      </c>
      <c r="BB225" s="312">
        <v>0</v>
      </c>
      <c r="BC225" s="312">
        <v>0</v>
      </c>
      <c r="BD225" s="312">
        <v>0</v>
      </c>
    </row>
    <row r="226" spans="1:56" x14ac:dyDescent="0.25">
      <c r="A226" s="368" t="s">
        <v>873</v>
      </c>
      <c r="B226" s="368" t="s">
        <v>481</v>
      </c>
      <c r="C226" s="369" t="s">
        <v>153</v>
      </c>
      <c r="D226" s="394">
        <v>218</v>
      </c>
      <c r="E226" s="312">
        <v>0</v>
      </c>
      <c r="F226" s="312">
        <v>0</v>
      </c>
      <c r="G226" s="312">
        <v>0</v>
      </c>
      <c r="H226" s="312">
        <v>0</v>
      </c>
      <c r="I226" s="312">
        <v>0</v>
      </c>
      <c r="J226" s="312">
        <v>0</v>
      </c>
      <c r="K226" s="312">
        <v>0</v>
      </c>
      <c r="L226" s="312">
        <v>0</v>
      </c>
      <c r="M226" s="312">
        <v>0</v>
      </c>
      <c r="N226" s="312">
        <v>0</v>
      </c>
      <c r="O226" s="312">
        <v>0</v>
      </c>
      <c r="P226" s="312">
        <v>0</v>
      </c>
      <c r="Q226" s="312">
        <v>0</v>
      </c>
      <c r="R226" s="312">
        <v>0</v>
      </c>
      <c r="S226" s="312">
        <v>0</v>
      </c>
      <c r="T226" s="312">
        <v>0</v>
      </c>
      <c r="U226" s="312">
        <v>0</v>
      </c>
      <c r="V226" s="312">
        <v>0</v>
      </c>
      <c r="W226" s="312">
        <v>0</v>
      </c>
      <c r="X226" s="312">
        <v>0</v>
      </c>
      <c r="Y226" s="312">
        <v>0</v>
      </c>
      <c r="Z226" s="312">
        <v>0</v>
      </c>
      <c r="AA226" s="312">
        <v>0</v>
      </c>
      <c r="AB226" s="312">
        <v>0</v>
      </c>
      <c r="AC226" s="312">
        <v>0</v>
      </c>
      <c r="AD226" s="312">
        <v>0</v>
      </c>
      <c r="AE226" s="312">
        <v>0</v>
      </c>
      <c r="AF226" s="312">
        <v>0</v>
      </c>
      <c r="AG226" s="312">
        <v>0</v>
      </c>
      <c r="AH226" s="312">
        <v>0</v>
      </c>
      <c r="AI226" s="312">
        <v>0</v>
      </c>
      <c r="AJ226" s="312">
        <v>0</v>
      </c>
      <c r="AK226" s="312">
        <v>0</v>
      </c>
      <c r="AL226" s="312">
        <v>0</v>
      </c>
      <c r="AM226" s="312">
        <v>0</v>
      </c>
      <c r="AN226" s="312">
        <v>0</v>
      </c>
      <c r="AO226" s="312">
        <v>0</v>
      </c>
      <c r="AP226" s="312">
        <v>0</v>
      </c>
      <c r="AQ226" s="312">
        <v>0</v>
      </c>
      <c r="AR226" s="312">
        <v>0</v>
      </c>
      <c r="AS226" s="312">
        <v>0</v>
      </c>
      <c r="AT226" s="312">
        <v>0</v>
      </c>
      <c r="AU226" s="312">
        <v>0</v>
      </c>
      <c r="AV226" s="312">
        <v>0</v>
      </c>
      <c r="AW226" s="312">
        <v>0</v>
      </c>
      <c r="AX226" s="312">
        <v>0</v>
      </c>
      <c r="AY226" s="312">
        <v>0</v>
      </c>
      <c r="AZ226" s="312">
        <v>0</v>
      </c>
      <c r="BA226" s="312">
        <v>0</v>
      </c>
      <c r="BB226" s="312">
        <v>0</v>
      </c>
      <c r="BC226" s="312">
        <v>0</v>
      </c>
      <c r="BD226" s="312">
        <v>0</v>
      </c>
    </row>
    <row r="227" spans="1:56" x14ac:dyDescent="0.25">
      <c r="A227" s="368" t="s">
        <v>873</v>
      </c>
      <c r="B227" s="368" t="s">
        <v>887</v>
      </c>
      <c r="C227" s="369" t="s">
        <v>153</v>
      </c>
      <c r="D227" s="394">
        <v>219</v>
      </c>
      <c r="E227" s="312">
        <v>0</v>
      </c>
      <c r="F227" s="312">
        <v>0</v>
      </c>
      <c r="G227" s="312">
        <v>0</v>
      </c>
      <c r="H227" s="312">
        <v>0</v>
      </c>
      <c r="I227" s="312">
        <v>0</v>
      </c>
      <c r="J227" s="312">
        <v>0</v>
      </c>
      <c r="K227" s="312">
        <v>0</v>
      </c>
      <c r="L227" s="312">
        <v>0</v>
      </c>
      <c r="M227" s="312">
        <v>0</v>
      </c>
      <c r="N227" s="312">
        <v>0</v>
      </c>
      <c r="O227" s="312">
        <v>0</v>
      </c>
      <c r="P227" s="312">
        <v>0</v>
      </c>
      <c r="Q227" s="312">
        <v>0</v>
      </c>
      <c r="R227" s="312">
        <v>0</v>
      </c>
      <c r="S227" s="312">
        <v>0</v>
      </c>
      <c r="T227" s="312">
        <v>0</v>
      </c>
      <c r="U227" s="312">
        <v>0</v>
      </c>
      <c r="V227" s="312">
        <v>0</v>
      </c>
      <c r="W227" s="312">
        <v>0</v>
      </c>
      <c r="X227" s="312">
        <v>0</v>
      </c>
      <c r="Y227" s="312">
        <v>0</v>
      </c>
      <c r="Z227" s="312">
        <v>0</v>
      </c>
      <c r="AA227" s="312">
        <v>0</v>
      </c>
      <c r="AB227" s="312">
        <v>0</v>
      </c>
      <c r="AC227" s="312">
        <v>0</v>
      </c>
      <c r="AD227" s="312">
        <v>0</v>
      </c>
      <c r="AE227" s="312">
        <v>0</v>
      </c>
      <c r="AF227" s="312">
        <v>0</v>
      </c>
      <c r="AG227" s="312">
        <v>0</v>
      </c>
      <c r="AH227" s="312">
        <v>0</v>
      </c>
      <c r="AI227" s="312">
        <v>0</v>
      </c>
      <c r="AJ227" s="312">
        <v>0</v>
      </c>
      <c r="AK227" s="312">
        <v>0</v>
      </c>
      <c r="AL227" s="312">
        <v>0</v>
      </c>
      <c r="AM227" s="312">
        <v>0</v>
      </c>
      <c r="AN227" s="312">
        <v>0</v>
      </c>
      <c r="AO227" s="312">
        <v>0</v>
      </c>
      <c r="AP227" s="312">
        <v>0</v>
      </c>
      <c r="AQ227" s="312">
        <v>0</v>
      </c>
      <c r="AR227" s="312">
        <v>0</v>
      </c>
      <c r="AS227" s="312">
        <v>0</v>
      </c>
      <c r="AT227" s="312">
        <v>0</v>
      </c>
      <c r="AU227" s="312">
        <v>0</v>
      </c>
      <c r="AV227" s="312">
        <v>0</v>
      </c>
      <c r="AW227" s="312">
        <v>0</v>
      </c>
      <c r="AX227" s="312">
        <v>0</v>
      </c>
      <c r="AY227" s="312">
        <v>0</v>
      </c>
      <c r="AZ227" s="312">
        <v>0</v>
      </c>
      <c r="BA227" s="312">
        <v>0</v>
      </c>
      <c r="BB227" s="312">
        <v>0</v>
      </c>
      <c r="BC227" s="312">
        <v>0</v>
      </c>
      <c r="BD227" s="312">
        <v>0</v>
      </c>
    </row>
    <row r="228" spans="1:56" x14ac:dyDescent="0.25">
      <c r="A228" s="368" t="s">
        <v>873</v>
      </c>
      <c r="B228" s="368" t="s">
        <v>889</v>
      </c>
      <c r="C228" s="369" t="s">
        <v>153</v>
      </c>
      <c r="D228" s="394">
        <v>220</v>
      </c>
      <c r="E228" s="312">
        <v>0</v>
      </c>
      <c r="F228" s="312">
        <v>0</v>
      </c>
      <c r="G228" s="312">
        <v>0</v>
      </c>
      <c r="H228" s="312">
        <v>0</v>
      </c>
      <c r="I228" s="312">
        <v>0</v>
      </c>
      <c r="J228" s="312">
        <v>0</v>
      </c>
      <c r="K228" s="312">
        <v>0</v>
      </c>
      <c r="L228" s="312">
        <v>0</v>
      </c>
      <c r="M228" s="312">
        <v>0</v>
      </c>
      <c r="N228" s="312">
        <v>0</v>
      </c>
      <c r="O228" s="312">
        <v>0</v>
      </c>
      <c r="P228" s="312">
        <v>0</v>
      </c>
      <c r="Q228" s="312">
        <v>0</v>
      </c>
      <c r="R228" s="312">
        <v>0</v>
      </c>
      <c r="S228" s="312">
        <v>0</v>
      </c>
      <c r="T228" s="312">
        <v>0</v>
      </c>
      <c r="U228" s="312">
        <v>0</v>
      </c>
      <c r="V228" s="312">
        <v>0</v>
      </c>
      <c r="W228" s="312">
        <v>0</v>
      </c>
      <c r="X228" s="312">
        <v>0</v>
      </c>
      <c r="Y228" s="312">
        <v>0</v>
      </c>
      <c r="Z228" s="312">
        <v>0</v>
      </c>
      <c r="AA228" s="312">
        <v>0</v>
      </c>
      <c r="AB228" s="312">
        <v>0</v>
      </c>
      <c r="AC228" s="312">
        <v>0</v>
      </c>
      <c r="AD228" s="312">
        <v>0</v>
      </c>
      <c r="AE228" s="312">
        <v>0</v>
      </c>
      <c r="AF228" s="312">
        <v>0</v>
      </c>
      <c r="AG228" s="312">
        <v>0</v>
      </c>
      <c r="AH228" s="312">
        <v>0</v>
      </c>
      <c r="AI228" s="312">
        <v>0</v>
      </c>
      <c r="AJ228" s="312">
        <v>0</v>
      </c>
      <c r="AK228" s="312">
        <v>0</v>
      </c>
      <c r="AL228" s="312">
        <v>0</v>
      </c>
      <c r="AM228" s="312">
        <v>0</v>
      </c>
      <c r="AN228" s="312">
        <v>0</v>
      </c>
      <c r="AO228" s="312">
        <v>0</v>
      </c>
      <c r="AP228" s="312">
        <v>0</v>
      </c>
      <c r="AQ228" s="312">
        <v>0</v>
      </c>
      <c r="AR228" s="312">
        <v>0</v>
      </c>
      <c r="AS228" s="312">
        <v>0</v>
      </c>
      <c r="AT228" s="312">
        <v>0</v>
      </c>
      <c r="AU228" s="312">
        <v>0</v>
      </c>
      <c r="AV228" s="312">
        <v>0</v>
      </c>
      <c r="AW228" s="312">
        <v>0</v>
      </c>
      <c r="AX228" s="312">
        <v>0</v>
      </c>
      <c r="AY228" s="312">
        <v>0</v>
      </c>
      <c r="AZ228" s="312">
        <v>0</v>
      </c>
      <c r="BA228" s="312">
        <v>0</v>
      </c>
      <c r="BB228" s="312">
        <v>0</v>
      </c>
      <c r="BC228" s="312">
        <v>0</v>
      </c>
      <c r="BD228" s="312">
        <v>0</v>
      </c>
    </row>
    <row r="229" spans="1:56" x14ac:dyDescent="0.25">
      <c r="A229" s="368" t="s">
        <v>873</v>
      </c>
      <c r="B229" s="368" t="s">
        <v>896</v>
      </c>
      <c r="C229" s="369" t="s">
        <v>153</v>
      </c>
      <c r="D229" s="394">
        <v>221</v>
      </c>
      <c r="E229" s="312">
        <v>0</v>
      </c>
      <c r="F229" s="312">
        <v>0</v>
      </c>
      <c r="G229" s="312">
        <v>0</v>
      </c>
      <c r="H229" s="312">
        <v>0</v>
      </c>
      <c r="I229" s="312">
        <v>0</v>
      </c>
      <c r="J229" s="312">
        <v>0</v>
      </c>
      <c r="K229" s="312">
        <v>0</v>
      </c>
      <c r="L229" s="312">
        <v>0</v>
      </c>
      <c r="M229" s="312">
        <v>0</v>
      </c>
      <c r="N229" s="312">
        <v>0</v>
      </c>
      <c r="O229" s="312">
        <v>0</v>
      </c>
      <c r="P229" s="312">
        <v>0</v>
      </c>
      <c r="Q229" s="312">
        <v>0</v>
      </c>
      <c r="R229" s="312">
        <v>0</v>
      </c>
      <c r="S229" s="312">
        <v>0</v>
      </c>
      <c r="T229" s="312">
        <v>0</v>
      </c>
      <c r="U229" s="312">
        <v>0</v>
      </c>
      <c r="V229" s="312">
        <v>0</v>
      </c>
      <c r="W229" s="312">
        <v>0</v>
      </c>
      <c r="X229" s="312">
        <v>0</v>
      </c>
      <c r="Y229" s="312">
        <v>0</v>
      </c>
      <c r="Z229" s="312">
        <v>0</v>
      </c>
      <c r="AA229" s="312">
        <v>0</v>
      </c>
      <c r="AB229" s="312">
        <v>0</v>
      </c>
      <c r="AC229" s="312">
        <v>0</v>
      </c>
      <c r="AD229" s="312">
        <v>0</v>
      </c>
      <c r="AE229" s="312">
        <v>0</v>
      </c>
      <c r="AF229" s="312">
        <v>0</v>
      </c>
      <c r="AG229" s="312">
        <v>0</v>
      </c>
      <c r="AH229" s="312">
        <v>0</v>
      </c>
      <c r="AI229" s="312">
        <v>0</v>
      </c>
      <c r="AJ229" s="312">
        <v>0</v>
      </c>
      <c r="AK229" s="312">
        <v>0</v>
      </c>
      <c r="AL229" s="312">
        <v>0</v>
      </c>
      <c r="AM229" s="312">
        <v>0</v>
      </c>
      <c r="AN229" s="312">
        <v>0</v>
      </c>
      <c r="AO229" s="312">
        <v>0</v>
      </c>
      <c r="AP229" s="312">
        <v>0</v>
      </c>
      <c r="AQ229" s="312">
        <v>0</v>
      </c>
      <c r="AR229" s="312">
        <v>0</v>
      </c>
      <c r="AS229" s="312">
        <v>0</v>
      </c>
      <c r="AT229" s="312">
        <v>0</v>
      </c>
      <c r="AU229" s="312">
        <v>0</v>
      </c>
      <c r="AV229" s="312">
        <v>0</v>
      </c>
      <c r="AW229" s="312">
        <v>0</v>
      </c>
      <c r="AX229" s="312">
        <v>0</v>
      </c>
      <c r="AY229" s="312">
        <v>0</v>
      </c>
      <c r="AZ229" s="312">
        <v>0</v>
      </c>
      <c r="BA229" s="312">
        <v>0</v>
      </c>
      <c r="BB229" s="312">
        <v>0</v>
      </c>
      <c r="BC229" s="312">
        <v>0</v>
      </c>
      <c r="BD229" s="312">
        <v>0</v>
      </c>
    </row>
    <row r="230" spans="1:56" x14ac:dyDescent="0.25">
      <c r="A230" s="368" t="s">
        <v>873</v>
      </c>
      <c r="B230" s="368" t="s">
        <v>504</v>
      </c>
      <c r="C230" s="369" t="s">
        <v>153</v>
      </c>
      <c r="D230" s="394">
        <v>222</v>
      </c>
      <c r="E230" s="312">
        <v>0</v>
      </c>
      <c r="F230" s="312">
        <v>0</v>
      </c>
      <c r="G230" s="312">
        <v>0</v>
      </c>
      <c r="H230" s="312">
        <v>0</v>
      </c>
      <c r="I230" s="312">
        <v>0</v>
      </c>
      <c r="J230" s="312">
        <v>0</v>
      </c>
      <c r="K230" s="312">
        <v>0</v>
      </c>
      <c r="L230" s="312">
        <v>0</v>
      </c>
      <c r="M230" s="312">
        <v>0</v>
      </c>
      <c r="N230" s="312">
        <v>0</v>
      </c>
      <c r="O230" s="312">
        <v>0</v>
      </c>
      <c r="P230" s="312">
        <v>0</v>
      </c>
      <c r="Q230" s="312">
        <v>0</v>
      </c>
      <c r="R230" s="312">
        <v>0</v>
      </c>
      <c r="S230" s="312">
        <v>0</v>
      </c>
      <c r="T230" s="312">
        <v>0</v>
      </c>
      <c r="U230" s="312">
        <v>0</v>
      </c>
      <c r="V230" s="312">
        <v>0</v>
      </c>
      <c r="W230" s="312">
        <v>0</v>
      </c>
      <c r="X230" s="312">
        <v>0</v>
      </c>
      <c r="Y230" s="312">
        <v>0</v>
      </c>
      <c r="Z230" s="312">
        <v>0</v>
      </c>
      <c r="AA230" s="312">
        <v>0</v>
      </c>
      <c r="AB230" s="312">
        <v>0</v>
      </c>
      <c r="AC230" s="312">
        <v>0</v>
      </c>
      <c r="AD230" s="312">
        <v>0</v>
      </c>
      <c r="AE230" s="312">
        <v>0</v>
      </c>
      <c r="AF230" s="312">
        <v>0</v>
      </c>
      <c r="AG230" s="312">
        <v>0</v>
      </c>
      <c r="AH230" s="312">
        <v>0</v>
      </c>
      <c r="AI230" s="312">
        <v>0</v>
      </c>
      <c r="AJ230" s="312">
        <v>0</v>
      </c>
      <c r="AK230" s="312">
        <v>0</v>
      </c>
      <c r="AL230" s="312">
        <v>0</v>
      </c>
      <c r="AM230" s="312">
        <v>0</v>
      </c>
      <c r="AN230" s="312">
        <v>0</v>
      </c>
      <c r="AO230" s="312">
        <v>0</v>
      </c>
      <c r="AP230" s="312">
        <v>0</v>
      </c>
      <c r="AQ230" s="312">
        <v>0</v>
      </c>
      <c r="AR230" s="312">
        <v>0</v>
      </c>
      <c r="AS230" s="312">
        <v>0</v>
      </c>
      <c r="AT230" s="312">
        <v>0</v>
      </c>
      <c r="AU230" s="312">
        <v>0</v>
      </c>
      <c r="AV230" s="312">
        <v>0</v>
      </c>
      <c r="AW230" s="312">
        <v>0</v>
      </c>
      <c r="AX230" s="312">
        <v>0</v>
      </c>
      <c r="AY230" s="312">
        <v>0</v>
      </c>
      <c r="AZ230" s="312">
        <v>0</v>
      </c>
      <c r="BA230" s="312">
        <v>0</v>
      </c>
      <c r="BB230" s="312">
        <v>0</v>
      </c>
      <c r="BC230" s="312">
        <v>0</v>
      </c>
      <c r="BD230" s="312">
        <v>0</v>
      </c>
    </row>
    <row r="231" spans="1:56" x14ac:dyDescent="0.25">
      <c r="A231" s="368" t="s">
        <v>873</v>
      </c>
      <c r="B231" s="368" t="s">
        <v>520</v>
      </c>
      <c r="C231" s="369" t="s">
        <v>153</v>
      </c>
      <c r="D231" s="394">
        <v>223</v>
      </c>
      <c r="E231" s="312">
        <v>0</v>
      </c>
      <c r="F231" s="312">
        <v>0</v>
      </c>
      <c r="G231" s="312">
        <v>0</v>
      </c>
      <c r="H231" s="312">
        <v>0</v>
      </c>
      <c r="I231" s="312">
        <v>0</v>
      </c>
      <c r="J231" s="312">
        <v>0</v>
      </c>
      <c r="K231" s="312">
        <v>0</v>
      </c>
      <c r="L231" s="312">
        <v>0</v>
      </c>
      <c r="M231" s="312">
        <v>0</v>
      </c>
      <c r="N231" s="312">
        <v>0</v>
      </c>
      <c r="O231" s="312">
        <v>0</v>
      </c>
      <c r="P231" s="312">
        <v>0</v>
      </c>
      <c r="Q231" s="312">
        <v>0</v>
      </c>
      <c r="R231" s="312">
        <v>0</v>
      </c>
      <c r="S231" s="312">
        <v>0</v>
      </c>
      <c r="T231" s="312">
        <v>0</v>
      </c>
      <c r="U231" s="312">
        <v>0</v>
      </c>
      <c r="V231" s="312">
        <v>0</v>
      </c>
      <c r="W231" s="312">
        <v>0</v>
      </c>
      <c r="X231" s="312">
        <v>0</v>
      </c>
      <c r="Y231" s="312">
        <v>0</v>
      </c>
      <c r="Z231" s="312">
        <v>0</v>
      </c>
      <c r="AA231" s="312">
        <v>0</v>
      </c>
      <c r="AB231" s="312">
        <v>0</v>
      </c>
      <c r="AC231" s="312">
        <v>0</v>
      </c>
      <c r="AD231" s="312">
        <v>0</v>
      </c>
      <c r="AE231" s="312">
        <v>0</v>
      </c>
      <c r="AF231" s="312">
        <v>0</v>
      </c>
      <c r="AG231" s="312">
        <v>0</v>
      </c>
      <c r="AH231" s="312">
        <v>0</v>
      </c>
      <c r="AI231" s="312">
        <v>0</v>
      </c>
      <c r="AJ231" s="312">
        <v>0</v>
      </c>
      <c r="AK231" s="312">
        <v>0</v>
      </c>
      <c r="AL231" s="312">
        <v>0</v>
      </c>
      <c r="AM231" s="312">
        <v>0</v>
      </c>
      <c r="AN231" s="312">
        <v>0</v>
      </c>
      <c r="AO231" s="312">
        <v>0</v>
      </c>
      <c r="AP231" s="312">
        <v>0</v>
      </c>
      <c r="AQ231" s="312">
        <v>0</v>
      </c>
      <c r="AR231" s="312">
        <v>0</v>
      </c>
      <c r="AS231" s="312">
        <v>0</v>
      </c>
      <c r="AT231" s="312">
        <v>0</v>
      </c>
      <c r="AU231" s="312">
        <v>0</v>
      </c>
      <c r="AV231" s="312">
        <v>0</v>
      </c>
      <c r="AW231" s="312">
        <v>0</v>
      </c>
      <c r="AX231" s="312">
        <v>0</v>
      </c>
      <c r="AY231" s="312">
        <v>0</v>
      </c>
      <c r="AZ231" s="312">
        <v>0</v>
      </c>
      <c r="BA231" s="312">
        <v>0</v>
      </c>
      <c r="BB231" s="312">
        <v>0</v>
      </c>
      <c r="BC231" s="312">
        <v>0</v>
      </c>
      <c r="BD231" s="312">
        <v>0</v>
      </c>
    </row>
    <row r="232" spans="1:56" x14ac:dyDescent="0.25">
      <c r="A232" s="368" t="s">
        <v>873</v>
      </c>
      <c r="B232" s="368" t="s">
        <v>521</v>
      </c>
      <c r="C232" s="369" t="s">
        <v>153</v>
      </c>
      <c r="D232" s="394">
        <v>224</v>
      </c>
      <c r="E232" s="312">
        <v>0</v>
      </c>
      <c r="F232" s="312">
        <v>0</v>
      </c>
      <c r="G232" s="312">
        <v>0</v>
      </c>
      <c r="H232" s="312">
        <v>0</v>
      </c>
      <c r="I232" s="312">
        <v>0</v>
      </c>
      <c r="J232" s="312">
        <v>0</v>
      </c>
      <c r="K232" s="312">
        <v>0</v>
      </c>
      <c r="L232" s="312">
        <v>0</v>
      </c>
      <c r="M232" s="312">
        <v>0</v>
      </c>
      <c r="N232" s="312">
        <v>0</v>
      </c>
      <c r="O232" s="312">
        <v>0</v>
      </c>
      <c r="P232" s="312">
        <v>0</v>
      </c>
      <c r="Q232" s="312">
        <v>0</v>
      </c>
      <c r="R232" s="312">
        <v>0</v>
      </c>
      <c r="S232" s="312">
        <v>0</v>
      </c>
      <c r="T232" s="312">
        <v>0</v>
      </c>
      <c r="U232" s="312">
        <v>0</v>
      </c>
      <c r="V232" s="312">
        <v>0</v>
      </c>
      <c r="W232" s="312">
        <v>0</v>
      </c>
      <c r="X232" s="312">
        <v>0</v>
      </c>
      <c r="Y232" s="312">
        <v>0</v>
      </c>
      <c r="Z232" s="312">
        <v>0</v>
      </c>
      <c r="AA232" s="312">
        <v>0</v>
      </c>
      <c r="AB232" s="312">
        <v>0</v>
      </c>
      <c r="AC232" s="312">
        <v>0</v>
      </c>
      <c r="AD232" s="312">
        <v>0</v>
      </c>
      <c r="AE232" s="312">
        <v>0</v>
      </c>
      <c r="AF232" s="312">
        <v>0</v>
      </c>
      <c r="AG232" s="312">
        <v>0</v>
      </c>
      <c r="AH232" s="312">
        <v>0</v>
      </c>
      <c r="AI232" s="312">
        <v>0</v>
      </c>
      <c r="AJ232" s="312">
        <v>0</v>
      </c>
      <c r="AK232" s="312">
        <v>0</v>
      </c>
      <c r="AL232" s="312">
        <v>0</v>
      </c>
      <c r="AM232" s="312">
        <v>0</v>
      </c>
      <c r="AN232" s="312">
        <v>0</v>
      </c>
      <c r="AO232" s="312">
        <v>0</v>
      </c>
      <c r="AP232" s="312">
        <v>0</v>
      </c>
      <c r="AQ232" s="312">
        <v>0</v>
      </c>
      <c r="AR232" s="312">
        <v>0</v>
      </c>
      <c r="AS232" s="312">
        <v>0</v>
      </c>
      <c r="AT232" s="312">
        <v>0</v>
      </c>
      <c r="AU232" s="312">
        <v>0</v>
      </c>
      <c r="AV232" s="312">
        <v>0</v>
      </c>
      <c r="AW232" s="312">
        <v>0</v>
      </c>
      <c r="AX232" s="312">
        <v>0</v>
      </c>
      <c r="AY232" s="312">
        <v>0</v>
      </c>
      <c r="AZ232" s="312">
        <v>0</v>
      </c>
      <c r="BA232" s="312">
        <v>0</v>
      </c>
      <c r="BB232" s="312">
        <v>0</v>
      </c>
      <c r="BC232" s="312">
        <v>0</v>
      </c>
      <c r="BD232" s="312">
        <v>0</v>
      </c>
    </row>
    <row r="233" spans="1:56" x14ac:dyDescent="0.25">
      <c r="A233" s="368" t="s">
        <v>873</v>
      </c>
      <c r="B233" s="368" t="s">
        <v>522</v>
      </c>
      <c r="C233" s="369" t="s">
        <v>153</v>
      </c>
      <c r="D233" s="394">
        <v>225</v>
      </c>
      <c r="E233" s="312">
        <v>0</v>
      </c>
      <c r="F233" s="312">
        <v>0</v>
      </c>
      <c r="G233" s="312">
        <v>0</v>
      </c>
      <c r="H233" s="312">
        <v>0</v>
      </c>
      <c r="I233" s="312">
        <v>0</v>
      </c>
      <c r="J233" s="312">
        <v>0</v>
      </c>
      <c r="K233" s="312">
        <v>0</v>
      </c>
      <c r="L233" s="312">
        <v>0</v>
      </c>
      <c r="M233" s="312">
        <v>0</v>
      </c>
      <c r="N233" s="312">
        <v>0</v>
      </c>
      <c r="O233" s="312">
        <v>0</v>
      </c>
      <c r="P233" s="312">
        <v>0</v>
      </c>
      <c r="Q233" s="312">
        <v>0</v>
      </c>
      <c r="R233" s="312">
        <v>0</v>
      </c>
      <c r="S233" s="312">
        <v>0</v>
      </c>
      <c r="T233" s="312">
        <v>0</v>
      </c>
      <c r="U233" s="312">
        <v>0</v>
      </c>
      <c r="V233" s="312">
        <v>0</v>
      </c>
      <c r="W233" s="312">
        <v>0</v>
      </c>
      <c r="X233" s="312">
        <v>0</v>
      </c>
      <c r="Y233" s="312">
        <v>0</v>
      </c>
      <c r="Z233" s="312">
        <v>0</v>
      </c>
      <c r="AA233" s="312">
        <v>0</v>
      </c>
      <c r="AB233" s="312">
        <v>0</v>
      </c>
      <c r="AC233" s="312">
        <v>0</v>
      </c>
      <c r="AD233" s="312">
        <v>0</v>
      </c>
      <c r="AE233" s="312">
        <v>0</v>
      </c>
      <c r="AF233" s="312">
        <v>0</v>
      </c>
      <c r="AG233" s="312">
        <v>0</v>
      </c>
      <c r="AH233" s="312">
        <v>0</v>
      </c>
      <c r="AI233" s="312">
        <v>0</v>
      </c>
      <c r="AJ233" s="312">
        <v>0</v>
      </c>
      <c r="AK233" s="312">
        <v>0</v>
      </c>
      <c r="AL233" s="312">
        <v>0</v>
      </c>
      <c r="AM233" s="312">
        <v>0</v>
      </c>
      <c r="AN233" s="312">
        <v>0</v>
      </c>
      <c r="AO233" s="312">
        <v>0</v>
      </c>
      <c r="AP233" s="312">
        <v>0</v>
      </c>
      <c r="AQ233" s="312">
        <v>0</v>
      </c>
      <c r="AR233" s="312">
        <v>0</v>
      </c>
      <c r="AS233" s="312">
        <v>0</v>
      </c>
      <c r="AT233" s="312">
        <v>0</v>
      </c>
      <c r="AU233" s="312">
        <v>0</v>
      </c>
      <c r="AV233" s="312">
        <v>0</v>
      </c>
      <c r="AW233" s="312">
        <v>0</v>
      </c>
      <c r="AX233" s="312">
        <v>0</v>
      </c>
      <c r="AY233" s="312">
        <v>0</v>
      </c>
      <c r="AZ233" s="312">
        <v>0</v>
      </c>
      <c r="BA233" s="312">
        <v>0</v>
      </c>
      <c r="BB233" s="312">
        <v>0</v>
      </c>
      <c r="BC233" s="312">
        <v>0</v>
      </c>
      <c r="BD233" s="312">
        <v>0</v>
      </c>
    </row>
    <row r="234" spans="1:56" x14ac:dyDescent="0.25">
      <c r="A234" s="368" t="s">
        <v>874</v>
      </c>
      <c r="B234" s="368" t="s">
        <v>894</v>
      </c>
      <c r="C234" s="369">
        <v>2224</v>
      </c>
      <c r="D234" s="394">
        <v>226</v>
      </c>
      <c r="E234" s="312">
        <v>0</v>
      </c>
      <c r="F234" s="312">
        <v>0</v>
      </c>
      <c r="G234" s="312">
        <v>0</v>
      </c>
      <c r="H234" s="312">
        <v>0</v>
      </c>
      <c r="I234" s="312">
        <v>0</v>
      </c>
      <c r="J234" s="312">
        <v>0</v>
      </c>
      <c r="K234" s="312">
        <v>0</v>
      </c>
      <c r="L234" s="312">
        <v>0</v>
      </c>
      <c r="M234" s="312">
        <v>0</v>
      </c>
      <c r="N234" s="312">
        <v>0</v>
      </c>
      <c r="O234" s="312">
        <v>0</v>
      </c>
      <c r="P234" s="312">
        <v>0</v>
      </c>
      <c r="Q234" s="312">
        <v>0</v>
      </c>
      <c r="R234" s="312">
        <v>0</v>
      </c>
      <c r="S234" s="312">
        <v>0</v>
      </c>
      <c r="T234" s="312">
        <v>0</v>
      </c>
      <c r="U234" s="312">
        <v>0</v>
      </c>
      <c r="V234" s="312">
        <v>0</v>
      </c>
      <c r="W234" s="312">
        <v>0</v>
      </c>
      <c r="X234" s="312">
        <v>0</v>
      </c>
      <c r="Y234" s="312">
        <v>0</v>
      </c>
      <c r="Z234" s="312">
        <v>0</v>
      </c>
      <c r="AA234" s="312">
        <v>0</v>
      </c>
      <c r="AB234" s="312">
        <v>0</v>
      </c>
      <c r="AC234" s="312">
        <v>0</v>
      </c>
      <c r="AD234" s="312">
        <v>0</v>
      </c>
      <c r="AE234" s="312">
        <v>0</v>
      </c>
      <c r="AF234" s="312">
        <v>0</v>
      </c>
      <c r="AG234" s="312">
        <v>0</v>
      </c>
      <c r="AH234" s="312">
        <v>0</v>
      </c>
      <c r="AI234" s="312">
        <v>0</v>
      </c>
      <c r="AJ234" s="312">
        <v>0</v>
      </c>
      <c r="AK234" s="312">
        <v>0</v>
      </c>
      <c r="AL234" s="312">
        <v>0</v>
      </c>
      <c r="AM234" s="312">
        <v>0</v>
      </c>
      <c r="AN234" s="312">
        <v>0</v>
      </c>
      <c r="AO234" s="312">
        <v>0</v>
      </c>
      <c r="AP234" s="312">
        <v>0</v>
      </c>
      <c r="AQ234" s="312">
        <v>0</v>
      </c>
      <c r="AR234" s="312">
        <v>0</v>
      </c>
      <c r="AS234" s="312">
        <v>0</v>
      </c>
      <c r="AT234" s="312">
        <v>0</v>
      </c>
      <c r="AU234" s="312">
        <v>0</v>
      </c>
      <c r="AV234" s="312">
        <v>0</v>
      </c>
      <c r="AW234" s="312">
        <v>0</v>
      </c>
      <c r="AX234" s="312">
        <v>0</v>
      </c>
      <c r="AY234" s="312">
        <v>0</v>
      </c>
      <c r="AZ234" s="312">
        <v>0</v>
      </c>
      <c r="BA234" s="312">
        <v>0</v>
      </c>
      <c r="BB234" s="312">
        <v>0</v>
      </c>
      <c r="BC234" s="312">
        <v>0</v>
      </c>
      <c r="BD234" s="312">
        <v>0</v>
      </c>
    </row>
    <row r="235" spans="1:56" x14ac:dyDescent="0.25">
      <c r="A235" s="368" t="s">
        <v>874</v>
      </c>
      <c r="B235" s="368" t="s">
        <v>897</v>
      </c>
      <c r="C235" s="369">
        <v>2224</v>
      </c>
      <c r="D235" s="394">
        <v>227</v>
      </c>
      <c r="E235" s="312">
        <v>0</v>
      </c>
      <c r="F235" s="312">
        <v>0</v>
      </c>
      <c r="G235" s="312">
        <v>0</v>
      </c>
      <c r="H235" s="312">
        <v>0</v>
      </c>
      <c r="I235" s="312">
        <v>0</v>
      </c>
      <c r="J235" s="312">
        <v>0</v>
      </c>
      <c r="K235" s="312">
        <v>0</v>
      </c>
      <c r="L235" s="312">
        <v>0</v>
      </c>
      <c r="M235" s="312">
        <v>0</v>
      </c>
      <c r="N235" s="312">
        <v>0</v>
      </c>
      <c r="O235" s="312">
        <v>0</v>
      </c>
      <c r="P235" s="312">
        <v>0</v>
      </c>
      <c r="Q235" s="312">
        <v>0</v>
      </c>
      <c r="R235" s="312">
        <v>0</v>
      </c>
      <c r="S235" s="312">
        <v>0</v>
      </c>
      <c r="T235" s="312">
        <v>0</v>
      </c>
      <c r="U235" s="312">
        <v>0</v>
      </c>
      <c r="V235" s="312">
        <v>0</v>
      </c>
      <c r="W235" s="312">
        <v>0</v>
      </c>
      <c r="X235" s="312">
        <v>0</v>
      </c>
      <c r="Y235" s="312">
        <v>0</v>
      </c>
      <c r="Z235" s="312">
        <v>0</v>
      </c>
      <c r="AA235" s="312">
        <v>0</v>
      </c>
      <c r="AB235" s="312">
        <v>0</v>
      </c>
      <c r="AC235" s="312">
        <v>0</v>
      </c>
      <c r="AD235" s="312">
        <v>0</v>
      </c>
      <c r="AE235" s="312">
        <v>0</v>
      </c>
      <c r="AF235" s="312">
        <v>0</v>
      </c>
      <c r="AG235" s="312">
        <v>0</v>
      </c>
      <c r="AH235" s="312">
        <v>0</v>
      </c>
      <c r="AI235" s="312">
        <v>0</v>
      </c>
      <c r="AJ235" s="312">
        <v>0</v>
      </c>
      <c r="AK235" s="312">
        <v>0</v>
      </c>
      <c r="AL235" s="312">
        <v>0</v>
      </c>
      <c r="AM235" s="312">
        <v>0</v>
      </c>
      <c r="AN235" s="312">
        <v>0</v>
      </c>
      <c r="AO235" s="312">
        <v>0</v>
      </c>
      <c r="AP235" s="312">
        <v>0</v>
      </c>
      <c r="AQ235" s="312">
        <v>0</v>
      </c>
      <c r="AR235" s="312">
        <v>0</v>
      </c>
      <c r="AS235" s="312">
        <v>0</v>
      </c>
      <c r="AT235" s="312">
        <v>0</v>
      </c>
      <c r="AU235" s="312">
        <v>0</v>
      </c>
      <c r="AV235" s="312">
        <v>0</v>
      </c>
      <c r="AW235" s="312">
        <v>0</v>
      </c>
      <c r="AX235" s="312">
        <v>0</v>
      </c>
      <c r="AY235" s="312">
        <v>0</v>
      </c>
      <c r="AZ235" s="312">
        <v>0</v>
      </c>
      <c r="BA235" s="312">
        <v>0</v>
      </c>
      <c r="BB235" s="312">
        <v>0</v>
      </c>
      <c r="BC235" s="312">
        <v>0</v>
      </c>
      <c r="BD235" s="312">
        <v>0</v>
      </c>
    </row>
    <row r="236" spans="1:56" x14ac:dyDescent="0.25">
      <c r="A236" s="368" t="s">
        <v>874</v>
      </c>
      <c r="B236" s="368" t="s">
        <v>509</v>
      </c>
      <c r="C236" s="369">
        <v>2224</v>
      </c>
      <c r="D236" s="394">
        <v>228</v>
      </c>
      <c r="E236" s="312">
        <v>0</v>
      </c>
      <c r="F236" s="312">
        <v>0</v>
      </c>
      <c r="G236" s="312">
        <v>0</v>
      </c>
      <c r="H236" s="312">
        <v>0</v>
      </c>
      <c r="I236" s="312">
        <v>0</v>
      </c>
      <c r="J236" s="312">
        <v>0</v>
      </c>
      <c r="K236" s="312">
        <v>0</v>
      </c>
      <c r="L236" s="312">
        <v>0</v>
      </c>
      <c r="M236" s="312">
        <v>0</v>
      </c>
      <c r="N236" s="312">
        <v>0</v>
      </c>
      <c r="O236" s="312">
        <v>0</v>
      </c>
      <c r="P236" s="312">
        <v>0</v>
      </c>
      <c r="Q236" s="312">
        <v>0</v>
      </c>
      <c r="R236" s="312">
        <v>0</v>
      </c>
      <c r="S236" s="312">
        <v>0</v>
      </c>
      <c r="T236" s="312">
        <v>0</v>
      </c>
      <c r="U236" s="312">
        <v>0</v>
      </c>
      <c r="V236" s="312">
        <v>0</v>
      </c>
      <c r="W236" s="312">
        <v>0</v>
      </c>
      <c r="X236" s="312">
        <v>0</v>
      </c>
      <c r="Y236" s="312">
        <v>0</v>
      </c>
      <c r="Z236" s="312">
        <v>0</v>
      </c>
      <c r="AA236" s="312">
        <v>0</v>
      </c>
      <c r="AB236" s="312">
        <v>0</v>
      </c>
      <c r="AC236" s="312">
        <v>0</v>
      </c>
      <c r="AD236" s="312">
        <v>0</v>
      </c>
      <c r="AE236" s="312">
        <v>0</v>
      </c>
      <c r="AF236" s="312">
        <v>0</v>
      </c>
      <c r="AG236" s="312">
        <v>0</v>
      </c>
      <c r="AH236" s="312">
        <v>0</v>
      </c>
      <c r="AI236" s="312">
        <v>0</v>
      </c>
      <c r="AJ236" s="312">
        <v>0</v>
      </c>
      <c r="AK236" s="312">
        <v>0</v>
      </c>
      <c r="AL236" s="312">
        <v>0</v>
      </c>
      <c r="AM236" s="312">
        <v>0</v>
      </c>
      <c r="AN236" s="312">
        <v>0</v>
      </c>
      <c r="AO236" s="312">
        <v>0</v>
      </c>
      <c r="AP236" s="312">
        <v>0</v>
      </c>
      <c r="AQ236" s="312">
        <v>0</v>
      </c>
      <c r="AR236" s="312">
        <v>0</v>
      </c>
      <c r="AS236" s="312">
        <v>0</v>
      </c>
      <c r="AT236" s="312">
        <v>0</v>
      </c>
      <c r="AU236" s="312">
        <v>0</v>
      </c>
      <c r="AV236" s="312">
        <v>0</v>
      </c>
      <c r="AW236" s="312">
        <v>0</v>
      </c>
      <c r="AX236" s="312">
        <v>0</v>
      </c>
      <c r="AY236" s="312">
        <v>0</v>
      </c>
      <c r="AZ236" s="312">
        <v>0</v>
      </c>
      <c r="BA236" s="312">
        <v>0</v>
      </c>
      <c r="BB236" s="312">
        <v>0</v>
      </c>
      <c r="BC236" s="312">
        <v>0</v>
      </c>
      <c r="BD236" s="312">
        <v>0</v>
      </c>
    </row>
    <row r="237" spans="1:56" x14ac:dyDescent="0.25">
      <c r="A237" s="368" t="s">
        <v>874</v>
      </c>
      <c r="B237" s="368" t="s">
        <v>510</v>
      </c>
      <c r="C237" s="369">
        <v>2224</v>
      </c>
      <c r="D237" s="394">
        <v>229</v>
      </c>
      <c r="E237" s="312">
        <v>0</v>
      </c>
      <c r="F237" s="312">
        <v>0</v>
      </c>
      <c r="G237" s="312">
        <v>0</v>
      </c>
      <c r="H237" s="312">
        <v>0</v>
      </c>
      <c r="I237" s="312">
        <v>0</v>
      </c>
      <c r="J237" s="312">
        <v>0</v>
      </c>
      <c r="K237" s="312">
        <v>0</v>
      </c>
      <c r="L237" s="312">
        <v>0</v>
      </c>
      <c r="M237" s="312">
        <v>0</v>
      </c>
      <c r="N237" s="312">
        <v>0</v>
      </c>
      <c r="O237" s="312">
        <v>0</v>
      </c>
      <c r="P237" s="312">
        <v>0</v>
      </c>
      <c r="Q237" s="312">
        <v>0</v>
      </c>
      <c r="R237" s="312">
        <v>0</v>
      </c>
      <c r="S237" s="312">
        <v>0</v>
      </c>
      <c r="T237" s="312">
        <v>0</v>
      </c>
      <c r="U237" s="312">
        <v>0</v>
      </c>
      <c r="V237" s="312">
        <v>0</v>
      </c>
      <c r="W237" s="312">
        <v>0</v>
      </c>
      <c r="X237" s="312">
        <v>0</v>
      </c>
      <c r="Y237" s="312">
        <v>0</v>
      </c>
      <c r="Z237" s="312">
        <v>0</v>
      </c>
      <c r="AA237" s="312">
        <v>0</v>
      </c>
      <c r="AB237" s="312">
        <v>0</v>
      </c>
      <c r="AC237" s="312">
        <v>0</v>
      </c>
      <c r="AD237" s="312">
        <v>0</v>
      </c>
      <c r="AE237" s="312">
        <v>0</v>
      </c>
      <c r="AF237" s="312">
        <v>0</v>
      </c>
      <c r="AG237" s="312">
        <v>0</v>
      </c>
      <c r="AH237" s="312">
        <v>0</v>
      </c>
      <c r="AI237" s="312">
        <v>0</v>
      </c>
      <c r="AJ237" s="312">
        <v>0</v>
      </c>
      <c r="AK237" s="312">
        <v>0</v>
      </c>
      <c r="AL237" s="312">
        <v>0</v>
      </c>
      <c r="AM237" s="312">
        <v>0</v>
      </c>
      <c r="AN237" s="312">
        <v>0</v>
      </c>
      <c r="AO237" s="312">
        <v>0</v>
      </c>
      <c r="AP237" s="312">
        <v>0</v>
      </c>
      <c r="AQ237" s="312">
        <v>0</v>
      </c>
      <c r="AR237" s="312">
        <v>0</v>
      </c>
      <c r="AS237" s="312">
        <v>0</v>
      </c>
      <c r="AT237" s="312">
        <v>0</v>
      </c>
      <c r="AU237" s="312">
        <v>0</v>
      </c>
      <c r="AV237" s="312">
        <v>0</v>
      </c>
      <c r="AW237" s="312">
        <v>0</v>
      </c>
      <c r="AX237" s="312">
        <v>0</v>
      </c>
      <c r="AY237" s="312">
        <v>0</v>
      </c>
      <c r="AZ237" s="312">
        <v>0</v>
      </c>
      <c r="BA237" s="312">
        <v>0</v>
      </c>
      <c r="BB237" s="312">
        <v>0</v>
      </c>
      <c r="BC237" s="312">
        <v>0</v>
      </c>
      <c r="BD237" s="312">
        <v>0</v>
      </c>
    </row>
    <row r="238" spans="1:56" x14ac:dyDescent="0.25">
      <c r="A238" s="368" t="s">
        <v>874</v>
      </c>
      <c r="B238" s="368" t="s">
        <v>906</v>
      </c>
      <c r="C238" s="369">
        <v>2224</v>
      </c>
      <c r="D238" s="394">
        <v>230</v>
      </c>
      <c r="E238" s="312">
        <v>0</v>
      </c>
      <c r="F238" s="312">
        <v>0</v>
      </c>
      <c r="G238" s="312">
        <v>0</v>
      </c>
      <c r="H238" s="312">
        <v>0</v>
      </c>
      <c r="I238" s="312">
        <v>0</v>
      </c>
      <c r="J238" s="312">
        <v>0</v>
      </c>
      <c r="K238" s="312">
        <v>0</v>
      </c>
      <c r="L238" s="312">
        <v>0</v>
      </c>
      <c r="M238" s="312">
        <v>0</v>
      </c>
      <c r="N238" s="312">
        <v>0</v>
      </c>
      <c r="O238" s="312">
        <v>0</v>
      </c>
      <c r="P238" s="312">
        <v>0</v>
      </c>
      <c r="Q238" s="312">
        <v>0</v>
      </c>
      <c r="R238" s="312">
        <v>0</v>
      </c>
      <c r="S238" s="312">
        <v>0</v>
      </c>
      <c r="T238" s="312">
        <v>0</v>
      </c>
      <c r="U238" s="312">
        <v>0</v>
      </c>
      <c r="V238" s="312">
        <v>0</v>
      </c>
      <c r="W238" s="312">
        <v>0</v>
      </c>
      <c r="X238" s="312">
        <v>0</v>
      </c>
      <c r="Y238" s="312">
        <v>0</v>
      </c>
      <c r="Z238" s="312">
        <v>0</v>
      </c>
      <c r="AA238" s="312">
        <v>0</v>
      </c>
      <c r="AB238" s="312">
        <v>0</v>
      </c>
      <c r="AC238" s="312">
        <v>0</v>
      </c>
      <c r="AD238" s="312">
        <v>0</v>
      </c>
      <c r="AE238" s="312">
        <v>0</v>
      </c>
      <c r="AF238" s="312">
        <v>0</v>
      </c>
      <c r="AG238" s="312">
        <v>0</v>
      </c>
      <c r="AH238" s="312">
        <v>0</v>
      </c>
      <c r="AI238" s="312">
        <v>0</v>
      </c>
      <c r="AJ238" s="312">
        <v>0</v>
      </c>
      <c r="AK238" s="312">
        <v>0</v>
      </c>
      <c r="AL238" s="312">
        <v>0</v>
      </c>
      <c r="AM238" s="312">
        <v>0</v>
      </c>
      <c r="AN238" s="312">
        <v>0</v>
      </c>
      <c r="AO238" s="312">
        <v>0</v>
      </c>
      <c r="AP238" s="312">
        <v>0</v>
      </c>
      <c r="AQ238" s="312">
        <v>0</v>
      </c>
      <c r="AR238" s="312">
        <v>0</v>
      </c>
      <c r="AS238" s="312">
        <v>0</v>
      </c>
      <c r="AT238" s="312">
        <v>0</v>
      </c>
      <c r="AU238" s="312">
        <v>0</v>
      </c>
      <c r="AV238" s="312">
        <v>0</v>
      </c>
      <c r="AW238" s="312">
        <v>0</v>
      </c>
      <c r="AX238" s="312">
        <v>0</v>
      </c>
      <c r="AY238" s="312">
        <v>0</v>
      </c>
      <c r="AZ238" s="312">
        <v>0</v>
      </c>
      <c r="BA238" s="312">
        <v>0</v>
      </c>
      <c r="BB238" s="312">
        <v>0</v>
      </c>
      <c r="BC238" s="312">
        <v>0</v>
      </c>
      <c r="BD238" s="312">
        <v>0</v>
      </c>
    </row>
    <row r="239" spans="1:56" x14ac:dyDescent="0.25">
      <c r="A239" s="368" t="s">
        <v>874</v>
      </c>
      <c r="B239" s="368" t="s">
        <v>907</v>
      </c>
      <c r="C239" s="369">
        <v>2224</v>
      </c>
      <c r="D239" s="394">
        <v>231</v>
      </c>
      <c r="E239" s="312">
        <v>0</v>
      </c>
      <c r="F239" s="312">
        <v>0</v>
      </c>
      <c r="G239" s="312">
        <v>0</v>
      </c>
      <c r="H239" s="312">
        <v>0</v>
      </c>
      <c r="I239" s="312">
        <v>0</v>
      </c>
      <c r="J239" s="312">
        <v>0</v>
      </c>
      <c r="K239" s="312">
        <v>0</v>
      </c>
      <c r="L239" s="312">
        <v>0</v>
      </c>
      <c r="M239" s="312">
        <v>0</v>
      </c>
      <c r="N239" s="312">
        <v>0</v>
      </c>
      <c r="O239" s="312">
        <v>0</v>
      </c>
      <c r="P239" s="312">
        <v>0</v>
      </c>
      <c r="Q239" s="312">
        <v>0</v>
      </c>
      <c r="R239" s="312">
        <v>0</v>
      </c>
      <c r="S239" s="312">
        <v>0</v>
      </c>
      <c r="T239" s="312">
        <v>0</v>
      </c>
      <c r="U239" s="312">
        <v>0</v>
      </c>
      <c r="V239" s="312">
        <v>0</v>
      </c>
      <c r="W239" s="312">
        <v>0</v>
      </c>
      <c r="X239" s="312">
        <v>0</v>
      </c>
      <c r="Y239" s="312">
        <v>0</v>
      </c>
      <c r="Z239" s="312">
        <v>0</v>
      </c>
      <c r="AA239" s="312">
        <v>0</v>
      </c>
      <c r="AB239" s="312">
        <v>0</v>
      </c>
      <c r="AC239" s="312">
        <v>0</v>
      </c>
      <c r="AD239" s="312">
        <v>0</v>
      </c>
      <c r="AE239" s="312">
        <v>0</v>
      </c>
      <c r="AF239" s="312">
        <v>0</v>
      </c>
      <c r="AG239" s="312">
        <v>0</v>
      </c>
      <c r="AH239" s="312">
        <v>0</v>
      </c>
      <c r="AI239" s="312">
        <v>0</v>
      </c>
      <c r="AJ239" s="312">
        <v>0</v>
      </c>
      <c r="AK239" s="312">
        <v>0</v>
      </c>
      <c r="AL239" s="312">
        <v>0</v>
      </c>
      <c r="AM239" s="312">
        <v>0</v>
      </c>
      <c r="AN239" s="312">
        <v>0</v>
      </c>
      <c r="AO239" s="312">
        <v>0</v>
      </c>
      <c r="AP239" s="312">
        <v>0</v>
      </c>
      <c r="AQ239" s="312">
        <v>0</v>
      </c>
      <c r="AR239" s="312">
        <v>0</v>
      </c>
      <c r="AS239" s="312">
        <v>0</v>
      </c>
      <c r="AT239" s="312">
        <v>0</v>
      </c>
      <c r="AU239" s="312">
        <v>0</v>
      </c>
      <c r="AV239" s="312">
        <v>0</v>
      </c>
      <c r="AW239" s="312">
        <v>0</v>
      </c>
      <c r="AX239" s="312">
        <v>0</v>
      </c>
      <c r="AY239" s="312">
        <v>0</v>
      </c>
      <c r="AZ239" s="312">
        <v>0</v>
      </c>
      <c r="BA239" s="312">
        <v>0</v>
      </c>
      <c r="BB239" s="312">
        <v>0</v>
      </c>
      <c r="BC239" s="312">
        <v>0</v>
      </c>
      <c r="BD239" s="312">
        <v>0</v>
      </c>
    </row>
    <row r="240" spans="1:56" x14ac:dyDescent="0.25">
      <c r="A240" s="368" t="s">
        <v>874</v>
      </c>
      <c r="B240" s="368" t="s">
        <v>522</v>
      </c>
      <c r="C240" s="369">
        <v>2224</v>
      </c>
      <c r="D240" s="394">
        <v>232</v>
      </c>
      <c r="E240" s="312">
        <v>0</v>
      </c>
      <c r="F240" s="312">
        <v>0</v>
      </c>
      <c r="G240" s="312">
        <v>0</v>
      </c>
      <c r="H240" s="312">
        <v>0</v>
      </c>
      <c r="I240" s="312">
        <v>0</v>
      </c>
      <c r="J240" s="312">
        <v>0</v>
      </c>
      <c r="K240" s="312">
        <v>0</v>
      </c>
      <c r="L240" s="312">
        <v>0</v>
      </c>
      <c r="M240" s="312">
        <v>0</v>
      </c>
      <c r="N240" s="312">
        <v>0</v>
      </c>
      <c r="O240" s="312">
        <v>0</v>
      </c>
      <c r="P240" s="312">
        <v>0</v>
      </c>
      <c r="Q240" s="312">
        <v>0</v>
      </c>
      <c r="R240" s="312">
        <v>0</v>
      </c>
      <c r="S240" s="312">
        <v>0</v>
      </c>
      <c r="T240" s="312">
        <v>0</v>
      </c>
      <c r="U240" s="312">
        <v>0</v>
      </c>
      <c r="V240" s="312">
        <v>0</v>
      </c>
      <c r="W240" s="312">
        <v>0</v>
      </c>
      <c r="X240" s="312">
        <v>0</v>
      </c>
      <c r="Y240" s="312">
        <v>0</v>
      </c>
      <c r="Z240" s="312">
        <v>0</v>
      </c>
      <c r="AA240" s="312">
        <v>0</v>
      </c>
      <c r="AB240" s="312">
        <v>0</v>
      </c>
      <c r="AC240" s="312">
        <v>0</v>
      </c>
      <c r="AD240" s="312">
        <v>0</v>
      </c>
      <c r="AE240" s="312">
        <v>0</v>
      </c>
      <c r="AF240" s="312">
        <v>0</v>
      </c>
      <c r="AG240" s="312">
        <v>0</v>
      </c>
      <c r="AH240" s="312">
        <v>0</v>
      </c>
      <c r="AI240" s="312">
        <v>0</v>
      </c>
      <c r="AJ240" s="312">
        <v>0</v>
      </c>
      <c r="AK240" s="312">
        <v>0</v>
      </c>
      <c r="AL240" s="312">
        <v>0</v>
      </c>
      <c r="AM240" s="312">
        <v>0</v>
      </c>
      <c r="AN240" s="312">
        <v>0</v>
      </c>
      <c r="AO240" s="312">
        <v>0</v>
      </c>
      <c r="AP240" s="312">
        <v>0</v>
      </c>
      <c r="AQ240" s="312">
        <v>0</v>
      </c>
      <c r="AR240" s="312">
        <v>0</v>
      </c>
      <c r="AS240" s="312">
        <v>0</v>
      </c>
      <c r="AT240" s="312">
        <v>0</v>
      </c>
      <c r="AU240" s="312">
        <v>0</v>
      </c>
      <c r="AV240" s="312">
        <v>0</v>
      </c>
      <c r="AW240" s="312">
        <v>0</v>
      </c>
      <c r="AX240" s="312">
        <v>0</v>
      </c>
      <c r="AY240" s="312">
        <v>0</v>
      </c>
      <c r="AZ240" s="312">
        <v>0</v>
      </c>
      <c r="BA240" s="312">
        <v>0</v>
      </c>
      <c r="BB240" s="312">
        <v>0</v>
      </c>
      <c r="BC240" s="312">
        <v>0</v>
      </c>
      <c r="BD240" s="312">
        <v>0</v>
      </c>
    </row>
    <row r="241" spans="1:134" x14ac:dyDescent="0.25">
      <c r="A241" s="368" t="s">
        <v>874</v>
      </c>
      <c r="B241" s="368" t="s">
        <v>907</v>
      </c>
      <c r="C241" s="369" t="s">
        <v>545</v>
      </c>
      <c r="D241" s="394">
        <v>233</v>
      </c>
      <c r="E241" s="312">
        <v>0</v>
      </c>
      <c r="F241" s="312">
        <v>0</v>
      </c>
      <c r="G241" s="312">
        <v>0</v>
      </c>
      <c r="H241" s="312">
        <v>0</v>
      </c>
      <c r="I241" s="312">
        <v>0</v>
      </c>
      <c r="J241" s="312">
        <v>0</v>
      </c>
      <c r="K241" s="312">
        <v>0</v>
      </c>
      <c r="L241" s="312">
        <v>0</v>
      </c>
      <c r="M241" s="312">
        <v>0</v>
      </c>
      <c r="N241" s="312">
        <v>0</v>
      </c>
      <c r="O241" s="312">
        <v>0</v>
      </c>
      <c r="P241" s="312">
        <v>0</v>
      </c>
      <c r="Q241" s="312">
        <v>0</v>
      </c>
      <c r="R241" s="312">
        <v>0</v>
      </c>
      <c r="S241" s="312">
        <v>0</v>
      </c>
      <c r="T241" s="312">
        <v>0</v>
      </c>
      <c r="U241" s="312">
        <v>0</v>
      </c>
      <c r="V241" s="312">
        <v>0</v>
      </c>
      <c r="W241" s="312">
        <v>0</v>
      </c>
      <c r="X241" s="312">
        <v>0</v>
      </c>
      <c r="Y241" s="312">
        <v>0</v>
      </c>
      <c r="Z241" s="312">
        <v>0</v>
      </c>
      <c r="AA241" s="312">
        <v>0</v>
      </c>
      <c r="AB241" s="312">
        <v>0</v>
      </c>
      <c r="AC241" s="312">
        <v>0</v>
      </c>
      <c r="AD241" s="312">
        <v>0</v>
      </c>
      <c r="AE241" s="312">
        <v>0</v>
      </c>
      <c r="AF241" s="312">
        <v>0</v>
      </c>
      <c r="AG241" s="312">
        <v>0</v>
      </c>
      <c r="AH241" s="312">
        <v>0</v>
      </c>
      <c r="AI241" s="312">
        <v>0</v>
      </c>
      <c r="AJ241" s="312">
        <v>0</v>
      </c>
      <c r="AK241" s="312">
        <v>0</v>
      </c>
      <c r="AL241" s="312">
        <v>0</v>
      </c>
      <c r="AM241" s="312">
        <v>0</v>
      </c>
      <c r="AN241" s="312">
        <v>0</v>
      </c>
      <c r="AO241" s="312">
        <v>0</v>
      </c>
      <c r="AP241" s="312">
        <v>0</v>
      </c>
      <c r="AQ241" s="312">
        <v>0</v>
      </c>
      <c r="AR241" s="312">
        <v>0</v>
      </c>
      <c r="AS241" s="312">
        <v>0</v>
      </c>
      <c r="AT241" s="312">
        <v>0</v>
      </c>
      <c r="AU241" s="312">
        <v>0</v>
      </c>
      <c r="AV241" s="312">
        <v>0</v>
      </c>
      <c r="AW241" s="312">
        <v>0</v>
      </c>
      <c r="AX241" s="312">
        <v>0</v>
      </c>
      <c r="AY241" s="312">
        <v>0</v>
      </c>
      <c r="AZ241" s="312">
        <v>0</v>
      </c>
      <c r="BA241" s="312">
        <v>0</v>
      </c>
      <c r="BB241" s="312">
        <v>0</v>
      </c>
      <c r="BC241" s="312">
        <v>0</v>
      </c>
      <c r="BD241" s="312">
        <v>0</v>
      </c>
    </row>
    <row r="242" spans="1:134" x14ac:dyDescent="0.25">
      <c r="A242" s="368" t="s">
        <v>874</v>
      </c>
      <c r="B242" s="368" t="s">
        <v>522</v>
      </c>
      <c r="C242" s="369" t="s">
        <v>545</v>
      </c>
      <c r="D242" s="394">
        <v>234</v>
      </c>
      <c r="E242" s="312">
        <v>0</v>
      </c>
      <c r="F242" s="312">
        <v>0</v>
      </c>
      <c r="G242" s="312">
        <v>0</v>
      </c>
      <c r="H242" s="312">
        <v>0</v>
      </c>
      <c r="I242" s="312">
        <v>0</v>
      </c>
      <c r="J242" s="312">
        <v>0</v>
      </c>
      <c r="K242" s="312">
        <v>0</v>
      </c>
      <c r="L242" s="312">
        <v>0</v>
      </c>
      <c r="M242" s="312">
        <v>0</v>
      </c>
      <c r="N242" s="312">
        <v>0</v>
      </c>
      <c r="O242" s="312">
        <v>0</v>
      </c>
      <c r="P242" s="312">
        <v>0</v>
      </c>
      <c r="Q242" s="312">
        <v>0</v>
      </c>
      <c r="R242" s="312">
        <v>0</v>
      </c>
      <c r="S242" s="312">
        <v>0</v>
      </c>
      <c r="T242" s="312">
        <v>0</v>
      </c>
      <c r="U242" s="312">
        <v>0</v>
      </c>
      <c r="V242" s="312">
        <v>0</v>
      </c>
      <c r="W242" s="312">
        <v>0</v>
      </c>
      <c r="X242" s="312">
        <v>0</v>
      </c>
      <c r="Y242" s="312">
        <v>0</v>
      </c>
      <c r="Z242" s="312">
        <v>0</v>
      </c>
      <c r="AA242" s="312">
        <v>0</v>
      </c>
      <c r="AB242" s="312">
        <v>0</v>
      </c>
      <c r="AC242" s="312">
        <v>0</v>
      </c>
      <c r="AD242" s="312">
        <v>0</v>
      </c>
      <c r="AE242" s="312">
        <v>0</v>
      </c>
      <c r="AF242" s="312">
        <v>0</v>
      </c>
      <c r="AG242" s="312">
        <v>0</v>
      </c>
      <c r="AH242" s="312">
        <v>0</v>
      </c>
      <c r="AI242" s="312">
        <v>0</v>
      </c>
      <c r="AJ242" s="312">
        <v>0</v>
      </c>
      <c r="AK242" s="312">
        <v>0</v>
      </c>
      <c r="AL242" s="312">
        <v>0</v>
      </c>
      <c r="AM242" s="312">
        <v>0</v>
      </c>
      <c r="AN242" s="312">
        <v>0</v>
      </c>
      <c r="AO242" s="312">
        <v>0</v>
      </c>
      <c r="AP242" s="312">
        <v>0</v>
      </c>
      <c r="AQ242" s="312">
        <v>0</v>
      </c>
      <c r="AR242" s="312">
        <v>0</v>
      </c>
      <c r="AS242" s="312">
        <v>0</v>
      </c>
      <c r="AT242" s="312">
        <v>0</v>
      </c>
      <c r="AU242" s="312">
        <v>0</v>
      </c>
      <c r="AV242" s="312">
        <v>0</v>
      </c>
      <c r="AW242" s="312">
        <v>0</v>
      </c>
      <c r="AX242" s="312">
        <v>0</v>
      </c>
      <c r="AY242" s="312">
        <v>0</v>
      </c>
      <c r="AZ242" s="312">
        <v>0</v>
      </c>
      <c r="BA242" s="312">
        <v>0</v>
      </c>
      <c r="BB242" s="312">
        <v>0</v>
      </c>
      <c r="BC242" s="312">
        <v>0</v>
      </c>
      <c r="BD242" s="312">
        <v>0</v>
      </c>
    </row>
    <row r="243" spans="1:134" x14ac:dyDescent="0.25">
      <c r="A243" s="368" t="s">
        <v>876</v>
      </c>
      <c r="B243" s="368" t="s">
        <v>879</v>
      </c>
      <c r="C243" s="369">
        <v>3031</v>
      </c>
      <c r="D243" s="394">
        <v>235</v>
      </c>
      <c r="E243" s="312">
        <v>0</v>
      </c>
      <c r="F243" s="312">
        <v>0</v>
      </c>
      <c r="G243" s="312">
        <v>0</v>
      </c>
      <c r="H243" s="312">
        <v>0</v>
      </c>
      <c r="I243" s="312">
        <v>0</v>
      </c>
      <c r="J243" s="312">
        <v>0</v>
      </c>
      <c r="K243" s="312">
        <v>0</v>
      </c>
      <c r="L243" s="312">
        <v>0</v>
      </c>
      <c r="M243" s="312">
        <v>0</v>
      </c>
      <c r="N243" s="312">
        <v>0</v>
      </c>
      <c r="O243" s="312">
        <v>0</v>
      </c>
      <c r="P243" s="312">
        <v>0</v>
      </c>
      <c r="Q243" s="312">
        <v>0</v>
      </c>
      <c r="R243" s="312">
        <v>0</v>
      </c>
      <c r="S243" s="312">
        <v>0</v>
      </c>
      <c r="T243" s="312">
        <v>0</v>
      </c>
      <c r="U243" s="312">
        <v>0</v>
      </c>
      <c r="V243" s="312">
        <v>0</v>
      </c>
      <c r="W243" s="312">
        <v>0</v>
      </c>
      <c r="X243" s="312">
        <v>0</v>
      </c>
      <c r="Y243" s="312">
        <v>0</v>
      </c>
      <c r="Z243" s="312">
        <v>0</v>
      </c>
      <c r="AA243" s="312">
        <v>0</v>
      </c>
      <c r="AB243" s="312">
        <v>0</v>
      </c>
      <c r="AC243" s="312">
        <v>0</v>
      </c>
      <c r="AD243" s="312">
        <v>0</v>
      </c>
      <c r="AE243" s="312">
        <v>0</v>
      </c>
      <c r="AF243" s="312">
        <v>0</v>
      </c>
      <c r="AG243" s="312">
        <v>0</v>
      </c>
      <c r="AH243" s="312">
        <v>0</v>
      </c>
      <c r="AI243" s="312">
        <v>0</v>
      </c>
      <c r="AJ243" s="312">
        <v>0</v>
      </c>
      <c r="AK243" s="312">
        <v>0</v>
      </c>
      <c r="AL243" s="312">
        <v>0</v>
      </c>
      <c r="AM243" s="312">
        <v>0</v>
      </c>
      <c r="AN243" s="312">
        <v>0</v>
      </c>
      <c r="AO243" s="312">
        <v>0</v>
      </c>
      <c r="AP243" s="312">
        <v>0</v>
      </c>
      <c r="AQ243" s="312">
        <v>0</v>
      </c>
      <c r="AR243" s="312">
        <v>0</v>
      </c>
      <c r="AS243" s="312">
        <v>0</v>
      </c>
      <c r="AT243" s="312">
        <v>0</v>
      </c>
      <c r="AU243" s="312">
        <v>0</v>
      </c>
      <c r="AV243" s="312">
        <v>0</v>
      </c>
      <c r="AW243" s="312">
        <v>0</v>
      </c>
      <c r="AX243" s="312">
        <v>0</v>
      </c>
      <c r="AY243" s="312">
        <v>0</v>
      </c>
      <c r="AZ243" s="312">
        <v>0</v>
      </c>
      <c r="BA243" s="312">
        <v>0</v>
      </c>
      <c r="BB243" s="312">
        <v>0</v>
      </c>
      <c r="BC243" s="312">
        <v>0</v>
      </c>
      <c r="BD243" s="312">
        <v>0</v>
      </c>
    </row>
    <row r="244" spans="1:134" x14ac:dyDescent="0.25">
      <c r="A244" s="368" t="s">
        <v>876</v>
      </c>
      <c r="B244" s="368" t="s">
        <v>899</v>
      </c>
      <c r="C244" s="369">
        <v>3031</v>
      </c>
      <c r="D244" s="394">
        <v>236</v>
      </c>
      <c r="E244" s="312">
        <v>0</v>
      </c>
      <c r="F244" s="312">
        <v>0</v>
      </c>
      <c r="G244" s="312">
        <v>0</v>
      </c>
      <c r="H244" s="312">
        <v>0</v>
      </c>
      <c r="I244" s="312">
        <v>0</v>
      </c>
      <c r="J244" s="312">
        <v>0</v>
      </c>
      <c r="K244" s="312">
        <v>0</v>
      </c>
      <c r="L244" s="312">
        <v>0</v>
      </c>
      <c r="M244" s="312">
        <v>0</v>
      </c>
      <c r="N244" s="312">
        <v>0</v>
      </c>
      <c r="O244" s="312">
        <v>0</v>
      </c>
      <c r="P244" s="312">
        <v>0</v>
      </c>
      <c r="Q244" s="312">
        <v>0</v>
      </c>
      <c r="R244" s="312">
        <v>0</v>
      </c>
      <c r="S244" s="312">
        <v>0</v>
      </c>
      <c r="T244" s="312">
        <v>0</v>
      </c>
      <c r="U244" s="312">
        <v>0</v>
      </c>
      <c r="V244" s="312">
        <v>0</v>
      </c>
      <c r="W244" s="312">
        <v>0</v>
      </c>
      <c r="X244" s="312">
        <v>0</v>
      </c>
      <c r="Y244" s="312">
        <v>0</v>
      </c>
      <c r="Z244" s="312">
        <v>0</v>
      </c>
      <c r="AA244" s="312">
        <v>0</v>
      </c>
      <c r="AB244" s="312">
        <v>0</v>
      </c>
      <c r="AC244" s="312">
        <v>0</v>
      </c>
      <c r="AD244" s="312">
        <v>0</v>
      </c>
      <c r="AE244" s="312">
        <v>0</v>
      </c>
      <c r="AF244" s="312">
        <v>0</v>
      </c>
      <c r="AG244" s="312">
        <v>0</v>
      </c>
      <c r="AH244" s="312">
        <v>0</v>
      </c>
      <c r="AI244" s="312">
        <v>0</v>
      </c>
      <c r="AJ244" s="312">
        <v>0</v>
      </c>
      <c r="AK244" s="312">
        <v>0</v>
      </c>
      <c r="AL244" s="312">
        <v>0</v>
      </c>
      <c r="AM244" s="312">
        <v>0</v>
      </c>
      <c r="AN244" s="312">
        <v>0</v>
      </c>
      <c r="AO244" s="312">
        <v>0</v>
      </c>
      <c r="AP244" s="312">
        <v>0</v>
      </c>
      <c r="AQ244" s="312">
        <v>0</v>
      </c>
      <c r="AR244" s="312">
        <v>0</v>
      </c>
      <c r="AS244" s="312">
        <v>0</v>
      </c>
      <c r="AT244" s="312">
        <v>0</v>
      </c>
      <c r="AU244" s="312">
        <v>0</v>
      </c>
      <c r="AV244" s="312">
        <v>0</v>
      </c>
      <c r="AW244" s="312">
        <v>0</v>
      </c>
      <c r="AX244" s="312">
        <v>0</v>
      </c>
      <c r="AY244" s="312">
        <v>0</v>
      </c>
      <c r="AZ244" s="312">
        <v>0</v>
      </c>
      <c r="BA244" s="312">
        <v>0</v>
      </c>
      <c r="BB244" s="312">
        <v>0</v>
      </c>
      <c r="BC244" s="312">
        <v>0</v>
      </c>
      <c r="BD244" s="312">
        <v>0</v>
      </c>
    </row>
    <row r="245" spans="1:134" x14ac:dyDescent="0.25">
      <c r="A245" s="368" t="s">
        <v>876</v>
      </c>
      <c r="B245" s="368" t="s">
        <v>902</v>
      </c>
      <c r="C245" s="369">
        <v>3031</v>
      </c>
      <c r="D245" s="394">
        <v>237</v>
      </c>
      <c r="E245" s="312">
        <v>0</v>
      </c>
      <c r="F245" s="312">
        <v>0</v>
      </c>
      <c r="G245" s="312">
        <v>0</v>
      </c>
      <c r="H245" s="312">
        <v>0</v>
      </c>
      <c r="I245" s="312">
        <v>0</v>
      </c>
      <c r="J245" s="312">
        <v>0</v>
      </c>
      <c r="K245" s="312">
        <v>0</v>
      </c>
      <c r="L245" s="312">
        <v>0</v>
      </c>
      <c r="M245" s="312">
        <v>0</v>
      </c>
      <c r="N245" s="312">
        <v>0</v>
      </c>
      <c r="O245" s="312">
        <v>0</v>
      </c>
      <c r="P245" s="312">
        <v>0</v>
      </c>
      <c r="Q245" s="312">
        <v>0</v>
      </c>
      <c r="R245" s="312">
        <v>0</v>
      </c>
      <c r="S245" s="312">
        <v>0</v>
      </c>
      <c r="T245" s="312">
        <v>0</v>
      </c>
      <c r="U245" s="312">
        <v>0</v>
      </c>
      <c r="V245" s="312">
        <v>0</v>
      </c>
      <c r="W245" s="312">
        <v>0</v>
      </c>
      <c r="X245" s="312">
        <v>0</v>
      </c>
      <c r="Y245" s="312">
        <v>0</v>
      </c>
      <c r="Z245" s="312">
        <v>0</v>
      </c>
      <c r="AA245" s="312">
        <v>0</v>
      </c>
      <c r="AB245" s="312">
        <v>0</v>
      </c>
      <c r="AC245" s="312">
        <v>0</v>
      </c>
      <c r="AD245" s="312">
        <v>0</v>
      </c>
      <c r="AE245" s="312">
        <v>0</v>
      </c>
      <c r="AF245" s="312">
        <v>0</v>
      </c>
      <c r="AG245" s="312">
        <v>0</v>
      </c>
      <c r="AH245" s="312">
        <v>0</v>
      </c>
      <c r="AI245" s="312">
        <v>0</v>
      </c>
      <c r="AJ245" s="312">
        <v>0</v>
      </c>
      <c r="AK245" s="312">
        <v>0</v>
      </c>
      <c r="AL245" s="312">
        <v>0</v>
      </c>
      <c r="AM245" s="312">
        <v>0</v>
      </c>
      <c r="AN245" s="312">
        <v>0</v>
      </c>
      <c r="AO245" s="312">
        <v>0</v>
      </c>
      <c r="AP245" s="312">
        <v>0</v>
      </c>
      <c r="AQ245" s="312">
        <v>0</v>
      </c>
      <c r="AR245" s="312">
        <v>0</v>
      </c>
      <c r="AS245" s="312">
        <v>0</v>
      </c>
      <c r="AT245" s="312">
        <v>0</v>
      </c>
      <c r="AU245" s="312">
        <v>0</v>
      </c>
      <c r="AV245" s="312">
        <v>0</v>
      </c>
      <c r="AW245" s="312">
        <v>0</v>
      </c>
      <c r="AX245" s="312">
        <v>0</v>
      </c>
      <c r="AY245" s="312">
        <v>0</v>
      </c>
      <c r="AZ245" s="312">
        <v>0</v>
      </c>
      <c r="BA245" s="312">
        <v>0</v>
      </c>
      <c r="BB245" s="312">
        <v>0</v>
      </c>
      <c r="BC245" s="312">
        <v>0</v>
      </c>
      <c r="BD245" s="312">
        <v>0</v>
      </c>
    </row>
    <row r="246" spans="1:134" x14ac:dyDescent="0.25">
      <c r="A246" s="368" t="s">
        <v>876</v>
      </c>
      <c r="B246" s="368" t="s">
        <v>905</v>
      </c>
      <c r="C246" s="369">
        <v>3031</v>
      </c>
      <c r="D246" s="394">
        <v>238</v>
      </c>
      <c r="E246" s="312">
        <v>0</v>
      </c>
      <c r="F246" s="312">
        <v>0</v>
      </c>
      <c r="G246" s="312">
        <v>0</v>
      </c>
      <c r="H246" s="312">
        <v>0</v>
      </c>
      <c r="I246" s="312">
        <v>0</v>
      </c>
      <c r="J246" s="312">
        <v>0</v>
      </c>
      <c r="K246" s="312">
        <v>0</v>
      </c>
      <c r="L246" s="312">
        <v>0</v>
      </c>
      <c r="M246" s="312">
        <v>0</v>
      </c>
      <c r="N246" s="312">
        <v>0</v>
      </c>
      <c r="O246" s="312">
        <v>0</v>
      </c>
      <c r="P246" s="312">
        <v>0</v>
      </c>
      <c r="Q246" s="312">
        <v>0</v>
      </c>
      <c r="R246" s="312">
        <v>0</v>
      </c>
      <c r="S246" s="312">
        <v>0</v>
      </c>
      <c r="T246" s="312">
        <v>0</v>
      </c>
      <c r="U246" s="312">
        <v>0</v>
      </c>
      <c r="V246" s="312">
        <v>0</v>
      </c>
      <c r="W246" s="312">
        <v>0</v>
      </c>
      <c r="X246" s="312">
        <v>0</v>
      </c>
      <c r="Y246" s="312">
        <v>0</v>
      </c>
      <c r="Z246" s="312">
        <v>0</v>
      </c>
      <c r="AA246" s="312">
        <v>0</v>
      </c>
      <c r="AB246" s="312">
        <v>0</v>
      </c>
      <c r="AC246" s="312">
        <v>0</v>
      </c>
      <c r="AD246" s="312">
        <v>0</v>
      </c>
      <c r="AE246" s="312">
        <v>0</v>
      </c>
      <c r="AF246" s="312">
        <v>0</v>
      </c>
      <c r="AG246" s="312">
        <v>0</v>
      </c>
      <c r="AH246" s="312">
        <v>0</v>
      </c>
      <c r="AI246" s="312">
        <v>0</v>
      </c>
      <c r="AJ246" s="312">
        <v>0</v>
      </c>
      <c r="AK246" s="312">
        <v>0</v>
      </c>
      <c r="AL246" s="312">
        <v>0</v>
      </c>
      <c r="AM246" s="312">
        <v>0</v>
      </c>
      <c r="AN246" s="312">
        <v>0</v>
      </c>
      <c r="AO246" s="312">
        <v>0</v>
      </c>
      <c r="AP246" s="312">
        <v>0</v>
      </c>
      <c r="AQ246" s="312">
        <v>0</v>
      </c>
      <c r="AR246" s="312">
        <v>0</v>
      </c>
      <c r="AS246" s="312">
        <v>0</v>
      </c>
      <c r="AT246" s="312">
        <v>0</v>
      </c>
      <c r="AU246" s="312">
        <v>0</v>
      </c>
      <c r="AV246" s="312">
        <v>0</v>
      </c>
      <c r="AW246" s="312">
        <v>0</v>
      </c>
      <c r="AX246" s="312">
        <v>0</v>
      </c>
      <c r="AY246" s="312">
        <v>0</v>
      </c>
      <c r="AZ246" s="312">
        <v>0</v>
      </c>
      <c r="BA246" s="312">
        <v>0</v>
      </c>
      <c r="BB246" s="312">
        <v>0</v>
      </c>
      <c r="BC246" s="312">
        <v>0</v>
      </c>
      <c r="BD246" s="312">
        <v>0</v>
      </c>
    </row>
    <row r="247" spans="1:134" x14ac:dyDescent="0.25">
      <c r="A247" s="368" t="s">
        <v>875</v>
      </c>
      <c r="B247" s="368" t="s">
        <v>522</v>
      </c>
      <c r="C247" s="369">
        <v>2224</v>
      </c>
      <c r="D247" s="394">
        <v>239</v>
      </c>
      <c r="E247" s="312">
        <v>0</v>
      </c>
      <c r="F247" s="312">
        <v>0</v>
      </c>
      <c r="G247" s="312">
        <v>0</v>
      </c>
      <c r="H247" s="312">
        <v>0</v>
      </c>
      <c r="I247" s="312">
        <v>0</v>
      </c>
      <c r="J247" s="312">
        <v>0</v>
      </c>
      <c r="K247" s="312">
        <v>0</v>
      </c>
      <c r="L247" s="312">
        <v>0</v>
      </c>
      <c r="M247" s="312">
        <v>0</v>
      </c>
      <c r="N247" s="312">
        <v>0</v>
      </c>
      <c r="O247" s="312">
        <v>0</v>
      </c>
      <c r="P247" s="312">
        <v>0</v>
      </c>
      <c r="Q247" s="312">
        <v>0</v>
      </c>
      <c r="R247" s="312">
        <v>0</v>
      </c>
      <c r="S247" s="312">
        <v>0</v>
      </c>
      <c r="T247" s="312">
        <v>0</v>
      </c>
      <c r="U247" s="312">
        <v>0</v>
      </c>
      <c r="V247" s="312">
        <v>0</v>
      </c>
      <c r="W247" s="312">
        <v>0</v>
      </c>
      <c r="X247" s="312">
        <v>0</v>
      </c>
      <c r="Y247" s="312">
        <v>0</v>
      </c>
      <c r="Z247" s="312">
        <v>0</v>
      </c>
      <c r="AA247" s="312">
        <v>0</v>
      </c>
      <c r="AB247" s="312">
        <v>0</v>
      </c>
      <c r="AC247" s="312">
        <v>0</v>
      </c>
      <c r="AD247" s="312">
        <v>0</v>
      </c>
      <c r="AE247" s="312">
        <v>0</v>
      </c>
      <c r="AF247" s="312">
        <v>0</v>
      </c>
      <c r="AG247" s="312">
        <v>0</v>
      </c>
      <c r="AH247" s="312">
        <v>0</v>
      </c>
      <c r="AI247" s="312">
        <v>0</v>
      </c>
      <c r="AJ247" s="312">
        <v>0</v>
      </c>
      <c r="AK247" s="312">
        <v>0</v>
      </c>
      <c r="AL247" s="312">
        <v>0</v>
      </c>
      <c r="AM247" s="312">
        <v>0</v>
      </c>
      <c r="AN247" s="312">
        <v>0</v>
      </c>
      <c r="AO247" s="312">
        <v>0</v>
      </c>
      <c r="AP247" s="312">
        <v>0</v>
      </c>
      <c r="AQ247" s="312">
        <v>0</v>
      </c>
      <c r="AR247" s="312">
        <v>0</v>
      </c>
      <c r="AS247" s="312">
        <v>0</v>
      </c>
      <c r="AT247" s="312">
        <v>0</v>
      </c>
      <c r="AU247" s="312">
        <v>0</v>
      </c>
      <c r="AV247" s="312">
        <v>0</v>
      </c>
      <c r="AW247" s="312">
        <v>0</v>
      </c>
      <c r="AX247" s="312">
        <v>0</v>
      </c>
      <c r="AY247" s="312">
        <v>0</v>
      </c>
      <c r="AZ247" s="312">
        <v>0</v>
      </c>
      <c r="BA247" s="312">
        <v>0</v>
      </c>
      <c r="BB247" s="312">
        <v>0</v>
      </c>
      <c r="BC247" s="312">
        <v>0</v>
      </c>
      <c r="BD247" s="312">
        <v>0</v>
      </c>
    </row>
    <row r="248" spans="1:134" x14ac:dyDescent="0.25">
      <c r="A248" s="368" t="s">
        <v>875</v>
      </c>
      <c r="B248" s="368" t="s">
        <v>894</v>
      </c>
      <c r="C248" s="369" t="s">
        <v>545</v>
      </c>
      <c r="D248" s="394">
        <v>240</v>
      </c>
      <c r="E248" s="312">
        <v>0</v>
      </c>
      <c r="F248" s="312">
        <v>0</v>
      </c>
      <c r="G248" s="312">
        <v>0</v>
      </c>
      <c r="H248" s="312">
        <v>0</v>
      </c>
      <c r="I248" s="312">
        <v>0</v>
      </c>
      <c r="J248" s="312">
        <v>0</v>
      </c>
      <c r="K248" s="312">
        <v>0</v>
      </c>
      <c r="L248" s="312">
        <v>0</v>
      </c>
      <c r="M248" s="312">
        <v>0</v>
      </c>
      <c r="N248" s="312">
        <v>0</v>
      </c>
      <c r="O248" s="312">
        <v>0</v>
      </c>
      <c r="P248" s="312">
        <v>0</v>
      </c>
      <c r="Q248" s="312">
        <v>0</v>
      </c>
      <c r="R248" s="312">
        <v>0</v>
      </c>
      <c r="S248" s="312">
        <v>0</v>
      </c>
      <c r="T248" s="312">
        <v>0</v>
      </c>
      <c r="U248" s="312">
        <v>0</v>
      </c>
      <c r="V248" s="312">
        <v>0</v>
      </c>
      <c r="W248" s="312">
        <v>0</v>
      </c>
      <c r="X248" s="312">
        <v>0</v>
      </c>
      <c r="Y248" s="312">
        <v>0</v>
      </c>
      <c r="Z248" s="312">
        <v>0</v>
      </c>
      <c r="AA248" s="312">
        <v>0</v>
      </c>
      <c r="AB248" s="312">
        <v>0</v>
      </c>
      <c r="AC248" s="312">
        <v>0</v>
      </c>
      <c r="AD248" s="312">
        <v>0</v>
      </c>
      <c r="AE248" s="312">
        <v>0</v>
      </c>
      <c r="AF248" s="312">
        <v>0</v>
      </c>
      <c r="AG248" s="312">
        <v>0</v>
      </c>
      <c r="AH248" s="312">
        <v>0</v>
      </c>
      <c r="AI248" s="312">
        <v>0</v>
      </c>
      <c r="AJ248" s="312">
        <v>0</v>
      </c>
      <c r="AK248" s="312">
        <v>0</v>
      </c>
      <c r="AL248" s="312">
        <v>0</v>
      </c>
      <c r="AM248" s="312">
        <v>0</v>
      </c>
      <c r="AN248" s="312">
        <v>0</v>
      </c>
      <c r="AO248" s="312">
        <v>0</v>
      </c>
      <c r="AP248" s="312">
        <v>0</v>
      </c>
      <c r="AQ248" s="312">
        <v>0</v>
      </c>
      <c r="AR248" s="312">
        <v>0</v>
      </c>
      <c r="AS248" s="312">
        <v>0</v>
      </c>
      <c r="AT248" s="312">
        <v>0</v>
      </c>
      <c r="AU248" s="312">
        <v>0</v>
      </c>
      <c r="AV248" s="312">
        <v>0</v>
      </c>
      <c r="AW248" s="312">
        <v>0</v>
      </c>
      <c r="AX248" s="312">
        <v>0</v>
      </c>
      <c r="AY248" s="312">
        <v>0</v>
      </c>
      <c r="AZ248" s="312">
        <v>0</v>
      </c>
      <c r="BA248" s="312">
        <v>0</v>
      </c>
      <c r="BB248" s="312">
        <v>0</v>
      </c>
      <c r="BC248" s="312">
        <v>0</v>
      </c>
      <c r="BD248" s="312">
        <v>0</v>
      </c>
    </row>
    <row r="249" spans="1:134" x14ac:dyDescent="0.25">
      <c r="A249" s="368" t="s">
        <v>875</v>
      </c>
      <c r="B249" s="368" t="s">
        <v>903</v>
      </c>
      <c r="C249" s="369" t="s">
        <v>545</v>
      </c>
      <c r="D249" s="394">
        <v>241</v>
      </c>
      <c r="E249" s="312">
        <v>0</v>
      </c>
      <c r="F249" s="312">
        <v>0</v>
      </c>
      <c r="G249" s="312">
        <v>0</v>
      </c>
      <c r="H249" s="312">
        <v>0</v>
      </c>
      <c r="I249" s="312">
        <v>0</v>
      </c>
      <c r="J249" s="312">
        <v>0</v>
      </c>
      <c r="K249" s="312">
        <v>0</v>
      </c>
      <c r="L249" s="312">
        <v>0</v>
      </c>
      <c r="M249" s="312">
        <v>0</v>
      </c>
      <c r="N249" s="312">
        <v>0</v>
      </c>
      <c r="O249" s="312">
        <v>0</v>
      </c>
      <c r="P249" s="312">
        <v>0</v>
      </c>
      <c r="Q249" s="312">
        <v>0</v>
      </c>
      <c r="R249" s="312">
        <v>0</v>
      </c>
      <c r="S249" s="312">
        <v>0</v>
      </c>
      <c r="T249" s="312">
        <v>0</v>
      </c>
      <c r="U249" s="312">
        <v>0</v>
      </c>
      <c r="V249" s="312">
        <v>0</v>
      </c>
      <c r="W249" s="312">
        <v>0</v>
      </c>
      <c r="X249" s="312">
        <v>0</v>
      </c>
      <c r="Y249" s="312">
        <v>0</v>
      </c>
      <c r="Z249" s="312">
        <v>0</v>
      </c>
      <c r="AA249" s="312">
        <v>0</v>
      </c>
      <c r="AB249" s="312">
        <v>0</v>
      </c>
      <c r="AC249" s="312">
        <v>0</v>
      </c>
      <c r="AD249" s="312">
        <v>0</v>
      </c>
      <c r="AE249" s="312">
        <v>0</v>
      </c>
      <c r="AF249" s="312">
        <v>0</v>
      </c>
      <c r="AG249" s="312">
        <v>0</v>
      </c>
      <c r="AH249" s="312">
        <v>0</v>
      </c>
      <c r="AI249" s="312">
        <v>0</v>
      </c>
      <c r="AJ249" s="312">
        <v>0</v>
      </c>
      <c r="AK249" s="312">
        <v>0</v>
      </c>
      <c r="AL249" s="312">
        <v>0</v>
      </c>
      <c r="AM249" s="312">
        <v>0</v>
      </c>
      <c r="AN249" s="312">
        <v>0</v>
      </c>
      <c r="AO249" s="312">
        <v>0</v>
      </c>
      <c r="AP249" s="312">
        <v>0</v>
      </c>
      <c r="AQ249" s="312">
        <v>0</v>
      </c>
      <c r="AR249" s="312">
        <v>0</v>
      </c>
      <c r="AS249" s="312">
        <v>0</v>
      </c>
      <c r="AT249" s="312">
        <v>0</v>
      </c>
      <c r="AU249" s="312">
        <v>0</v>
      </c>
      <c r="AV249" s="312">
        <v>0</v>
      </c>
      <c r="AW249" s="312">
        <v>0</v>
      </c>
      <c r="AX249" s="312">
        <v>0</v>
      </c>
      <c r="AY249" s="312">
        <v>0</v>
      </c>
      <c r="AZ249" s="312">
        <v>0</v>
      </c>
      <c r="BA249" s="312">
        <v>0</v>
      </c>
      <c r="BB249" s="312">
        <v>0</v>
      </c>
      <c r="BC249" s="312">
        <v>0</v>
      </c>
      <c r="BD249" s="312">
        <v>0</v>
      </c>
    </row>
    <row r="250" spans="1:134" x14ac:dyDescent="0.25">
      <c r="A250" s="368" t="s">
        <v>875</v>
      </c>
      <c r="B250" s="368" t="s">
        <v>906</v>
      </c>
      <c r="C250" s="369" t="s">
        <v>545</v>
      </c>
      <c r="D250" s="394">
        <v>242</v>
      </c>
      <c r="E250" s="312">
        <v>0</v>
      </c>
      <c r="F250" s="312">
        <v>0</v>
      </c>
      <c r="G250" s="312">
        <v>0</v>
      </c>
      <c r="H250" s="312">
        <v>0</v>
      </c>
      <c r="I250" s="312">
        <v>0</v>
      </c>
      <c r="J250" s="312">
        <v>0</v>
      </c>
      <c r="K250" s="312">
        <v>0</v>
      </c>
      <c r="L250" s="312">
        <v>0</v>
      </c>
      <c r="M250" s="312">
        <v>0</v>
      </c>
      <c r="N250" s="312">
        <v>0</v>
      </c>
      <c r="O250" s="312">
        <v>0</v>
      </c>
      <c r="P250" s="312">
        <v>0</v>
      </c>
      <c r="Q250" s="312">
        <v>0</v>
      </c>
      <c r="R250" s="312">
        <v>0</v>
      </c>
      <c r="S250" s="312">
        <v>0</v>
      </c>
      <c r="T250" s="312">
        <v>0</v>
      </c>
      <c r="U250" s="312">
        <v>0</v>
      </c>
      <c r="V250" s="312">
        <v>0</v>
      </c>
      <c r="W250" s="312">
        <v>0</v>
      </c>
      <c r="X250" s="312">
        <v>0</v>
      </c>
      <c r="Y250" s="312">
        <v>0</v>
      </c>
      <c r="Z250" s="312">
        <v>0</v>
      </c>
      <c r="AA250" s="312">
        <v>0</v>
      </c>
      <c r="AB250" s="312">
        <v>0</v>
      </c>
      <c r="AC250" s="312">
        <v>0</v>
      </c>
      <c r="AD250" s="312">
        <v>0</v>
      </c>
      <c r="AE250" s="312">
        <v>0</v>
      </c>
      <c r="AF250" s="312">
        <v>0</v>
      </c>
      <c r="AG250" s="312">
        <v>0</v>
      </c>
      <c r="AH250" s="312">
        <v>0</v>
      </c>
      <c r="AI250" s="312">
        <v>0</v>
      </c>
      <c r="AJ250" s="312">
        <v>0</v>
      </c>
      <c r="AK250" s="312">
        <v>0</v>
      </c>
      <c r="AL250" s="312">
        <v>0</v>
      </c>
      <c r="AM250" s="312">
        <v>0</v>
      </c>
      <c r="AN250" s="312">
        <v>0</v>
      </c>
      <c r="AO250" s="312">
        <v>0</v>
      </c>
      <c r="AP250" s="312">
        <v>0</v>
      </c>
      <c r="AQ250" s="312">
        <v>0</v>
      </c>
      <c r="AR250" s="312">
        <v>0</v>
      </c>
      <c r="AS250" s="312">
        <v>0</v>
      </c>
      <c r="AT250" s="312">
        <v>0</v>
      </c>
      <c r="AU250" s="312">
        <v>0</v>
      </c>
      <c r="AV250" s="312">
        <v>0</v>
      </c>
      <c r="AW250" s="312">
        <v>0</v>
      </c>
      <c r="AX250" s="312">
        <v>0</v>
      </c>
      <c r="AY250" s="312">
        <v>0</v>
      </c>
      <c r="AZ250" s="312">
        <v>0</v>
      </c>
      <c r="BA250" s="312">
        <v>0</v>
      </c>
      <c r="BB250" s="312">
        <v>0</v>
      </c>
      <c r="BC250" s="312">
        <v>0</v>
      </c>
      <c r="BD250" s="312">
        <v>0</v>
      </c>
    </row>
    <row r="251" spans="1:134" x14ac:dyDescent="0.25">
      <c r="A251" s="370" t="s">
        <v>875</v>
      </c>
      <c r="B251" s="370" t="s">
        <v>522</v>
      </c>
      <c r="C251" s="371" t="s">
        <v>545</v>
      </c>
      <c r="D251" s="394">
        <v>243</v>
      </c>
      <c r="E251" s="312">
        <v>0</v>
      </c>
      <c r="F251" s="312">
        <v>0</v>
      </c>
      <c r="G251" s="312">
        <v>0</v>
      </c>
      <c r="H251" s="312">
        <v>0</v>
      </c>
      <c r="I251" s="312">
        <v>0</v>
      </c>
      <c r="J251" s="312">
        <v>0</v>
      </c>
      <c r="K251" s="312">
        <v>0</v>
      </c>
      <c r="L251" s="312">
        <v>0</v>
      </c>
      <c r="M251" s="312">
        <v>0</v>
      </c>
      <c r="N251" s="312">
        <v>0</v>
      </c>
      <c r="O251" s="312">
        <v>0</v>
      </c>
      <c r="P251" s="312">
        <v>0</v>
      </c>
      <c r="Q251" s="312">
        <v>0</v>
      </c>
      <c r="R251" s="312">
        <v>0</v>
      </c>
      <c r="S251" s="312">
        <v>0</v>
      </c>
      <c r="T251" s="312">
        <v>0</v>
      </c>
      <c r="U251" s="312">
        <v>0</v>
      </c>
      <c r="V251" s="312">
        <v>0</v>
      </c>
      <c r="W251" s="312">
        <v>0</v>
      </c>
      <c r="X251" s="312">
        <v>0</v>
      </c>
      <c r="Y251" s="312">
        <v>0</v>
      </c>
      <c r="Z251" s="312">
        <v>0</v>
      </c>
      <c r="AA251" s="312">
        <v>0</v>
      </c>
      <c r="AB251" s="312">
        <v>0</v>
      </c>
      <c r="AC251" s="312">
        <v>0</v>
      </c>
      <c r="AD251" s="312">
        <v>0</v>
      </c>
      <c r="AE251" s="312">
        <v>0</v>
      </c>
      <c r="AF251" s="312">
        <v>0</v>
      </c>
      <c r="AG251" s="312">
        <v>0</v>
      </c>
      <c r="AH251" s="312">
        <v>0</v>
      </c>
      <c r="AI251" s="312">
        <v>0</v>
      </c>
      <c r="AJ251" s="312">
        <v>0</v>
      </c>
      <c r="AK251" s="312">
        <v>0</v>
      </c>
      <c r="AL251" s="312">
        <v>0</v>
      </c>
      <c r="AM251" s="312">
        <v>0</v>
      </c>
      <c r="AN251" s="312">
        <v>0</v>
      </c>
      <c r="AO251" s="312">
        <v>0</v>
      </c>
      <c r="AP251" s="312">
        <v>0</v>
      </c>
      <c r="AQ251" s="312">
        <v>0</v>
      </c>
      <c r="AR251" s="312">
        <v>0</v>
      </c>
      <c r="AS251" s="312">
        <v>0</v>
      </c>
      <c r="AT251" s="312">
        <v>0</v>
      </c>
      <c r="AU251" s="312">
        <v>0</v>
      </c>
      <c r="AV251" s="312">
        <v>0</v>
      </c>
      <c r="AW251" s="312">
        <v>0</v>
      </c>
      <c r="AX251" s="312">
        <v>0</v>
      </c>
      <c r="AY251" s="312">
        <v>0</v>
      </c>
      <c r="AZ251" s="312">
        <v>0</v>
      </c>
      <c r="BA251" s="312">
        <v>0</v>
      </c>
      <c r="BB251" s="312">
        <v>0</v>
      </c>
      <c r="BC251" s="312">
        <v>0</v>
      </c>
      <c r="BD251" s="312">
        <v>0</v>
      </c>
    </row>
    <row r="252" spans="1:134" customFormat="1" x14ac:dyDescent="0.25"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  <c r="DQ252" s="11"/>
      <c r="DR252" s="11"/>
      <c r="DS252" s="11"/>
      <c r="DT252" s="11"/>
      <c r="DU252" s="11"/>
      <c r="DV252" s="11"/>
      <c r="DW252" s="11"/>
      <c r="DX252" s="11"/>
      <c r="DY252" s="11"/>
      <c r="DZ252" s="11"/>
      <c r="EA252" s="11"/>
      <c r="EB252" s="11"/>
      <c r="EC252" s="11"/>
      <c r="ED252" s="11"/>
    </row>
    <row r="253" spans="1:134" customFormat="1" x14ac:dyDescent="0.25"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  <c r="DQ253" s="11"/>
      <c r="DR253" s="11"/>
      <c r="DS253" s="11"/>
      <c r="DT253" s="11"/>
      <c r="DU253" s="11"/>
      <c r="DV253" s="11"/>
      <c r="DW253" s="11"/>
      <c r="DX253" s="11"/>
      <c r="DY253" s="11"/>
      <c r="DZ253" s="11"/>
      <c r="EA253" s="11"/>
      <c r="EB253" s="11"/>
      <c r="EC253" s="11"/>
      <c r="ED253" s="11"/>
    </row>
    <row r="254" spans="1:134" customFormat="1" x14ac:dyDescent="0.25"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  <c r="DQ254" s="11"/>
      <c r="DR254" s="11"/>
      <c r="DS254" s="11"/>
      <c r="DT254" s="11"/>
      <c r="DU254" s="11"/>
      <c r="DV254" s="11"/>
      <c r="DW254" s="11"/>
      <c r="DX254" s="11"/>
      <c r="DY254" s="11"/>
      <c r="DZ254" s="11"/>
      <c r="EA254" s="11"/>
      <c r="EB254" s="11"/>
      <c r="EC254" s="11"/>
      <c r="ED254" s="11"/>
    </row>
    <row r="255" spans="1:134" customFormat="1" x14ac:dyDescent="0.25"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  <c r="DQ255" s="11"/>
      <c r="DR255" s="11"/>
      <c r="DS255" s="11"/>
      <c r="DT255" s="11"/>
      <c r="DU255" s="11"/>
      <c r="DV255" s="11"/>
      <c r="DW255" s="11"/>
      <c r="DX255" s="11"/>
      <c r="DY255" s="11"/>
      <c r="DZ255" s="11"/>
      <c r="EA255" s="11"/>
      <c r="EB255" s="11"/>
      <c r="EC255" s="11"/>
      <c r="ED255" s="11"/>
    </row>
    <row r="256" spans="1:134" s="57" customFormat="1" x14ac:dyDescent="0.25">
      <c r="A256" s="217"/>
      <c r="B256" s="217"/>
      <c r="C256" s="219"/>
      <c r="D256" s="18"/>
      <c r="E256" s="283"/>
      <c r="F256" s="283"/>
      <c r="G256" s="283"/>
      <c r="H256" s="283"/>
      <c r="I256" s="283"/>
      <c r="J256" s="283"/>
      <c r="K256" s="283"/>
      <c r="L256" s="283"/>
      <c r="M256" s="283"/>
      <c r="N256" s="283"/>
      <c r="O256" s="283"/>
      <c r="P256" s="283"/>
      <c r="Q256" s="283"/>
      <c r="R256" s="283"/>
      <c r="S256" s="283"/>
      <c r="T256" s="283"/>
      <c r="U256" s="283"/>
      <c r="V256" s="283"/>
      <c r="W256" s="283"/>
      <c r="X256" s="283"/>
      <c r="Y256" s="283"/>
      <c r="Z256" s="283"/>
      <c r="AA256" s="283"/>
      <c r="AB256" s="283"/>
      <c r="AC256" s="283"/>
      <c r="AD256" s="283"/>
      <c r="AE256" s="283"/>
      <c r="AF256" s="283"/>
      <c r="AG256" s="283"/>
      <c r="AH256" s="283"/>
      <c r="AI256" s="283"/>
      <c r="AJ256" s="283"/>
      <c r="AK256" s="283"/>
      <c r="AL256" s="283"/>
      <c r="AM256" s="283"/>
      <c r="AN256" s="283"/>
      <c r="AO256" s="283"/>
      <c r="AP256" s="283"/>
      <c r="AQ256" s="283"/>
      <c r="AR256" s="283"/>
      <c r="AS256" s="283"/>
      <c r="AT256" s="283"/>
      <c r="AU256" s="283"/>
      <c r="AV256" s="283"/>
      <c r="AW256" s="89"/>
    </row>
    <row r="257" spans="1:49" s="57" customFormat="1" x14ac:dyDescent="0.25">
      <c r="A257" s="217"/>
      <c r="B257" s="217"/>
      <c r="C257" s="219"/>
      <c r="D257" s="18"/>
      <c r="E257" s="283"/>
      <c r="F257" s="283"/>
      <c r="G257" s="283"/>
      <c r="H257" s="283"/>
      <c r="I257" s="283"/>
      <c r="J257" s="283"/>
      <c r="K257" s="283"/>
      <c r="L257" s="283"/>
      <c r="M257" s="283"/>
      <c r="N257" s="283"/>
      <c r="O257" s="283"/>
      <c r="P257" s="283"/>
      <c r="Q257" s="283"/>
      <c r="R257" s="283"/>
      <c r="S257" s="283"/>
      <c r="T257" s="283"/>
      <c r="U257" s="283"/>
      <c r="V257" s="283"/>
      <c r="W257" s="283"/>
      <c r="X257" s="283"/>
      <c r="Y257" s="283"/>
      <c r="Z257" s="283"/>
      <c r="AA257" s="283"/>
      <c r="AB257" s="283"/>
      <c r="AC257" s="283"/>
      <c r="AD257" s="283"/>
      <c r="AE257" s="283"/>
      <c r="AF257" s="283"/>
      <c r="AG257" s="283"/>
      <c r="AH257" s="283"/>
      <c r="AI257" s="283"/>
      <c r="AJ257" s="283"/>
      <c r="AK257" s="283"/>
      <c r="AL257" s="283"/>
      <c r="AM257" s="283"/>
      <c r="AN257" s="283"/>
      <c r="AO257" s="283"/>
      <c r="AP257" s="283"/>
      <c r="AQ257" s="283"/>
      <c r="AR257" s="283"/>
      <c r="AS257" s="283"/>
      <c r="AT257" s="283"/>
      <c r="AU257" s="283"/>
      <c r="AV257" s="283"/>
      <c r="AW257" s="89"/>
    </row>
    <row r="258" spans="1:49" s="57" customFormat="1" x14ac:dyDescent="0.25">
      <c r="A258" s="217"/>
      <c r="B258" s="217"/>
      <c r="C258" s="219"/>
      <c r="D258" s="18"/>
      <c r="E258" s="283"/>
      <c r="F258" s="283"/>
      <c r="G258" s="283"/>
      <c r="H258" s="283"/>
      <c r="I258" s="283"/>
      <c r="J258" s="283"/>
      <c r="K258" s="283"/>
      <c r="L258" s="283"/>
      <c r="M258" s="283"/>
      <c r="N258" s="283"/>
      <c r="O258" s="283"/>
      <c r="P258" s="283"/>
      <c r="Q258" s="283"/>
      <c r="R258" s="283"/>
      <c r="S258" s="283"/>
      <c r="T258" s="283"/>
      <c r="U258" s="283"/>
      <c r="V258" s="283"/>
      <c r="W258" s="283"/>
      <c r="X258" s="283"/>
      <c r="Y258" s="283"/>
      <c r="Z258" s="283"/>
      <c r="AA258" s="283"/>
      <c r="AB258" s="283"/>
      <c r="AC258" s="283"/>
      <c r="AD258" s="283"/>
      <c r="AE258" s="283"/>
      <c r="AF258" s="283"/>
      <c r="AG258" s="283"/>
      <c r="AH258" s="283"/>
      <c r="AI258" s="283"/>
      <c r="AJ258" s="283"/>
      <c r="AK258" s="283"/>
      <c r="AL258" s="283"/>
      <c r="AM258" s="283"/>
      <c r="AN258" s="283"/>
      <c r="AO258" s="283"/>
      <c r="AP258" s="283"/>
      <c r="AQ258" s="283"/>
      <c r="AR258" s="283"/>
      <c r="AS258" s="283"/>
      <c r="AT258" s="283"/>
      <c r="AU258" s="283"/>
      <c r="AV258" s="283"/>
      <c r="AW258" s="89"/>
    </row>
    <row r="259" spans="1:49" s="57" customFormat="1" x14ac:dyDescent="0.25">
      <c r="A259" s="217"/>
      <c r="B259" s="217"/>
      <c r="C259" s="219"/>
      <c r="D259" s="18"/>
      <c r="E259" s="283"/>
      <c r="F259" s="283"/>
      <c r="G259" s="283"/>
      <c r="H259" s="283"/>
      <c r="I259" s="283"/>
      <c r="J259" s="283"/>
      <c r="K259" s="283"/>
      <c r="L259" s="283"/>
      <c r="M259" s="283"/>
      <c r="N259" s="283"/>
      <c r="O259" s="283"/>
      <c r="P259" s="283"/>
      <c r="Q259" s="283"/>
      <c r="R259" s="283"/>
      <c r="S259" s="283"/>
      <c r="T259" s="283"/>
      <c r="U259" s="283"/>
      <c r="V259" s="283"/>
      <c r="W259" s="283"/>
      <c r="X259" s="283"/>
      <c r="Y259" s="283"/>
      <c r="Z259" s="283"/>
      <c r="AA259" s="283"/>
      <c r="AB259" s="283"/>
      <c r="AC259" s="283"/>
      <c r="AD259" s="283"/>
      <c r="AE259" s="283"/>
      <c r="AF259" s="283"/>
      <c r="AG259" s="283"/>
      <c r="AH259" s="283"/>
      <c r="AI259" s="283"/>
      <c r="AJ259" s="283"/>
      <c r="AK259" s="283"/>
      <c r="AL259" s="283"/>
      <c r="AM259" s="283"/>
      <c r="AN259" s="283"/>
      <c r="AO259" s="283"/>
      <c r="AP259" s="283"/>
      <c r="AQ259" s="283"/>
      <c r="AR259" s="283"/>
      <c r="AS259" s="283"/>
      <c r="AT259" s="283"/>
      <c r="AU259" s="283"/>
      <c r="AV259" s="283"/>
      <c r="AW259" s="89"/>
    </row>
    <row r="260" spans="1:49" s="57" customFormat="1" x14ac:dyDescent="0.25">
      <c r="A260" s="217"/>
      <c r="B260" s="217"/>
      <c r="C260" s="219"/>
      <c r="D260" s="18"/>
      <c r="E260" s="283"/>
      <c r="F260" s="283"/>
      <c r="G260" s="283"/>
      <c r="H260" s="283"/>
      <c r="I260" s="283"/>
      <c r="J260" s="283"/>
      <c r="K260" s="283"/>
      <c r="L260" s="283"/>
      <c r="M260" s="283"/>
      <c r="N260" s="283"/>
      <c r="O260" s="283"/>
      <c r="P260" s="283"/>
      <c r="Q260" s="283"/>
      <c r="R260" s="283"/>
      <c r="S260" s="283"/>
      <c r="T260" s="283"/>
      <c r="U260" s="283"/>
      <c r="V260" s="283"/>
      <c r="W260" s="283"/>
      <c r="X260" s="283"/>
      <c r="Y260" s="283"/>
      <c r="Z260" s="283"/>
      <c r="AA260" s="283"/>
      <c r="AB260" s="283"/>
      <c r="AC260" s="283"/>
      <c r="AD260" s="283"/>
      <c r="AE260" s="283"/>
      <c r="AF260" s="283"/>
      <c r="AG260" s="283"/>
      <c r="AH260" s="283"/>
      <c r="AI260" s="283"/>
      <c r="AJ260" s="283"/>
      <c r="AK260" s="283"/>
      <c r="AL260" s="283"/>
      <c r="AM260" s="283"/>
      <c r="AN260" s="283"/>
      <c r="AO260" s="283"/>
      <c r="AP260" s="283"/>
      <c r="AQ260" s="283"/>
      <c r="AR260" s="283"/>
      <c r="AS260" s="283"/>
      <c r="AT260" s="283"/>
      <c r="AU260" s="283"/>
      <c r="AV260" s="283"/>
      <c r="AW260" s="89"/>
    </row>
    <row r="261" spans="1:49" s="57" customFormat="1" x14ac:dyDescent="0.25">
      <c r="A261" s="217"/>
      <c r="B261" s="217"/>
      <c r="C261" s="219"/>
      <c r="D261" s="18"/>
      <c r="E261" s="283"/>
      <c r="F261" s="283"/>
      <c r="G261" s="283"/>
      <c r="H261" s="283"/>
      <c r="I261" s="283"/>
      <c r="J261" s="283"/>
      <c r="K261" s="283"/>
      <c r="L261" s="283"/>
      <c r="M261" s="283"/>
      <c r="N261" s="283"/>
      <c r="O261" s="283"/>
      <c r="P261" s="283"/>
      <c r="Q261" s="283"/>
      <c r="R261" s="283"/>
      <c r="S261" s="283"/>
      <c r="T261" s="283"/>
      <c r="U261" s="283"/>
      <c r="V261" s="283"/>
      <c r="W261" s="283"/>
      <c r="X261" s="283"/>
      <c r="Y261" s="283"/>
      <c r="Z261" s="283"/>
      <c r="AA261" s="283"/>
      <c r="AB261" s="283"/>
      <c r="AC261" s="283"/>
      <c r="AD261" s="283"/>
      <c r="AE261" s="283"/>
      <c r="AF261" s="283"/>
      <c r="AG261" s="283"/>
      <c r="AH261" s="283"/>
      <c r="AI261" s="283"/>
      <c r="AJ261" s="283"/>
      <c r="AK261" s="283"/>
      <c r="AL261" s="283"/>
      <c r="AM261" s="283"/>
      <c r="AN261" s="283"/>
      <c r="AO261" s="283"/>
      <c r="AP261" s="283"/>
      <c r="AQ261" s="283"/>
      <c r="AR261" s="283"/>
      <c r="AS261" s="283"/>
      <c r="AT261" s="283"/>
      <c r="AU261" s="283"/>
      <c r="AV261" s="283"/>
      <c r="AW261" s="89"/>
    </row>
    <row r="262" spans="1:49" s="57" customFormat="1" x14ac:dyDescent="0.25">
      <c r="A262" s="217"/>
      <c r="B262" s="217"/>
      <c r="C262" s="219"/>
      <c r="D262" s="18"/>
      <c r="E262" s="283"/>
      <c r="F262" s="283"/>
      <c r="G262" s="283"/>
      <c r="H262" s="283"/>
      <c r="I262" s="283"/>
      <c r="J262" s="283"/>
      <c r="K262" s="283"/>
      <c r="L262" s="283"/>
      <c r="M262" s="283"/>
      <c r="N262" s="283"/>
      <c r="O262" s="283"/>
      <c r="P262" s="283"/>
      <c r="Q262" s="283"/>
      <c r="R262" s="283"/>
      <c r="S262" s="283"/>
      <c r="T262" s="283"/>
      <c r="U262" s="283"/>
      <c r="V262" s="283"/>
      <c r="W262" s="283"/>
      <c r="X262" s="283"/>
      <c r="Y262" s="283"/>
      <c r="Z262" s="283"/>
      <c r="AA262" s="283"/>
      <c r="AB262" s="283"/>
      <c r="AC262" s="283"/>
      <c r="AD262" s="283"/>
      <c r="AE262" s="283"/>
      <c r="AF262" s="283"/>
      <c r="AG262" s="283"/>
      <c r="AH262" s="283"/>
      <c r="AI262" s="283"/>
      <c r="AJ262" s="283"/>
      <c r="AK262" s="283"/>
      <c r="AL262" s="283"/>
      <c r="AM262" s="283"/>
      <c r="AN262" s="283"/>
      <c r="AO262" s="283"/>
      <c r="AP262" s="283"/>
      <c r="AQ262" s="283"/>
      <c r="AR262" s="283"/>
      <c r="AS262" s="283"/>
      <c r="AT262" s="283"/>
      <c r="AU262" s="283"/>
      <c r="AV262" s="283"/>
      <c r="AW262" s="89"/>
    </row>
    <row r="263" spans="1:49" s="57" customFormat="1" x14ac:dyDescent="0.25">
      <c r="A263" s="217"/>
      <c r="B263" s="217"/>
      <c r="C263" s="219"/>
      <c r="D263" s="18"/>
      <c r="E263" s="283"/>
      <c r="F263" s="283"/>
      <c r="G263" s="283"/>
      <c r="H263" s="283"/>
      <c r="I263" s="283"/>
      <c r="J263" s="283"/>
      <c r="K263" s="283"/>
      <c r="L263" s="283"/>
      <c r="M263" s="283"/>
      <c r="N263" s="283"/>
      <c r="O263" s="283"/>
      <c r="P263" s="283"/>
      <c r="Q263" s="283"/>
      <c r="R263" s="283"/>
      <c r="S263" s="283"/>
      <c r="T263" s="283"/>
      <c r="U263" s="283"/>
      <c r="V263" s="283"/>
      <c r="W263" s="283"/>
      <c r="X263" s="283"/>
      <c r="Y263" s="283"/>
      <c r="Z263" s="283"/>
      <c r="AA263" s="283"/>
      <c r="AB263" s="283"/>
      <c r="AC263" s="283"/>
      <c r="AD263" s="283"/>
      <c r="AE263" s="283"/>
      <c r="AF263" s="283"/>
      <c r="AG263" s="283"/>
      <c r="AH263" s="283"/>
      <c r="AI263" s="283"/>
      <c r="AJ263" s="283"/>
      <c r="AK263" s="283"/>
      <c r="AL263" s="283"/>
      <c r="AM263" s="283"/>
      <c r="AN263" s="283"/>
      <c r="AO263" s="283"/>
      <c r="AP263" s="283"/>
      <c r="AQ263" s="283"/>
      <c r="AR263" s="283"/>
      <c r="AS263" s="283"/>
      <c r="AT263" s="283"/>
      <c r="AU263" s="283"/>
      <c r="AV263" s="283"/>
      <c r="AW263" s="89"/>
    </row>
    <row r="264" spans="1:49" s="57" customFormat="1" x14ac:dyDescent="0.25">
      <c r="A264" s="217"/>
      <c r="B264" s="217"/>
      <c r="C264" s="219"/>
      <c r="D264" s="18"/>
      <c r="E264" s="283"/>
      <c r="F264" s="283"/>
      <c r="G264" s="283"/>
      <c r="H264" s="283"/>
      <c r="I264" s="283"/>
      <c r="J264" s="283"/>
      <c r="K264" s="283"/>
      <c r="L264" s="283"/>
      <c r="M264" s="283"/>
      <c r="N264" s="283"/>
      <c r="O264" s="283"/>
      <c r="P264" s="283"/>
      <c r="Q264" s="283"/>
      <c r="R264" s="283"/>
      <c r="S264" s="283"/>
      <c r="T264" s="283"/>
      <c r="U264" s="283"/>
      <c r="V264" s="283"/>
      <c r="W264" s="283"/>
      <c r="X264" s="283"/>
      <c r="Y264" s="283"/>
      <c r="Z264" s="283"/>
      <c r="AA264" s="283"/>
      <c r="AB264" s="283"/>
      <c r="AC264" s="283"/>
      <c r="AD264" s="283"/>
      <c r="AE264" s="283"/>
      <c r="AF264" s="283"/>
      <c r="AG264" s="283"/>
      <c r="AH264" s="283"/>
      <c r="AI264" s="283"/>
      <c r="AJ264" s="283"/>
      <c r="AK264" s="283"/>
      <c r="AL264" s="283"/>
      <c r="AM264" s="283"/>
      <c r="AN264" s="283"/>
      <c r="AO264" s="283"/>
      <c r="AP264" s="283"/>
      <c r="AQ264" s="283"/>
      <c r="AR264" s="283"/>
      <c r="AS264" s="283"/>
      <c r="AT264" s="283"/>
      <c r="AU264" s="283"/>
      <c r="AV264" s="283"/>
      <c r="AW264" s="89"/>
    </row>
    <row r="265" spans="1:49" s="57" customFormat="1" x14ac:dyDescent="0.25">
      <c r="A265" s="217"/>
      <c r="B265" s="217"/>
      <c r="C265" s="219"/>
      <c r="D265" s="18"/>
      <c r="E265" s="283"/>
      <c r="F265" s="283"/>
      <c r="G265" s="283"/>
      <c r="H265" s="283"/>
      <c r="I265" s="283"/>
      <c r="J265" s="283"/>
      <c r="K265" s="283"/>
      <c r="L265" s="283"/>
      <c r="M265" s="283"/>
      <c r="N265" s="283"/>
      <c r="O265" s="283"/>
      <c r="P265" s="283"/>
      <c r="Q265" s="283"/>
      <c r="R265" s="283"/>
      <c r="S265" s="283"/>
      <c r="T265" s="283"/>
      <c r="U265" s="283"/>
      <c r="V265" s="283"/>
      <c r="W265" s="283"/>
      <c r="X265" s="283"/>
      <c r="Y265" s="283"/>
      <c r="Z265" s="283"/>
      <c r="AA265" s="283"/>
      <c r="AB265" s="283"/>
      <c r="AC265" s="283"/>
      <c r="AD265" s="283"/>
      <c r="AE265" s="283"/>
      <c r="AF265" s="283"/>
      <c r="AG265" s="283"/>
      <c r="AH265" s="283"/>
      <c r="AI265" s="283"/>
      <c r="AJ265" s="283"/>
      <c r="AK265" s="283"/>
      <c r="AL265" s="283"/>
      <c r="AM265" s="283"/>
      <c r="AN265" s="283"/>
      <c r="AO265" s="283"/>
      <c r="AP265" s="283"/>
      <c r="AQ265" s="283"/>
      <c r="AR265" s="283"/>
      <c r="AS265" s="283"/>
      <c r="AT265" s="283"/>
      <c r="AU265" s="283"/>
      <c r="AV265" s="283"/>
      <c r="AW265" s="89"/>
    </row>
    <row r="266" spans="1:49" s="57" customFormat="1" x14ac:dyDescent="0.25">
      <c r="A266" s="217"/>
      <c r="B266" s="217"/>
      <c r="C266" s="219"/>
      <c r="D266" s="18"/>
      <c r="E266" s="283"/>
      <c r="F266" s="283"/>
      <c r="G266" s="283"/>
      <c r="H266" s="283"/>
      <c r="I266" s="283"/>
      <c r="J266" s="283"/>
      <c r="K266" s="283"/>
      <c r="L266" s="283"/>
      <c r="M266" s="283"/>
      <c r="N266" s="283"/>
      <c r="O266" s="283"/>
      <c r="P266" s="283"/>
      <c r="Q266" s="283"/>
      <c r="R266" s="283"/>
      <c r="S266" s="283"/>
      <c r="T266" s="283"/>
      <c r="U266" s="283"/>
      <c r="V266" s="283"/>
      <c r="W266" s="283"/>
      <c r="X266" s="283"/>
      <c r="Y266" s="283"/>
      <c r="Z266" s="283"/>
      <c r="AA266" s="283"/>
      <c r="AB266" s="283"/>
      <c r="AC266" s="283"/>
      <c r="AD266" s="283"/>
      <c r="AE266" s="283"/>
      <c r="AF266" s="283"/>
      <c r="AG266" s="283"/>
      <c r="AH266" s="283"/>
      <c r="AI266" s="283"/>
      <c r="AJ266" s="283"/>
      <c r="AK266" s="283"/>
      <c r="AL266" s="283"/>
      <c r="AM266" s="283"/>
      <c r="AN266" s="283"/>
      <c r="AO266" s="283"/>
      <c r="AP266" s="283"/>
      <c r="AQ266" s="283"/>
      <c r="AR266" s="283"/>
      <c r="AS266" s="283"/>
      <c r="AT266" s="283"/>
      <c r="AU266" s="283"/>
      <c r="AV266" s="283"/>
      <c r="AW266" s="89"/>
    </row>
    <row r="267" spans="1:49" s="57" customFormat="1" x14ac:dyDescent="0.25">
      <c r="A267" s="217"/>
      <c r="B267" s="217"/>
      <c r="C267" s="219"/>
      <c r="D267" s="18"/>
      <c r="E267" s="283"/>
      <c r="F267" s="283"/>
      <c r="G267" s="283"/>
      <c r="H267" s="283"/>
      <c r="I267" s="283"/>
      <c r="J267" s="283"/>
      <c r="K267" s="283"/>
      <c r="L267" s="283"/>
      <c r="M267" s="283"/>
      <c r="N267" s="283"/>
      <c r="O267" s="283"/>
      <c r="P267" s="283"/>
      <c r="Q267" s="283"/>
      <c r="R267" s="283"/>
      <c r="S267" s="283"/>
      <c r="T267" s="283"/>
      <c r="U267" s="283"/>
      <c r="V267" s="283"/>
      <c r="W267" s="283"/>
      <c r="X267" s="283"/>
      <c r="Y267" s="283"/>
      <c r="Z267" s="283"/>
      <c r="AA267" s="283"/>
      <c r="AB267" s="283"/>
      <c r="AC267" s="283"/>
      <c r="AD267" s="283"/>
      <c r="AE267" s="283"/>
      <c r="AF267" s="283"/>
      <c r="AG267" s="283"/>
      <c r="AH267" s="283"/>
      <c r="AI267" s="283"/>
      <c r="AJ267" s="283"/>
      <c r="AK267" s="283"/>
      <c r="AL267" s="283"/>
      <c r="AM267" s="283"/>
      <c r="AN267" s="283"/>
      <c r="AO267" s="283"/>
      <c r="AP267" s="283"/>
      <c r="AQ267" s="283"/>
      <c r="AR267" s="283"/>
      <c r="AS267" s="283"/>
      <c r="AT267" s="283"/>
      <c r="AU267" s="283"/>
      <c r="AV267" s="283"/>
      <c r="AW267" s="89"/>
    </row>
    <row r="268" spans="1:49" s="57" customFormat="1" x14ac:dyDescent="0.25">
      <c r="A268" s="217"/>
      <c r="B268" s="217"/>
      <c r="C268" s="219"/>
      <c r="D268" s="18"/>
      <c r="E268" s="283"/>
      <c r="F268" s="283"/>
      <c r="G268" s="283"/>
      <c r="H268" s="283"/>
      <c r="I268" s="283"/>
      <c r="J268" s="283"/>
      <c r="K268" s="283"/>
      <c r="L268" s="283"/>
      <c r="M268" s="283"/>
      <c r="N268" s="283"/>
      <c r="O268" s="283"/>
      <c r="P268" s="283"/>
      <c r="Q268" s="283"/>
      <c r="R268" s="283"/>
      <c r="S268" s="283"/>
      <c r="T268" s="283"/>
      <c r="U268" s="283"/>
      <c r="V268" s="283"/>
      <c r="W268" s="283"/>
      <c r="X268" s="283"/>
      <c r="Y268" s="283"/>
      <c r="Z268" s="283"/>
      <c r="AA268" s="283"/>
      <c r="AB268" s="283"/>
      <c r="AC268" s="283"/>
      <c r="AD268" s="283"/>
      <c r="AE268" s="283"/>
      <c r="AF268" s="283"/>
      <c r="AG268" s="283"/>
      <c r="AH268" s="283"/>
      <c r="AI268" s="283"/>
      <c r="AJ268" s="283"/>
      <c r="AK268" s="283"/>
      <c r="AL268" s="283"/>
      <c r="AM268" s="283"/>
      <c r="AN268" s="283"/>
      <c r="AO268" s="283"/>
      <c r="AP268" s="283"/>
      <c r="AQ268" s="283"/>
      <c r="AR268" s="283"/>
      <c r="AS268" s="283"/>
      <c r="AT268" s="283"/>
      <c r="AU268" s="283"/>
      <c r="AV268" s="283"/>
      <c r="AW268" s="89"/>
    </row>
    <row r="269" spans="1:49" s="57" customFormat="1" x14ac:dyDescent="0.25">
      <c r="A269" s="217"/>
      <c r="B269" s="217"/>
      <c r="C269" s="219"/>
      <c r="D269" s="18"/>
      <c r="E269" s="283"/>
      <c r="F269" s="283"/>
      <c r="G269" s="283"/>
      <c r="H269" s="283"/>
      <c r="I269" s="283"/>
      <c r="J269" s="283"/>
      <c r="K269" s="283"/>
      <c r="L269" s="283"/>
      <c r="M269" s="283"/>
      <c r="N269" s="283"/>
      <c r="O269" s="283"/>
      <c r="P269" s="283"/>
      <c r="Q269" s="283"/>
      <c r="R269" s="283"/>
      <c r="S269" s="283"/>
      <c r="T269" s="283"/>
      <c r="U269" s="283"/>
      <c r="V269" s="283"/>
      <c r="W269" s="283"/>
      <c r="X269" s="283"/>
      <c r="Y269" s="283"/>
      <c r="Z269" s="283"/>
      <c r="AA269" s="283"/>
      <c r="AB269" s="283"/>
      <c r="AC269" s="283"/>
      <c r="AD269" s="283"/>
      <c r="AE269" s="283"/>
      <c r="AF269" s="283"/>
      <c r="AG269" s="283"/>
      <c r="AH269" s="283"/>
      <c r="AI269" s="283"/>
      <c r="AJ269" s="283"/>
      <c r="AK269" s="283"/>
      <c r="AL269" s="283"/>
      <c r="AM269" s="283"/>
      <c r="AN269" s="283"/>
      <c r="AO269" s="283"/>
      <c r="AP269" s="283"/>
      <c r="AQ269" s="283"/>
      <c r="AR269" s="283"/>
      <c r="AS269" s="283"/>
      <c r="AT269" s="283"/>
      <c r="AU269" s="283"/>
      <c r="AV269" s="283"/>
      <c r="AW269" s="89"/>
    </row>
    <row r="270" spans="1:49" s="57" customFormat="1" x14ac:dyDescent="0.25">
      <c r="A270" s="217"/>
      <c r="B270" s="217"/>
      <c r="C270" s="219"/>
      <c r="D270" s="18"/>
      <c r="E270" s="283"/>
      <c r="F270" s="283"/>
      <c r="G270" s="283"/>
      <c r="H270" s="283"/>
      <c r="I270" s="283"/>
      <c r="J270" s="283"/>
      <c r="K270" s="283"/>
      <c r="L270" s="283"/>
      <c r="M270" s="283"/>
      <c r="N270" s="283"/>
      <c r="O270" s="283"/>
      <c r="P270" s="283"/>
      <c r="Q270" s="283"/>
      <c r="R270" s="283"/>
      <c r="S270" s="283"/>
      <c r="T270" s="283"/>
      <c r="U270" s="283"/>
      <c r="V270" s="283"/>
      <c r="W270" s="283"/>
      <c r="X270" s="283"/>
      <c r="Y270" s="283"/>
      <c r="Z270" s="283"/>
      <c r="AA270" s="283"/>
      <c r="AB270" s="283"/>
      <c r="AC270" s="283"/>
      <c r="AD270" s="283"/>
      <c r="AE270" s="283"/>
      <c r="AF270" s="283"/>
      <c r="AG270" s="283"/>
      <c r="AH270" s="283"/>
      <c r="AI270" s="283"/>
      <c r="AJ270" s="283"/>
      <c r="AK270" s="283"/>
      <c r="AL270" s="283"/>
      <c r="AM270" s="283"/>
      <c r="AN270" s="283"/>
      <c r="AO270" s="283"/>
      <c r="AP270" s="283"/>
      <c r="AQ270" s="283"/>
      <c r="AR270" s="283"/>
      <c r="AS270" s="283"/>
      <c r="AT270" s="283"/>
      <c r="AU270" s="283"/>
      <c r="AV270" s="283"/>
      <c r="AW270" s="89"/>
    </row>
    <row r="271" spans="1:49" s="57" customFormat="1" x14ac:dyDescent="0.25">
      <c r="A271" s="217"/>
      <c r="B271" s="217"/>
      <c r="C271" s="219"/>
      <c r="D271" s="18"/>
      <c r="E271" s="283"/>
      <c r="F271" s="283"/>
      <c r="G271" s="283"/>
      <c r="H271" s="283"/>
      <c r="I271" s="283"/>
      <c r="J271" s="283"/>
      <c r="K271" s="283"/>
      <c r="L271" s="283"/>
      <c r="M271" s="283"/>
      <c r="N271" s="283"/>
      <c r="O271" s="283"/>
      <c r="P271" s="283"/>
      <c r="Q271" s="283"/>
      <c r="R271" s="283"/>
      <c r="S271" s="283"/>
      <c r="T271" s="283"/>
      <c r="U271" s="283"/>
      <c r="V271" s="283"/>
      <c r="W271" s="283"/>
      <c r="X271" s="283"/>
      <c r="Y271" s="283"/>
      <c r="Z271" s="283"/>
      <c r="AA271" s="283"/>
      <c r="AB271" s="283"/>
      <c r="AC271" s="283"/>
      <c r="AD271" s="283"/>
      <c r="AE271" s="283"/>
      <c r="AF271" s="283"/>
      <c r="AG271" s="283"/>
      <c r="AH271" s="283"/>
      <c r="AI271" s="283"/>
      <c r="AJ271" s="283"/>
      <c r="AK271" s="283"/>
      <c r="AL271" s="283"/>
      <c r="AM271" s="283"/>
      <c r="AN271" s="283"/>
      <c r="AO271" s="283"/>
      <c r="AP271" s="283"/>
      <c r="AQ271" s="283"/>
      <c r="AR271" s="283"/>
      <c r="AS271" s="283"/>
      <c r="AT271" s="283"/>
      <c r="AU271" s="283"/>
      <c r="AV271" s="283"/>
      <c r="AW271" s="89"/>
    </row>
    <row r="272" spans="1:49" s="57" customFormat="1" x14ac:dyDescent="0.25">
      <c r="A272" s="217"/>
      <c r="B272" s="217"/>
      <c r="C272" s="219"/>
      <c r="D272" s="18"/>
      <c r="E272" s="283"/>
      <c r="F272" s="283"/>
      <c r="G272" s="283"/>
      <c r="H272" s="283"/>
      <c r="I272" s="283"/>
      <c r="J272" s="283"/>
      <c r="K272" s="283"/>
      <c r="L272" s="283"/>
      <c r="M272" s="283"/>
      <c r="N272" s="283"/>
      <c r="O272" s="283"/>
      <c r="P272" s="283"/>
      <c r="Q272" s="283"/>
      <c r="R272" s="283"/>
      <c r="S272" s="283"/>
      <c r="T272" s="283"/>
      <c r="U272" s="283"/>
      <c r="V272" s="283"/>
      <c r="W272" s="283"/>
      <c r="X272" s="283"/>
      <c r="Y272" s="283"/>
      <c r="Z272" s="283"/>
      <c r="AA272" s="283"/>
      <c r="AB272" s="283"/>
      <c r="AC272" s="283"/>
      <c r="AD272" s="283"/>
      <c r="AE272" s="283"/>
      <c r="AF272" s="283"/>
      <c r="AG272" s="283"/>
      <c r="AH272" s="283"/>
      <c r="AI272" s="283"/>
      <c r="AJ272" s="283"/>
      <c r="AK272" s="283"/>
      <c r="AL272" s="283"/>
      <c r="AM272" s="283"/>
      <c r="AN272" s="283"/>
      <c r="AO272" s="283"/>
      <c r="AP272" s="283"/>
      <c r="AQ272" s="283"/>
      <c r="AR272" s="283"/>
      <c r="AS272" s="283"/>
      <c r="AT272" s="283"/>
      <c r="AU272" s="283"/>
      <c r="AV272" s="283"/>
      <c r="AW272" s="89"/>
    </row>
    <row r="273" spans="1:49" s="57" customFormat="1" x14ac:dyDescent="0.25">
      <c r="A273" s="217"/>
      <c r="B273" s="217"/>
      <c r="C273" s="219"/>
      <c r="D273" s="18"/>
      <c r="E273" s="283"/>
      <c r="F273" s="283"/>
      <c r="G273" s="283"/>
      <c r="H273" s="283"/>
      <c r="I273" s="283"/>
      <c r="J273" s="283"/>
      <c r="K273" s="283"/>
      <c r="L273" s="283"/>
      <c r="M273" s="283"/>
      <c r="N273" s="283"/>
      <c r="O273" s="283"/>
      <c r="P273" s="283"/>
      <c r="Q273" s="283"/>
      <c r="R273" s="283"/>
      <c r="S273" s="283"/>
      <c r="T273" s="283"/>
      <c r="U273" s="283"/>
      <c r="V273" s="283"/>
      <c r="W273" s="283"/>
      <c r="X273" s="283"/>
      <c r="Y273" s="283"/>
      <c r="Z273" s="283"/>
      <c r="AA273" s="283"/>
      <c r="AB273" s="283"/>
      <c r="AC273" s="283"/>
      <c r="AD273" s="283"/>
      <c r="AE273" s="283"/>
      <c r="AF273" s="283"/>
      <c r="AG273" s="283"/>
      <c r="AH273" s="283"/>
      <c r="AI273" s="283"/>
      <c r="AJ273" s="283"/>
      <c r="AK273" s="283"/>
      <c r="AL273" s="283"/>
      <c r="AM273" s="283"/>
      <c r="AN273" s="283"/>
      <c r="AO273" s="283"/>
      <c r="AP273" s="283"/>
      <c r="AQ273" s="283"/>
      <c r="AR273" s="283"/>
      <c r="AS273" s="283"/>
      <c r="AT273" s="283"/>
      <c r="AU273" s="283"/>
      <c r="AV273" s="283"/>
      <c r="AW273" s="89"/>
    </row>
    <row r="274" spans="1:49" s="57" customFormat="1" x14ac:dyDescent="0.25">
      <c r="A274" s="217"/>
      <c r="B274" s="217"/>
      <c r="C274" s="219"/>
      <c r="D274" s="18"/>
      <c r="E274" s="283"/>
      <c r="F274" s="283"/>
      <c r="G274" s="283"/>
      <c r="H274" s="283"/>
      <c r="I274" s="283"/>
      <c r="J274" s="283"/>
      <c r="K274" s="283"/>
      <c r="L274" s="283"/>
      <c r="M274" s="283"/>
      <c r="N274" s="283"/>
      <c r="O274" s="283"/>
      <c r="P274" s="283"/>
      <c r="Q274" s="283"/>
      <c r="R274" s="283"/>
      <c r="S274" s="283"/>
      <c r="T274" s="283"/>
      <c r="U274" s="283"/>
      <c r="V274" s="283"/>
      <c r="W274" s="283"/>
      <c r="X274" s="283"/>
      <c r="Y274" s="283"/>
      <c r="Z274" s="283"/>
      <c r="AA274" s="283"/>
      <c r="AB274" s="283"/>
      <c r="AC274" s="283"/>
      <c r="AD274" s="283"/>
      <c r="AE274" s="283"/>
      <c r="AF274" s="283"/>
      <c r="AG274" s="283"/>
      <c r="AH274" s="283"/>
      <c r="AI274" s="283"/>
      <c r="AJ274" s="283"/>
      <c r="AK274" s="283"/>
      <c r="AL274" s="283"/>
      <c r="AM274" s="283"/>
      <c r="AN274" s="283"/>
      <c r="AO274" s="283"/>
      <c r="AP274" s="283"/>
      <c r="AQ274" s="283"/>
      <c r="AR274" s="283"/>
      <c r="AS274" s="283"/>
      <c r="AT274" s="283"/>
      <c r="AU274" s="283"/>
      <c r="AV274" s="283"/>
      <c r="AW274" s="89"/>
    </row>
    <row r="275" spans="1:49" s="57" customFormat="1" x14ac:dyDescent="0.25">
      <c r="A275" s="217"/>
      <c r="B275" s="217"/>
      <c r="C275" s="219"/>
      <c r="D275" s="18"/>
      <c r="E275" s="283"/>
      <c r="F275" s="283"/>
      <c r="G275" s="283"/>
      <c r="H275" s="283"/>
      <c r="I275" s="283"/>
      <c r="J275" s="283"/>
      <c r="K275" s="283"/>
      <c r="L275" s="283"/>
      <c r="M275" s="283"/>
      <c r="N275" s="283"/>
      <c r="O275" s="283"/>
      <c r="P275" s="283"/>
      <c r="Q275" s="283"/>
      <c r="R275" s="283"/>
      <c r="S275" s="283"/>
      <c r="T275" s="283"/>
      <c r="U275" s="283"/>
      <c r="V275" s="283"/>
      <c r="W275" s="283"/>
      <c r="X275" s="283"/>
      <c r="Y275" s="283"/>
      <c r="Z275" s="283"/>
      <c r="AA275" s="283"/>
      <c r="AB275" s="283"/>
      <c r="AC275" s="283"/>
      <c r="AD275" s="283"/>
      <c r="AE275" s="283"/>
      <c r="AF275" s="283"/>
      <c r="AG275" s="283"/>
      <c r="AH275" s="283"/>
      <c r="AI275" s="283"/>
      <c r="AJ275" s="283"/>
      <c r="AK275" s="283"/>
      <c r="AL275" s="283"/>
      <c r="AM275" s="283"/>
      <c r="AN275" s="283"/>
      <c r="AO275" s="283"/>
      <c r="AP275" s="283"/>
      <c r="AQ275" s="283"/>
      <c r="AR275" s="283"/>
      <c r="AS275" s="283"/>
      <c r="AT275" s="283"/>
      <c r="AU275" s="283"/>
      <c r="AV275" s="283"/>
      <c r="AW275" s="89"/>
    </row>
    <row r="276" spans="1:49" s="57" customFormat="1" x14ac:dyDescent="0.25">
      <c r="A276" s="217"/>
      <c r="B276" s="217"/>
      <c r="C276" s="219"/>
      <c r="D276" s="18"/>
      <c r="E276" s="283"/>
      <c r="F276" s="283"/>
      <c r="G276" s="283"/>
      <c r="H276" s="283"/>
      <c r="I276" s="283"/>
      <c r="J276" s="283"/>
      <c r="K276" s="283"/>
      <c r="L276" s="283"/>
      <c r="M276" s="283"/>
      <c r="N276" s="283"/>
      <c r="O276" s="283"/>
      <c r="P276" s="283"/>
      <c r="Q276" s="283"/>
      <c r="R276" s="283"/>
      <c r="S276" s="283"/>
      <c r="T276" s="283"/>
      <c r="U276" s="283"/>
      <c r="V276" s="283"/>
      <c r="W276" s="283"/>
      <c r="X276" s="283"/>
      <c r="Y276" s="283"/>
      <c r="Z276" s="283"/>
      <c r="AA276" s="283"/>
      <c r="AB276" s="283"/>
      <c r="AC276" s="283"/>
      <c r="AD276" s="283"/>
      <c r="AE276" s="283"/>
      <c r="AF276" s="283"/>
      <c r="AG276" s="283"/>
      <c r="AH276" s="283"/>
      <c r="AI276" s="283"/>
      <c r="AJ276" s="283"/>
      <c r="AK276" s="283"/>
      <c r="AL276" s="283"/>
      <c r="AM276" s="283"/>
      <c r="AN276" s="283"/>
      <c r="AO276" s="283"/>
      <c r="AP276" s="283"/>
      <c r="AQ276" s="283"/>
      <c r="AR276" s="283"/>
      <c r="AS276" s="283"/>
      <c r="AT276" s="283"/>
      <c r="AU276" s="283"/>
      <c r="AV276" s="283"/>
      <c r="AW276" s="89"/>
    </row>
    <row r="277" spans="1:49" s="57" customFormat="1" x14ac:dyDescent="0.25">
      <c r="A277" s="217"/>
      <c r="B277" s="217"/>
      <c r="C277" s="219"/>
      <c r="D277" s="18"/>
      <c r="E277" s="283"/>
      <c r="F277" s="283"/>
      <c r="G277" s="283"/>
      <c r="H277" s="283"/>
      <c r="I277" s="283"/>
      <c r="J277" s="283"/>
      <c r="K277" s="283"/>
      <c r="L277" s="283"/>
      <c r="M277" s="283"/>
      <c r="N277" s="283"/>
      <c r="O277" s="283"/>
      <c r="P277" s="283"/>
      <c r="Q277" s="283"/>
      <c r="R277" s="283"/>
      <c r="S277" s="283"/>
      <c r="T277" s="283"/>
      <c r="U277" s="283"/>
      <c r="V277" s="283"/>
      <c r="W277" s="283"/>
      <c r="X277" s="283"/>
      <c r="Y277" s="283"/>
      <c r="Z277" s="283"/>
      <c r="AA277" s="283"/>
      <c r="AB277" s="283"/>
      <c r="AC277" s="283"/>
      <c r="AD277" s="283"/>
      <c r="AE277" s="283"/>
      <c r="AF277" s="283"/>
      <c r="AG277" s="283"/>
      <c r="AH277" s="283"/>
      <c r="AI277" s="283"/>
      <c r="AJ277" s="283"/>
      <c r="AK277" s="283"/>
      <c r="AL277" s="283"/>
      <c r="AM277" s="283"/>
      <c r="AN277" s="283"/>
      <c r="AO277" s="283"/>
      <c r="AP277" s="283"/>
      <c r="AQ277" s="283"/>
      <c r="AR277" s="283"/>
      <c r="AS277" s="283"/>
      <c r="AT277" s="283"/>
      <c r="AU277" s="283"/>
      <c r="AV277" s="283"/>
      <c r="AW277" s="89"/>
    </row>
    <row r="278" spans="1:49" s="57" customFormat="1" x14ac:dyDescent="0.25">
      <c r="A278" s="217"/>
      <c r="B278" s="217"/>
      <c r="C278" s="219"/>
      <c r="D278" s="18"/>
      <c r="E278" s="283"/>
      <c r="F278" s="283"/>
      <c r="G278" s="283"/>
      <c r="H278" s="283"/>
      <c r="I278" s="283"/>
      <c r="J278" s="283"/>
      <c r="K278" s="283"/>
      <c r="L278" s="283"/>
      <c r="M278" s="283"/>
      <c r="N278" s="283"/>
      <c r="O278" s="283"/>
      <c r="P278" s="283"/>
      <c r="Q278" s="283"/>
      <c r="R278" s="283"/>
      <c r="S278" s="283"/>
      <c r="T278" s="283"/>
      <c r="U278" s="283"/>
      <c r="V278" s="283"/>
      <c r="W278" s="283"/>
      <c r="X278" s="283"/>
      <c r="Y278" s="283"/>
      <c r="Z278" s="283"/>
      <c r="AA278" s="283"/>
      <c r="AB278" s="283"/>
      <c r="AC278" s="283"/>
      <c r="AD278" s="283"/>
      <c r="AE278" s="283"/>
      <c r="AF278" s="283"/>
      <c r="AG278" s="283"/>
      <c r="AH278" s="283"/>
      <c r="AI278" s="283"/>
      <c r="AJ278" s="283"/>
      <c r="AK278" s="283"/>
      <c r="AL278" s="283"/>
      <c r="AM278" s="283"/>
      <c r="AN278" s="283"/>
      <c r="AO278" s="283"/>
      <c r="AP278" s="283"/>
      <c r="AQ278" s="283"/>
      <c r="AR278" s="283"/>
      <c r="AS278" s="283"/>
      <c r="AT278" s="283"/>
      <c r="AU278" s="283"/>
      <c r="AV278" s="283"/>
      <c r="AW278" s="89"/>
    </row>
    <row r="279" spans="1:49" s="57" customFormat="1" x14ac:dyDescent="0.25">
      <c r="A279" s="217"/>
      <c r="B279" s="217"/>
      <c r="C279" s="219"/>
      <c r="D279" s="18"/>
      <c r="E279" s="283"/>
      <c r="F279" s="283"/>
      <c r="G279" s="283"/>
      <c r="H279" s="283"/>
      <c r="I279" s="283"/>
      <c r="J279" s="283"/>
      <c r="K279" s="283"/>
      <c r="L279" s="283"/>
      <c r="M279" s="283"/>
      <c r="N279" s="283"/>
      <c r="O279" s="283"/>
      <c r="P279" s="283"/>
      <c r="Q279" s="283"/>
      <c r="R279" s="283"/>
      <c r="S279" s="283"/>
      <c r="T279" s="283"/>
      <c r="U279" s="283"/>
      <c r="V279" s="283"/>
      <c r="W279" s="283"/>
      <c r="X279" s="283"/>
      <c r="Y279" s="283"/>
      <c r="Z279" s="283"/>
      <c r="AA279" s="283"/>
      <c r="AB279" s="283"/>
      <c r="AC279" s="283"/>
      <c r="AD279" s="283"/>
      <c r="AE279" s="283"/>
      <c r="AF279" s="283"/>
      <c r="AG279" s="283"/>
      <c r="AH279" s="283"/>
      <c r="AI279" s="283"/>
      <c r="AJ279" s="283"/>
      <c r="AK279" s="283"/>
      <c r="AL279" s="283"/>
      <c r="AM279" s="283"/>
      <c r="AN279" s="283"/>
      <c r="AO279" s="283"/>
      <c r="AP279" s="283"/>
      <c r="AQ279" s="283"/>
      <c r="AR279" s="283"/>
      <c r="AS279" s="283"/>
      <c r="AT279" s="283"/>
      <c r="AU279" s="283"/>
      <c r="AV279" s="283"/>
      <c r="AW279" s="89"/>
    </row>
    <row r="280" spans="1:49" s="57" customFormat="1" x14ac:dyDescent="0.25">
      <c r="A280" s="217"/>
      <c r="B280" s="217"/>
      <c r="C280" s="219"/>
      <c r="D280" s="18"/>
      <c r="E280" s="283"/>
      <c r="F280" s="283"/>
      <c r="G280" s="283"/>
      <c r="H280" s="283"/>
      <c r="I280" s="283"/>
      <c r="J280" s="283"/>
      <c r="K280" s="283"/>
      <c r="L280" s="283"/>
      <c r="M280" s="283"/>
      <c r="N280" s="283"/>
      <c r="O280" s="283"/>
      <c r="P280" s="283"/>
      <c r="Q280" s="283"/>
      <c r="R280" s="283"/>
      <c r="S280" s="283"/>
      <c r="T280" s="283"/>
      <c r="U280" s="283"/>
      <c r="V280" s="283"/>
      <c r="W280" s="283"/>
      <c r="X280" s="283"/>
      <c r="Y280" s="283"/>
      <c r="Z280" s="283"/>
      <c r="AA280" s="283"/>
      <c r="AB280" s="283"/>
      <c r="AC280" s="283"/>
      <c r="AD280" s="283"/>
      <c r="AE280" s="283"/>
      <c r="AF280" s="283"/>
      <c r="AG280" s="283"/>
      <c r="AH280" s="283"/>
      <c r="AI280" s="283"/>
      <c r="AJ280" s="283"/>
      <c r="AK280" s="283"/>
      <c r="AL280" s="283"/>
      <c r="AM280" s="283"/>
      <c r="AN280" s="283"/>
      <c r="AO280" s="283"/>
      <c r="AP280" s="283"/>
      <c r="AQ280" s="283"/>
      <c r="AR280" s="283"/>
      <c r="AS280" s="283"/>
      <c r="AT280" s="283"/>
      <c r="AU280" s="283"/>
      <c r="AV280" s="283"/>
      <c r="AW280" s="89"/>
    </row>
    <row r="281" spans="1:49" s="57" customFormat="1" x14ac:dyDescent="0.25">
      <c r="A281" s="217"/>
      <c r="B281" s="217"/>
      <c r="C281" s="219"/>
      <c r="D281" s="18"/>
      <c r="E281" s="283"/>
      <c r="F281" s="283"/>
      <c r="G281" s="283"/>
      <c r="H281" s="283"/>
      <c r="I281" s="283"/>
      <c r="J281" s="283"/>
      <c r="K281" s="283"/>
      <c r="L281" s="283"/>
      <c r="M281" s="283"/>
      <c r="N281" s="283"/>
      <c r="O281" s="283"/>
      <c r="P281" s="283"/>
      <c r="Q281" s="283"/>
      <c r="R281" s="283"/>
      <c r="S281" s="283"/>
      <c r="T281" s="283"/>
      <c r="U281" s="283"/>
      <c r="V281" s="283"/>
      <c r="W281" s="283"/>
      <c r="X281" s="283"/>
      <c r="Y281" s="283"/>
      <c r="Z281" s="283"/>
      <c r="AA281" s="283"/>
      <c r="AB281" s="283"/>
      <c r="AC281" s="283"/>
      <c r="AD281" s="283"/>
      <c r="AE281" s="283"/>
      <c r="AF281" s="283"/>
      <c r="AG281" s="283"/>
      <c r="AH281" s="283"/>
      <c r="AI281" s="283"/>
      <c r="AJ281" s="283"/>
      <c r="AK281" s="283"/>
      <c r="AL281" s="283"/>
      <c r="AM281" s="283"/>
      <c r="AN281" s="283"/>
      <c r="AO281" s="283"/>
      <c r="AP281" s="283"/>
      <c r="AQ281" s="283"/>
      <c r="AR281" s="283"/>
      <c r="AS281" s="283"/>
      <c r="AT281" s="283"/>
      <c r="AU281" s="283"/>
      <c r="AV281" s="283"/>
      <c r="AW281" s="89"/>
    </row>
    <row r="282" spans="1:49" s="57" customFormat="1" x14ac:dyDescent="0.25">
      <c r="A282" s="217"/>
      <c r="B282" s="217"/>
      <c r="C282" s="219"/>
      <c r="D282" s="18"/>
      <c r="E282" s="283"/>
      <c r="F282" s="283"/>
      <c r="G282" s="283"/>
      <c r="H282" s="283"/>
      <c r="I282" s="283"/>
      <c r="J282" s="283"/>
      <c r="K282" s="283"/>
      <c r="L282" s="283"/>
      <c r="M282" s="283"/>
      <c r="N282" s="283"/>
      <c r="O282" s="283"/>
      <c r="P282" s="283"/>
      <c r="Q282" s="283"/>
      <c r="R282" s="283"/>
      <c r="S282" s="283"/>
      <c r="T282" s="283"/>
      <c r="U282" s="283"/>
      <c r="V282" s="283"/>
      <c r="W282" s="283"/>
      <c r="X282" s="283"/>
      <c r="Y282" s="283"/>
      <c r="Z282" s="283"/>
      <c r="AA282" s="283"/>
      <c r="AB282" s="283"/>
      <c r="AC282" s="283"/>
      <c r="AD282" s="283"/>
      <c r="AE282" s="283"/>
      <c r="AF282" s="283"/>
      <c r="AG282" s="283"/>
      <c r="AH282" s="283"/>
      <c r="AI282" s="283"/>
      <c r="AJ282" s="283"/>
      <c r="AK282" s="283"/>
      <c r="AL282" s="283"/>
      <c r="AM282" s="283"/>
      <c r="AN282" s="283"/>
      <c r="AO282" s="283"/>
      <c r="AP282" s="283"/>
      <c r="AQ282" s="283"/>
      <c r="AR282" s="283"/>
      <c r="AS282" s="283"/>
      <c r="AT282" s="283"/>
      <c r="AU282" s="283"/>
      <c r="AV282" s="283"/>
      <c r="AW282" s="89"/>
    </row>
    <row r="283" spans="1:49" s="57" customFormat="1" x14ac:dyDescent="0.25">
      <c r="A283" s="217"/>
      <c r="B283" s="217"/>
      <c r="C283" s="219"/>
      <c r="D283" s="18"/>
      <c r="E283" s="283"/>
      <c r="F283" s="283"/>
      <c r="G283" s="283"/>
      <c r="H283" s="283"/>
      <c r="I283" s="283"/>
      <c r="J283" s="283"/>
      <c r="K283" s="283"/>
      <c r="L283" s="283"/>
      <c r="M283" s="283"/>
      <c r="N283" s="283"/>
      <c r="O283" s="283"/>
      <c r="P283" s="283"/>
      <c r="Q283" s="283"/>
      <c r="R283" s="283"/>
      <c r="S283" s="283"/>
      <c r="T283" s="283"/>
      <c r="U283" s="283"/>
      <c r="V283" s="283"/>
      <c r="W283" s="283"/>
      <c r="X283" s="283"/>
      <c r="Y283" s="283"/>
      <c r="Z283" s="283"/>
      <c r="AA283" s="283"/>
      <c r="AB283" s="283"/>
      <c r="AC283" s="283"/>
      <c r="AD283" s="283"/>
      <c r="AE283" s="283"/>
      <c r="AF283" s="283"/>
      <c r="AG283" s="283"/>
      <c r="AH283" s="283"/>
      <c r="AI283" s="283"/>
      <c r="AJ283" s="283"/>
      <c r="AK283" s="283"/>
      <c r="AL283" s="283"/>
      <c r="AM283" s="283"/>
      <c r="AN283" s="283"/>
      <c r="AO283" s="283"/>
      <c r="AP283" s="283"/>
      <c r="AQ283" s="283"/>
      <c r="AR283" s="283"/>
      <c r="AS283" s="283"/>
      <c r="AT283" s="283"/>
      <c r="AU283" s="283"/>
      <c r="AV283" s="283"/>
      <c r="AW283" s="89"/>
    </row>
    <row r="284" spans="1:49" s="57" customFormat="1" x14ac:dyDescent="0.25">
      <c r="A284" s="217"/>
      <c r="B284" s="217"/>
      <c r="C284" s="219"/>
      <c r="D284" s="18"/>
      <c r="E284" s="283"/>
      <c r="F284" s="283"/>
      <c r="G284" s="283"/>
      <c r="H284" s="283"/>
      <c r="I284" s="283"/>
      <c r="J284" s="283"/>
      <c r="K284" s="283"/>
      <c r="L284" s="283"/>
      <c r="M284" s="283"/>
      <c r="N284" s="283"/>
      <c r="O284" s="283"/>
      <c r="P284" s="283"/>
      <c r="Q284" s="283"/>
      <c r="R284" s="283"/>
      <c r="S284" s="283"/>
      <c r="T284" s="283"/>
      <c r="U284" s="283"/>
      <c r="V284" s="283"/>
      <c r="W284" s="283"/>
      <c r="X284" s="283"/>
      <c r="Y284" s="283"/>
      <c r="Z284" s="283"/>
      <c r="AA284" s="283"/>
      <c r="AB284" s="283"/>
      <c r="AC284" s="283"/>
      <c r="AD284" s="283"/>
      <c r="AE284" s="283"/>
      <c r="AF284" s="283"/>
      <c r="AG284" s="283"/>
      <c r="AH284" s="283"/>
      <c r="AI284" s="283"/>
      <c r="AJ284" s="283"/>
      <c r="AK284" s="283"/>
      <c r="AL284" s="283"/>
      <c r="AM284" s="283"/>
      <c r="AN284" s="283"/>
      <c r="AO284" s="283"/>
      <c r="AP284" s="283"/>
      <c r="AQ284" s="283"/>
      <c r="AR284" s="283"/>
      <c r="AS284" s="283"/>
      <c r="AT284" s="283"/>
      <c r="AU284" s="283"/>
      <c r="AV284" s="283"/>
      <c r="AW284" s="89"/>
    </row>
    <row r="285" spans="1:49" s="57" customFormat="1" x14ac:dyDescent="0.25">
      <c r="A285" s="217"/>
      <c r="B285" s="217"/>
      <c r="C285" s="219"/>
      <c r="D285" s="18"/>
      <c r="E285" s="283"/>
      <c r="F285" s="283"/>
      <c r="G285" s="283"/>
      <c r="H285" s="283"/>
      <c r="I285" s="283"/>
      <c r="J285" s="283"/>
      <c r="K285" s="283"/>
      <c r="L285" s="283"/>
      <c r="M285" s="283"/>
      <c r="N285" s="283"/>
      <c r="O285" s="283"/>
      <c r="P285" s="283"/>
      <c r="Q285" s="283"/>
      <c r="R285" s="283"/>
      <c r="S285" s="283"/>
      <c r="T285" s="283"/>
      <c r="U285" s="283"/>
      <c r="V285" s="283"/>
      <c r="W285" s="283"/>
      <c r="X285" s="283"/>
      <c r="Y285" s="283"/>
      <c r="Z285" s="283"/>
      <c r="AA285" s="283"/>
      <c r="AB285" s="283"/>
      <c r="AC285" s="283"/>
      <c r="AD285" s="283"/>
      <c r="AE285" s="283"/>
      <c r="AF285" s="283"/>
      <c r="AG285" s="283"/>
      <c r="AH285" s="283"/>
      <c r="AI285" s="283"/>
      <c r="AJ285" s="283"/>
      <c r="AK285" s="283"/>
      <c r="AL285" s="283"/>
      <c r="AM285" s="283"/>
      <c r="AN285" s="283"/>
      <c r="AO285" s="283"/>
      <c r="AP285" s="283"/>
      <c r="AQ285" s="283"/>
      <c r="AR285" s="283"/>
      <c r="AS285" s="283"/>
      <c r="AT285" s="283"/>
      <c r="AU285" s="283"/>
      <c r="AV285" s="283"/>
      <c r="AW285" s="89"/>
    </row>
    <row r="286" spans="1:49" s="57" customFormat="1" x14ac:dyDescent="0.25">
      <c r="A286" s="217"/>
      <c r="B286" s="217"/>
      <c r="C286" s="219"/>
      <c r="D286" s="18"/>
      <c r="E286" s="283"/>
      <c r="F286" s="283"/>
      <c r="G286" s="283"/>
      <c r="H286" s="283"/>
      <c r="I286" s="283"/>
      <c r="J286" s="283"/>
      <c r="K286" s="283"/>
      <c r="L286" s="283"/>
      <c r="M286" s="283"/>
      <c r="N286" s="283"/>
      <c r="O286" s="283"/>
      <c r="P286" s="283"/>
      <c r="Q286" s="283"/>
      <c r="R286" s="283"/>
      <c r="S286" s="283"/>
      <c r="T286" s="283"/>
      <c r="U286" s="283"/>
      <c r="V286" s="283"/>
      <c r="W286" s="283"/>
      <c r="X286" s="283"/>
      <c r="Y286" s="283"/>
      <c r="Z286" s="283"/>
      <c r="AA286" s="283"/>
      <c r="AB286" s="283"/>
      <c r="AC286" s="283"/>
      <c r="AD286" s="283"/>
      <c r="AE286" s="283"/>
      <c r="AF286" s="283"/>
      <c r="AG286" s="283"/>
      <c r="AH286" s="283"/>
      <c r="AI286" s="283"/>
      <c r="AJ286" s="283"/>
      <c r="AK286" s="283"/>
      <c r="AL286" s="283"/>
      <c r="AM286" s="283"/>
      <c r="AN286" s="283"/>
      <c r="AO286" s="283"/>
      <c r="AP286" s="283"/>
      <c r="AQ286" s="283"/>
      <c r="AR286" s="283"/>
      <c r="AS286" s="283"/>
      <c r="AT286" s="283"/>
      <c r="AU286" s="283"/>
      <c r="AV286" s="283"/>
      <c r="AW286" s="89"/>
    </row>
    <row r="287" spans="1:49" s="57" customFormat="1" x14ac:dyDescent="0.25">
      <c r="A287" s="217"/>
      <c r="B287" s="217"/>
      <c r="C287" s="219"/>
      <c r="D287" s="18"/>
      <c r="E287" s="283"/>
      <c r="F287" s="283"/>
      <c r="G287" s="283"/>
      <c r="H287" s="283"/>
      <c r="I287" s="283"/>
      <c r="J287" s="283"/>
      <c r="K287" s="283"/>
      <c r="L287" s="283"/>
      <c r="M287" s="283"/>
      <c r="N287" s="283"/>
      <c r="O287" s="283"/>
      <c r="P287" s="283"/>
      <c r="Q287" s="283"/>
      <c r="R287" s="283"/>
      <c r="S287" s="283"/>
      <c r="T287" s="283"/>
      <c r="U287" s="283"/>
      <c r="V287" s="283"/>
      <c r="W287" s="283"/>
      <c r="X287" s="283"/>
      <c r="Y287" s="283"/>
      <c r="Z287" s="283"/>
      <c r="AA287" s="283"/>
      <c r="AB287" s="283"/>
      <c r="AC287" s="283"/>
      <c r="AD287" s="283"/>
      <c r="AE287" s="283"/>
      <c r="AF287" s="283"/>
      <c r="AG287" s="283"/>
      <c r="AH287" s="283"/>
      <c r="AI287" s="283"/>
      <c r="AJ287" s="283"/>
      <c r="AK287" s="283"/>
      <c r="AL287" s="283"/>
      <c r="AM287" s="283"/>
      <c r="AN287" s="283"/>
      <c r="AO287" s="283"/>
      <c r="AP287" s="283"/>
      <c r="AQ287" s="283"/>
      <c r="AR287" s="283"/>
      <c r="AS287" s="283"/>
      <c r="AT287" s="283"/>
      <c r="AU287" s="283"/>
      <c r="AV287" s="283"/>
      <c r="AW287" s="89"/>
    </row>
    <row r="288" spans="1:49" s="57" customFormat="1" x14ac:dyDescent="0.25">
      <c r="A288" s="217"/>
      <c r="B288" s="217"/>
      <c r="C288" s="219"/>
      <c r="D288" s="18"/>
      <c r="E288" s="283"/>
      <c r="F288" s="283"/>
      <c r="G288" s="283"/>
      <c r="H288" s="283"/>
      <c r="I288" s="283"/>
      <c r="J288" s="283"/>
      <c r="K288" s="283"/>
      <c r="L288" s="283"/>
      <c r="M288" s="283"/>
      <c r="N288" s="283"/>
      <c r="O288" s="283"/>
      <c r="P288" s="283"/>
      <c r="Q288" s="283"/>
      <c r="R288" s="283"/>
      <c r="S288" s="283"/>
      <c r="T288" s="283"/>
      <c r="U288" s="283"/>
      <c r="V288" s="283"/>
      <c r="W288" s="283"/>
      <c r="X288" s="283"/>
      <c r="Y288" s="283"/>
      <c r="Z288" s="283"/>
      <c r="AA288" s="283"/>
      <c r="AB288" s="283"/>
      <c r="AC288" s="283"/>
      <c r="AD288" s="283"/>
      <c r="AE288" s="283"/>
      <c r="AF288" s="283"/>
      <c r="AG288" s="283"/>
      <c r="AH288" s="283"/>
      <c r="AI288" s="283"/>
      <c r="AJ288" s="283"/>
      <c r="AK288" s="283"/>
      <c r="AL288" s="283"/>
      <c r="AM288" s="283"/>
      <c r="AN288" s="283"/>
      <c r="AO288" s="283"/>
      <c r="AP288" s="283"/>
      <c r="AQ288" s="283"/>
      <c r="AR288" s="283"/>
      <c r="AS288" s="283"/>
      <c r="AT288" s="283"/>
      <c r="AU288" s="283"/>
      <c r="AV288" s="283"/>
      <c r="AW288" s="89"/>
    </row>
    <row r="289" spans="1:49" s="57" customFormat="1" x14ac:dyDescent="0.25">
      <c r="A289" s="217"/>
      <c r="B289" s="217"/>
      <c r="C289" s="219"/>
      <c r="D289" s="18"/>
      <c r="E289" s="283"/>
      <c r="F289" s="283"/>
      <c r="G289" s="283"/>
      <c r="H289" s="283"/>
      <c r="I289" s="283"/>
      <c r="J289" s="283"/>
      <c r="K289" s="283"/>
      <c r="L289" s="283"/>
      <c r="M289" s="283"/>
      <c r="N289" s="283"/>
      <c r="O289" s="283"/>
      <c r="P289" s="283"/>
      <c r="Q289" s="283"/>
      <c r="R289" s="283"/>
      <c r="S289" s="283"/>
      <c r="T289" s="283"/>
      <c r="U289" s="283"/>
      <c r="V289" s="283"/>
      <c r="W289" s="283"/>
      <c r="X289" s="283"/>
      <c r="Y289" s="283"/>
      <c r="Z289" s="283"/>
      <c r="AA289" s="283"/>
      <c r="AB289" s="283"/>
      <c r="AC289" s="283"/>
      <c r="AD289" s="283"/>
      <c r="AE289" s="283"/>
      <c r="AF289" s="283"/>
      <c r="AG289" s="283"/>
      <c r="AH289" s="283"/>
      <c r="AI289" s="283"/>
      <c r="AJ289" s="283"/>
      <c r="AK289" s="283"/>
      <c r="AL289" s="283"/>
      <c r="AM289" s="283"/>
      <c r="AN289" s="283"/>
      <c r="AO289" s="283"/>
      <c r="AP289" s="283"/>
      <c r="AQ289" s="283"/>
      <c r="AR289" s="283"/>
      <c r="AS289" s="283"/>
      <c r="AT289" s="283"/>
      <c r="AU289" s="283"/>
      <c r="AV289" s="283"/>
      <c r="AW289" s="89"/>
    </row>
    <row r="290" spans="1:49" s="57" customFormat="1" x14ac:dyDescent="0.25">
      <c r="A290" s="217"/>
      <c r="B290" s="217"/>
      <c r="C290" s="219"/>
      <c r="D290" s="18"/>
      <c r="E290" s="283"/>
      <c r="F290" s="283"/>
      <c r="G290" s="283"/>
      <c r="H290" s="283"/>
      <c r="I290" s="283"/>
      <c r="J290" s="283"/>
      <c r="K290" s="283"/>
      <c r="L290" s="283"/>
      <c r="M290" s="283"/>
      <c r="N290" s="283"/>
      <c r="O290" s="283"/>
      <c r="P290" s="283"/>
      <c r="Q290" s="283"/>
      <c r="R290" s="283"/>
      <c r="S290" s="283"/>
      <c r="T290" s="283"/>
      <c r="U290" s="283"/>
      <c r="V290" s="283"/>
      <c r="W290" s="283"/>
      <c r="X290" s="283"/>
      <c r="Y290" s="283"/>
      <c r="Z290" s="283"/>
      <c r="AA290" s="283"/>
      <c r="AB290" s="283"/>
      <c r="AC290" s="283"/>
      <c r="AD290" s="283"/>
      <c r="AE290" s="283"/>
      <c r="AF290" s="283"/>
      <c r="AG290" s="283"/>
      <c r="AH290" s="283"/>
      <c r="AI290" s="283"/>
      <c r="AJ290" s="283"/>
      <c r="AK290" s="283"/>
      <c r="AL290" s="283"/>
      <c r="AM290" s="283"/>
      <c r="AN290" s="283"/>
      <c r="AO290" s="283"/>
      <c r="AP290" s="283"/>
      <c r="AQ290" s="283"/>
      <c r="AR290" s="283"/>
      <c r="AS290" s="283"/>
      <c r="AT290" s="283"/>
      <c r="AU290" s="283"/>
      <c r="AV290" s="283"/>
      <c r="AW290" s="89"/>
    </row>
    <row r="291" spans="1:49" s="57" customFormat="1" x14ac:dyDescent="0.25">
      <c r="A291" s="217"/>
      <c r="B291" s="217"/>
      <c r="C291" s="219"/>
      <c r="D291" s="18"/>
      <c r="E291" s="283"/>
      <c r="F291" s="283"/>
      <c r="G291" s="283"/>
      <c r="H291" s="283"/>
      <c r="I291" s="283"/>
      <c r="J291" s="283"/>
      <c r="K291" s="283"/>
      <c r="L291" s="283"/>
      <c r="M291" s="283"/>
      <c r="N291" s="283"/>
      <c r="O291" s="283"/>
      <c r="P291" s="283"/>
      <c r="Q291" s="283"/>
      <c r="R291" s="283"/>
      <c r="S291" s="283"/>
      <c r="T291" s="283"/>
      <c r="U291" s="283"/>
      <c r="V291" s="283"/>
      <c r="W291" s="283"/>
      <c r="X291" s="283"/>
      <c r="Y291" s="283"/>
      <c r="Z291" s="283"/>
      <c r="AA291" s="283"/>
      <c r="AB291" s="283"/>
      <c r="AC291" s="283"/>
      <c r="AD291" s="283"/>
      <c r="AE291" s="283"/>
      <c r="AF291" s="283"/>
      <c r="AG291" s="283"/>
      <c r="AH291" s="283"/>
      <c r="AI291" s="283"/>
      <c r="AJ291" s="283"/>
      <c r="AK291" s="283"/>
      <c r="AL291" s="283"/>
      <c r="AM291" s="283"/>
      <c r="AN291" s="283"/>
      <c r="AO291" s="283"/>
      <c r="AP291" s="283"/>
      <c r="AQ291" s="283"/>
      <c r="AR291" s="283"/>
      <c r="AS291" s="283"/>
      <c r="AT291" s="283"/>
      <c r="AU291" s="283"/>
      <c r="AV291" s="283"/>
      <c r="AW291" s="89"/>
    </row>
    <row r="292" spans="1:49" s="57" customFormat="1" x14ac:dyDescent="0.25">
      <c r="A292" s="217"/>
      <c r="B292" s="217"/>
      <c r="C292" s="219"/>
      <c r="D292" s="18"/>
      <c r="E292" s="283"/>
      <c r="F292" s="283"/>
      <c r="G292" s="283"/>
      <c r="H292" s="283"/>
      <c r="I292" s="283"/>
      <c r="J292" s="283"/>
      <c r="K292" s="283"/>
      <c r="L292" s="283"/>
      <c r="M292" s="283"/>
      <c r="N292" s="283"/>
      <c r="O292" s="283"/>
      <c r="P292" s="283"/>
      <c r="Q292" s="283"/>
      <c r="R292" s="283"/>
      <c r="S292" s="283"/>
      <c r="T292" s="283"/>
      <c r="U292" s="283"/>
      <c r="V292" s="283"/>
      <c r="W292" s="283"/>
      <c r="X292" s="283"/>
      <c r="Y292" s="283"/>
      <c r="Z292" s="283"/>
      <c r="AA292" s="283"/>
      <c r="AB292" s="283"/>
      <c r="AC292" s="283"/>
      <c r="AD292" s="283"/>
      <c r="AE292" s="283"/>
      <c r="AF292" s="283"/>
      <c r="AG292" s="283"/>
      <c r="AH292" s="283"/>
      <c r="AI292" s="283"/>
      <c r="AJ292" s="283"/>
      <c r="AK292" s="283"/>
      <c r="AL292" s="283"/>
      <c r="AM292" s="283"/>
      <c r="AN292" s="283"/>
      <c r="AO292" s="283"/>
      <c r="AP292" s="283"/>
      <c r="AQ292" s="283"/>
      <c r="AR292" s="283"/>
      <c r="AS292" s="283"/>
      <c r="AT292" s="283"/>
      <c r="AU292" s="283"/>
      <c r="AV292" s="283"/>
      <c r="AW292" s="89"/>
    </row>
    <row r="293" spans="1:49" s="57" customFormat="1" x14ac:dyDescent="0.25">
      <c r="A293" s="217"/>
      <c r="B293" s="217"/>
      <c r="C293" s="219"/>
      <c r="D293" s="18"/>
      <c r="E293" s="283"/>
      <c r="F293" s="283"/>
      <c r="G293" s="283"/>
      <c r="H293" s="283"/>
      <c r="I293" s="283"/>
      <c r="J293" s="283"/>
      <c r="K293" s="283"/>
      <c r="L293" s="283"/>
      <c r="M293" s="283"/>
      <c r="N293" s="283"/>
      <c r="O293" s="283"/>
      <c r="P293" s="283"/>
      <c r="Q293" s="283"/>
      <c r="R293" s="283"/>
      <c r="S293" s="283"/>
      <c r="T293" s="283"/>
      <c r="U293" s="283"/>
      <c r="V293" s="283"/>
      <c r="W293" s="283"/>
      <c r="X293" s="283"/>
      <c r="Y293" s="283"/>
      <c r="Z293" s="283"/>
      <c r="AA293" s="283"/>
      <c r="AB293" s="283"/>
      <c r="AC293" s="283"/>
      <c r="AD293" s="283"/>
      <c r="AE293" s="283"/>
      <c r="AF293" s="283"/>
      <c r="AG293" s="283"/>
      <c r="AH293" s="283"/>
      <c r="AI293" s="283"/>
      <c r="AJ293" s="283"/>
      <c r="AK293" s="283"/>
      <c r="AL293" s="283"/>
      <c r="AM293" s="283"/>
      <c r="AN293" s="283"/>
      <c r="AO293" s="283"/>
      <c r="AP293" s="283"/>
      <c r="AQ293" s="283"/>
      <c r="AR293" s="283"/>
      <c r="AS293" s="283"/>
      <c r="AT293" s="283"/>
      <c r="AU293" s="283"/>
      <c r="AV293" s="283"/>
      <c r="AW293" s="89"/>
    </row>
    <row r="294" spans="1:49" s="57" customFormat="1" x14ac:dyDescent="0.25">
      <c r="A294" s="217"/>
      <c r="B294" s="217"/>
      <c r="C294" s="219"/>
      <c r="D294" s="18"/>
      <c r="E294" s="283"/>
      <c r="F294" s="283"/>
      <c r="G294" s="283"/>
      <c r="H294" s="283"/>
      <c r="I294" s="283"/>
      <c r="J294" s="283"/>
      <c r="K294" s="283"/>
      <c r="L294" s="283"/>
      <c r="M294" s="283"/>
      <c r="N294" s="283"/>
      <c r="O294" s="283"/>
      <c r="P294" s="283"/>
      <c r="Q294" s="283"/>
      <c r="R294" s="283"/>
      <c r="S294" s="283"/>
      <c r="T294" s="283"/>
      <c r="U294" s="283"/>
      <c r="V294" s="283"/>
      <c r="W294" s="283"/>
      <c r="X294" s="283"/>
      <c r="Y294" s="283"/>
      <c r="Z294" s="283"/>
      <c r="AA294" s="283"/>
      <c r="AB294" s="283"/>
      <c r="AC294" s="283"/>
      <c r="AD294" s="283"/>
      <c r="AE294" s="283"/>
      <c r="AF294" s="283"/>
      <c r="AG294" s="283"/>
      <c r="AH294" s="283"/>
      <c r="AI294" s="283"/>
      <c r="AJ294" s="283"/>
      <c r="AK294" s="283"/>
      <c r="AL294" s="283"/>
      <c r="AM294" s="283"/>
      <c r="AN294" s="283"/>
      <c r="AO294" s="283"/>
      <c r="AP294" s="283"/>
      <c r="AQ294" s="283"/>
      <c r="AR294" s="283"/>
      <c r="AS294" s="283"/>
      <c r="AT294" s="283"/>
      <c r="AU294" s="283"/>
      <c r="AV294" s="283"/>
      <c r="AW294" s="89"/>
    </row>
    <row r="295" spans="1:49" s="57" customFormat="1" x14ac:dyDescent="0.25">
      <c r="A295" s="217"/>
      <c r="B295" s="217"/>
      <c r="C295" s="219"/>
      <c r="D295" s="18"/>
      <c r="E295" s="283"/>
      <c r="F295" s="283"/>
      <c r="G295" s="283"/>
      <c r="H295" s="283"/>
      <c r="I295" s="283"/>
      <c r="J295" s="283"/>
      <c r="K295" s="283"/>
      <c r="L295" s="283"/>
      <c r="M295" s="283"/>
      <c r="N295" s="283"/>
      <c r="O295" s="283"/>
      <c r="P295" s="283"/>
      <c r="Q295" s="283"/>
      <c r="R295" s="283"/>
      <c r="S295" s="283"/>
      <c r="T295" s="283"/>
      <c r="U295" s="283"/>
      <c r="V295" s="283"/>
      <c r="W295" s="283"/>
      <c r="X295" s="283"/>
      <c r="Y295" s="283"/>
      <c r="Z295" s="283"/>
      <c r="AA295" s="283"/>
      <c r="AB295" s="283"/>
      <c r="AC295" s="283"/>
      <c r="AD295" s="283"/>
      <c r="AE295" s="283"/>
      <c r="AF295" s="283"/>
      <c r="AG295" s="283"/>
      <c r="AH295" s="283"/>
      <c r="AI295" s="283"/>
      <c r="AJ295" s="283"/>
      <c r="AK295" s="283"/>
      <c r="AL295" s="283"/>
      <c r="AM295" s="283"/>
      <c r="AN295" s="283"/>
      <c r="AO295" s="283"/>
      <c r="AP295" s="283"/>
      <c r="AQ295" s="283"/>
      <c r="AR295" s="283"/>
      <c r="AS295" s="283"/>
      <c r="AT295" s="283"/>
      <c r="AU295" s="283"/>
      <c r="AV295" s="283"/>
      <c r="AW295" s="89"/>
    </row>
    <row r="296" spans="1:49" x14ac:dyDescent="0.25">
      <c r="A296" s="217"/>
      <c r="B296" s="217"/>
      <c r="C296" s="207"/>
      <c r="D296" s="18"/>
    </row>
  </sheetData>
  <pageMargins left="0.75" right="0.75" top="1" bottom="1" header="0.5" footer="0.5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5"/>
  <sheetViews>
    <sheetView topLeftCell="A4" workbookViewId="0">
      <selection activeCell="A4" sqref="A4"/>
    </sheetView>
  </sheetViews>
  <sheetFormatPr defaultRowHeight="13.2" x14ac:dyDescent="0.25"/>
  <cols>
    <col min="1" max="1" width="40.88671875" style="33" customWidth="1"/>
    <col min="2" max="4" width="13.88671875" style="42" customWidth="1"/>
  </cols>
  <sheetData>
    <row r="1" spans="1:17" x14ac:dyDescent="0.25">
      <c r="C1" s="45"/>
      <c r="D1" s="58"/>
    </row>
    <row r="2" spans="1:17" x14ac:dyDescent="0.25">
      <c r="D2" s="58"/>
    </row>
    <row r="3" spans="1:17" x14ac:dyDescent="0.25">
      <c r="D3" s="58"/>
    </row>
    <row r="4" spans="1:17" x14ac:dyDescent="0.25">
      <c r="A4" s="320">
        <v>2012</v>
      </c>
      <c r="D4" s="58"/>
    </row>
    <row r="5" spans="1:17" x14ac:dyDescent="0.25">
      <c r="A5" s="32" t="s">
        <v>19</v>
      </c>
      <c r="B5" s="43"/>
      <c r="C5" s="43"/>
    </row>
    <row r="6" spans="1:17" x14ac:dyDescent="0.25">
      <c r="A6" s="34" t="s">
        <v>239</v>
      </c>
      <c r="B6" s="44"/>
      <c r="C6" s="44"/>
    </row>
    <row r="8" spans="1:17" x14ac:dyDescent="0.25">
      <c r="A8" s="1" t="s">
        <v>0</v>
      </c>
      <c r="B8" s="46" t="s">
        <v>90</v>
      </c>
      <c r="C8" s="55" t="s">
        <v>20</v>
      </c>
      <c r="D8" s="227"/>
      <c r="E8" s="226" t="s">
        <v>156</v>
      </c>
      <c r="F8" s="228" t="s">
        <v>224</v>
      </c>
      <c r="G8" s="228" t="s">
        <v>154</v>
      </c>
      <c r="H8" s="225" t="s">
        <v>157</v>
      </c>
      <c r="I8" s="225" t="s">
        <v>153</v>
      </c>
      <c r="J8" s="225" t="s">
        <v>155</v>
      </c>
      <c r="L8" s="18"/>
      <c r="M8" s="18"/>
      <c r="N8" s="18"/>
      <c r="O8" s="18"/>
      <c r="P8" s="18"/>
      <c r="Q8" s="18"/>
    </row>
    <row r="9" spans="1:17" x14ac:dyDescent="0.25">
      <c r="A9" t="s">
        <v>276</v>
      </c>
      <c r="B9" s="15">
        <v>1</v>
      </c>
      <c r="C9" s="11" t="s">
        <v>153</v>
      </c>
      <c r="D9" s="226">
        <v>1</v>
      </c>
      <c r="E9" s="226">
        <v>0</v>
      </c>
      <c r="F9" s="226">
        <v>0</v>
      </c>
      <c r="G9" s="226">
        <v>0</v>
      </c>
      <c r="H9" s="226">
        <v>0</v>
      </c>
      <c r="I9" s="226">
        <v>1</v>
      </c>
      <c r="J9" s="226">
        <v>0</v>
      </c>
    </row>
    <row r="10" spans="1:17" x14ac:dyDescent="0.25">
      <c r="A10" t="s">
        <v>277</v>
      </c>
      <c r="B10" s="15">
        <v>2</v>
      </c>
      <c r="C10" s="11" t="s">
        <v>157</v>
      </c>
      <c r="D10" s="226">
        <v>2</v>
      </c>
      <c r="E10" s="226">
        <v>0</v>
      </c>
      <c r="F10" s="226">
        <v>0</v>
      </c>
      <c r="G10" s="226">
        <v>0</v>
      </c>
      <c r="H10" s="226">
        <v>1</v>
      </c>
      <c r="I10" s="226">
        <v>0</v>
      </c>
      <c r="J10" s="226">
        <v>0</v>
      </c>
    </row>
    <row r="11" spans="1:17" x14ac:dyDescent="0.25">
      <c r="A11" t="s">
        <v>276</v>
      </c>
      <c r="B11" s="15">
        <v>2</v>
      </c>
      <c r="C11" s="11" t="s">
        <v>157</v>
      </c>
      <c r="D11" s="226">
        <v>3</v>
      </c>
      <c r="E11" s="226">
        <v>0</v>
      </c>
      <c r="F11" s="226">
        <v>0</v>
      </c>
      <c r="G11" s="226">
        <v>0</v>
      </c>
      <c r="H11" s="226">
        <v>1</v>
      </c>
      <c r="I11" s="226">
        <v>0</v>
      </c>
      <c r="J11" s="226">
        <v>0</v>
      </c>
    </row>
    <row r="12" spans="1:17" x14ac:dyDescent="0.25">
      <c r="A12" t="s">
        <v>278</v>
      </c>
      <c r="B12" s="15">
        <v>2</v>
      </c>
      <c r="C12" s="11" t="s">
        <v>157</v>
      </c>
      <c r="D12" s="226">
        <v>4</v>
      </c>
      <c r="E12" s="226">
        <v>0</v>
      </c>
      <c r="F12" s="226">
        <v>0</v>
      </c>
      <c r="G12" s="226">
        <v>0</v>
      </c>
      <c r="H12" s="226">
        <v>1</v>
      </c>
      <c r="I12" s="226">
        <v>0</v>
      </c>
      <c r="J12" s="226">
        <v>0</v>
      </c>
    </row>
    <row r="13" spans="1:17" x14ac:dyDescent="0.25">
      <c r="A13" t="s">
        <v>277</v>
      </c>
      <c r="B13" s="15">
        <v>2</v>
      </c>
      <c r="C13" s="11" t="s">
        <v>153</v>
      </c>
      <c r="D13" s="226">
        <v>5</v>
      </c>
      <c r="E13" s="226">
        <v>0</v>
      </c>
      <c r="F13" s="226">
        <v>0</v>
      </c>
      <c r="G13" s="226">
        <v>0</v>
      </c>
      <c r="H13" s="226">
        <v>0</v>
      </c>
      <c r="I13" s="226">
        <v>1</v>
      </c>
      <c r="J13" s="226">
        <v>0</v>
      </c>
    </row>
    <row r="14" spans="1:17" x14ac:dyDescent="0.25">
      <c r="A14" t="s">
        <v>276</v>
      </c>
      <c r="B14" s="15">
        <v>2</v>
      </c>
      <c r="C14" s="11" t="s">
        <v>153</v>
      </c>
      <c r="D14" s="226">
        <v>6</v>
      </c>
      <c r="E14" s="226">
        <v>0</v>
      </c>
      <c r="F14" s="226">
        <v>0</v>
      </c>
      <c r="G14" s="226">
        <v>0</v>
      </c>
      <c r="H14" s="226">
        <v>0</v>
      </c>
      <c r="I14" s="226">
        <v>1</v>
      </c>
      <c r="J14" s="226">
        <v>0</v>
      </c>
    </row>
    <row r="15" spans="1:17" x14ac:dyDescent="0.25">
      <c r="A15" t="s">
        <v>279</v>
      </c>
      <c r="B15" s="15">
        <v>2</v>
      </c>
      <c r="C15" s="11" t="s">
        <v>153</v>
      </c>
      <c r="D15" s="226">
        <v>7</v>
      </c>
      <c r="E15" s="226">
        <v>0</v>
      </c>
      <c r="F15" s="226">
        <v>0</v>
      </c>
      <c r="G15" s="226">
        <v>0</v>
      </c>
      <c r="H15" s="226">
        <v>0</v>
      </c>
      <c r="I15" s="226">
        <v>1</v>
      </c>
      <c r="J15" s="226">
        <v>0</v>
      </c>
    </row>
    <row r="16" spans="1:17" x14ac:dyDescent="0.25">
      <c r="A16" t="s">
        <v>278</v>
      </c>
      <c r="B16" s="15">
        <v>2</v>
      </c>
      <c r="C16" s="11" t="s">
        <v>153</v>
      </c>
      <c r="D16" s="226">
        <v>8</v>
      </c>
      <c r="E16" s="226">
        <v>0</v>
      </c>
      <c r="F16" s="226">
        <v>0</v>
      </c>
      <c r="G16" s="226">
        <v>0</v>
      </c>
      <c r="H16" s="226">
        <v>0</v>
      </c>
      <c r="I16" s="226">
        <v>1</v>
      </c>
      <c r="J16" s="226">
        <v>0</v>
      </c>
    </row>
    <row r="17" spans="1:10" x14ac:dyDescent="0.25">
      <c r="A17" t="s">
        <v>277</v>
      </c>
      <c r="B17" s="15">
        <v>3</v>
      </c>
      <c r="C17" s="11" t="s">
        <v>157</v>
      </c>
      <c r="D17" s="226">
        <v>9</v>
      </c>
      <c r="E17" s="226">
        <v>0</v>
      </c>
      <c r="F17" s="226">
        <v>0</v>
      </c>
      <c r="G17" s="226">
        <v>0</v>
      </c>
      <c r="H17" s="226">
        <v>1</v>
      </c>
      <c r="I17" s="226">
        <v>0</v>
      </c>
      <c r="J17" s="226">
        <v>0</v>
      </c>
    </row>
    <row r="18" spans="1:10" x14ac:dyDescent="0.25">
      <c r="A18" t="s">
        <v>276</v>
      </c>
      <c r="B18" s="15">
        <v>3</v>
      </c>
      <c r="C18" s="11" t="s">
        <v>157</v>
      </c>
      <c r="D18" s="226">
        <v>10</v>
      </c>
      <c r="E18" s="226">
        <v>0</v>
      </c>
      <c r="F18" s="226">
        <v>0</v>
      </c>
      <c r="G18" s="226">
        <v>0</v>
      </c>
      <c r="H18" s="226">
        <v>1</v>
      </c>
      <c r="I18" s="226">
        <v>0</v>
      </c>
      <c r="J18" s="226">
        <v>0</v>
      </c>
    </row>
    <row r="19" spans="1:10" x14ac:dyDescent="0.25">
      <c r="A19" t="s">
        <v>279</v>
      </c>
      <c r="B19" s="15">
        <v>3</v>
      </c>
      <c r="C19" s="11" t="s">
        <v>157</v>
      </c>
      <c r="D19" s="226">
        <v>11</v>
      </c>
      <c r="E19" s="226">
        <v>0</v>
      </c>
      <c r="F19" s="226">
        <v>0</v>
      </c>
      <c r="G19" s="226">
        <v>0</v>
      </c>
      <c r="H19" s="226">
        <v>1</v>
      </c>
      <c r="I19" s="226">
        <v>0</v>
      </c>
      <c r="J19" s="226">
        <v>0</v>
      </c>
    </row>
    <row r="20" spans="1:10" x14ac:dyDescent="0.25">
      <c r="A20" t="s">
        <v>278</v>
      </c>
      <c r="B20" s="15">
        <v>3</v>
      </c>
      <c r="C20" s="11" t="s">
        <v>157</v>
      </c>
      <c r="D20" s="226">
        <v>12</v>
      </c>
      <c r="E20" s="226">
        <v>0</v>
      </c>
      <c r="F20" s="226">
        <v>0</v>
      </c>
      <c r="G20" s="226">
        <v>0</v>
      </c>
      <c r="H20" s="226">
        <v>1</v>
      </c>
      <c r="I20" s="226">
        <v>0</v>
      </c>
      <c r="J20" s="226">
        <v>0</v>
      </c>
    </row>
    <row r="21" spans="1:10" x14ac:dyDescent="0.25">
      <c r="A21" t="s">
        <v>277</v>
      </c>
      <c r="B21" s="15">
        <v>3</v>
      </c>
      <c r="C21" s="11" t="s">
        <v>153</v>
      </c>
      <c r="D21" s="226">
        <v>13</v>
      </c>
      <c r="E21" s="226">
        <v>0</v>
      </c>
      <c r="F21" s="226">
        <v>0</v>
      </c>
      <c r="G21" s="226">
        <v>0</v>
      </c>
      <c r="H21" s="226">
        <v>0</v>
      </c>
      <c r="I21" s="226">
        <v>1</v>
      </c>
      <c r="J21" s="226">
        <v>0</v>
      </c>
    </row>
    <row r="22" spans="1:10" x14ac:dyDescent="0.25">
      <c r="A22" t="s">
        <v>280</v>
      </c>
      <c r="B22" s="15">
        <v>3</v>
      </c>
      <c r="C22" s="11" t="s">
        <v>153</v>
      </c>
      <c r="D22" s="226">
        <v>14</v>
      </c>
      <c r="E22" s="226">
        <v>0</v>
      </c>
      <c r="F22" s="226">
        <v>0</v>
      </c>
      <c r="G22" s="226">
        <v>0</v>
      </c>
      <c r="H22" s="226">
        <v>0</v>
      </c>
      <c r="I22" s="226">
        <v>1</v>
      </c>
      <c r="J22" s="226">
        <v>0</v>
      </c>
    </row>
    <row r="23" spans="1:10" x14ac:dyDescent="0.25">
      <c r="A23" t="s">
        <v>276</v>
      </c>
      <c r="B23" s="15">
        <v>3</v>
      </c>
      <c r="C23" s="11" t="s">
        <v>153</v>
      </c>
      <c r="D23" s="226">
        <v>15</v>
      </c>
      <c r="E23" s="226">
        <v>0</v>
      </c>
      <c r="F23" s="226">
        <v>0</v>
      </c>
      <c r="G23" s="226">
        <v>0</v>
      </c>
      <c r="H23" s="226">
        <v>0</v>
      </c>
      <c r="I23" s="226">
        <v>1</v>
      </c>
      <c r="J23" s="226">
        <v>0</v>
      </c>
    </row>
    <row r="24" spans="1:10" x14ac:dyDescent="0.25">
      <c r="A24" t="s">
        <v>279</v>
      </c>
      <c r="B24" s="15">
        <v>3</v>
      </c>
      <c r="C24" s="11" t="s">
        <v>153</v>
      </c>
      <c r="D24" s="226">
        <v>16</v>
      </c>
      <c r="E24" s="226">
        <v>0</v>
      </c>
      <c r="F24" s="226">
        <v>0</v>
      </c>
      <c r="G24" s="226">
        <v>0</v>
      </c>
      <c r="H24" s="226">
        <v>0</v>
      </c>
      <c r="I24" s="226">
        <v>1</v>
      </c>
      <c r="J24" s="226">
        <v>0</v>
      </c>
    </row>
    <row r="25" spans="1:10" x14ac:dyDescent="0.25">
      <c r="A25" t="s">
        <v>278</v>
      </c>
      <c r="B25" s="15">
        <v>3</v>
      </c>
      <c r="C25" s="11" t="s">
        <v>153</v>
      </c>
      <c r="D25" s="226">
        <v>17</v>
      </c>
      <c r="E25" s="226">
        <v>0</v>
      </c>
      <c r="F25" s="226">
        <v>0</v>
      </c>
      <c r="G25" s="226">
        <v>0</v>
      </c>
      <c r="H25" s="226">
        <v>0</v>
      </c>
      <c r="I25" s="226">
        <v>1</v>
      </c>
      <c r="J25" s="226">
        <v>0</v>
      </c>
    </row>
    <row r="26" spans="1:10" x14ac:dyDescent="0.25">
      <c r="A26" t="s">
        <v>281</v>
      </c>
      <c r="B26" s="15">
        <v>3</v>
      </c>
      <c r="C26" s="11" t="s">
        <v>224</v>
      </c>
      <c r="D26" s="226">
        <v>18</v>
      </c>
      <c r="E26" s="226">
        <v>0</v>
      </c>
      <c r="F26" s="226">
        <v>1</v>
      </c>
      <c r="G26" s="226">
        <v>0</v>
      </c>
      <c r="H26" s="226">
        <v>0</v>
      </c>
      <c r="I26" s="226">
        <v>0</v>
      </c>
      <c r="J26" s="226">
        <v>0</v>
      </c>
    </row>
    <row r="27" spans="1:10" x14ac:dyDescent="0.25">
      <c r="A27" t="s">
        <v>277</v>
      </c>
      <c r="B27" s="15">
        <v>4</v>
      </c>
      <c r="C27" s="11" t="s">
        <v>157</v>
      </c>
      <c r="D27" s="226">
        <v>19</v>
      </c>
      <c r="E27" s="226">
        <v>0</v>
      </c>
      <c r="F27" s="226">
        <v>0</v>
      </c>
      <c r="G27" s="226">
        <v>0</v>
      </c>
      <c r="H27" s="226">
        <v>1</v>
      </c>
      <c r="I27" s="226">
        <v>0</v>
      </c>
      <c r="J27" s="226">
        <v>0</v>
      </c>
    </row>
    <row r="28" spans="1:10" x14ac:dyDescent="0.25">
      <c r="A28" t="s">
        <v>276</v>
      </c>
      <c r="B28" s="15">
        <v>4</v>
      </c>
      <c r="C28" s="11" t="s">
        <v>157</v>
      </c>
      <c r="D28" s="226">
        <v>20</v>
      </c>
      <c r="E28" s="226">
        <v>0</v>
      </c>
      <c r="F28" s="226">
        <v>0</v>
      </c>
      <c r="G28" s="226">
        <v>0</v>
      </c>
      <c r="H28" s="226">
        <v>1</v>
      </c>
      <c r="I28" s="226">
        <v>0</v>
      </c>
      <c r="J28" s="226">
        <v>0</v>
      </c>
    </row>
    <row r="29" spans="1:10" x14ac:dyDescent="0.25">
      <c r="A29" t="s">
        <v>279</v>
      </c>
      <c r="B29" s="15">
        <v>4</v>
      </c>
      <c r="C29" s="11" t="s">
        <v>157</v>
      </c>
      <c r="D29" s="226">
        <v>21</v>
      </c>
      <c r="E29" s="226">
        <v>0</v>
      </c>
      <c r="F29" s="226">
        <v>0</v>
      </c>
      <c r="G29" s="226">
        <v>0</v>
      </c>
      <c r="H29" s="226">
        <v>1</v>
      </c>
      <c r="I29" s="226">
        <v>0</v>
      </c>
      <c r="J29" s="226">
        <v>0</v>
      </c>
    </row>
    <row r="30" spans="1:10" x14ac:dyDescent="0.25">
      <c r="A30" t="s">
        <v>278</v>
      </c>
      <c r="B30" s="15">
        <v>4</v>
      </c>
      <c r="C30" s="11" t="s">
        <v>157</v>
      </c>
      <c r="D30" s="226">
        <v>22</v>
      </c>
      <c r="E30" s="226">
        <v>0</v>
      </c>
      <c r="F30" s="226">
        <v>0</v>
      </c>
      <c r="G30" s="226">
        <v>0</v>
      </c>
      <c r="H30" s="226">
        <v>1</v>
      </c>
      <c r="I30" s="226">
        <v>0</v>
      </c>
      <c r="J30" s="226">
        <v>0</v>
      </c>
    </row>
    <row r="31" spans="1:10" x14ac:dyDescent="0.25">
      <c r="A31" t="s">
        <v>277</v>
      </c>
      <c r="B31" s="15">
        <v>4</v>
      </c>
      <c r="C31" s="11" t="s">
        <v>153</v>
      </c>
      <c r="D31" s="226">
        <v>23</v>
      </c>
      <c r="E31" s="226">
        <v>0</v>
      </c>
      <c r="F31" s="226">
        <v>0</v>
      </c>
      <c r="G31" s="226">
        <v>0</v>
      </c>
      <c r="H31" s="226">
        <v>0</v>
      </c>
      <c r="I31" s="226">
        <v>1</v>
      </c>
      <c r="J31" s="226">
        <v>0</v>
      </c>
    </row>
    <row r="32" spans="1:10" x14ac:dyDescent="0.25">
      <c r="A32" t="s">
        <v>282</v>
      </c>
      <c r="B32" s="15">
        <v>4</v>
      </c>
      <c r="C32" s="11" t="s">
        <v>153</v>
      </c>
      <c r="D32" s="226">
        <v>24</v>
      </c>
      <c r="E32" s="226">
        <v>0</v>
      </c>
      <c r="F32" s="226">
        <v>0</v>
      </c>
      <c r="G32" s="226">
        <v>0</v>
      </c>
      <c r="H32" s="226">
        <v>0</v>
      </c>
      <c r="I32" s="226">
        <v>1</v>
      </c>
      <c r="J32" s="226">
        <v>0</v>
      </c>
    </row>
    <row r="33" spans="1:10" x14ac:dyDescent="0.25">
      <c r="A33" t="s">
        <v>276</v>
      </c>
      <c r="B33" s="15">
        <v>4</v>
      </c>
      <c r="C33" s="11" t="s">
        <v>153</v>
      </c>
      <c r="D33" s="226">
        <v>25</v>
      </c>
      <c r="E33" s="226">
        <v>0</v>
      </c>
      <c r="F33" s="226">
        <v>0</v>
      </c>
      <c r="G33" s="226">
        <v>0</v>
      </c>
      <c r="H33" s="226">
        <v>0</v>
      </c>
      <c r="I33" s="226">
        <v>1</v>
      </c>
      <c r="J33" s="226">
        <v>0</v>
      </c>
    </row>
    <row r="34" spans="1:10" x14ac:dyDescent="0.25">
      <c r="A34" t="s">
        <v>279</v>
      </c>
      <c r="B34" s="15">
        <v>4</v>
      </c>
      <c r="C34" s="11" t="s">
        <v>153</v>
      </c>
      <c r="D34" s="226">
        <v>26</v>
      </c>
      <c r="E34" s="226">
        <v>0</v>
      </c>
      <c r="F34" s="226">
        <v>0</v>
      </c>
      <c r="G34" s="226">
        <v>0</v>
      </c>
      <c r="H34" s="226">
        <v>0</v>
      </c>
      <c r="I34" s="226">
        <v>1</v>
      </c>
      <c r="J34" s="226">
        <v>0</v>
      </c>
    </row>
    <row r="35" spans="1:10" x14ac:dyDescent="0.25">
      <c r="A35" t="s">
        <v>278</v>
      </c>
      <c r="B35" s="15">
        <v>4</v>
      </c>
      <c r="C35" s="11" t="s">
        <v>153</v>
      </c>
      <c r="D35" s="226">
        <v>27</v>
      </c>
      <c r="E35" s="226">
        <v>0</v>
      </c>
      <c r="F35" s="226">
        <v>0</v>
      </c>
      <c r="G35" s="226">
        <v>0</v>
      </c>
      <c r="H35" s="226">
        <v>0</v>
      </c>
      <c r="I35" s="226">
        <v>1</v>
      </c>
      <c r="J35" s="226">
        <v>0</v>
      </c>
    </row>
    <row r="36" spans="1:10" x14ac:dyDescent="0.25">
      <c r="A36" t="s">
        <v>281</v>
      </c>
      <c r="B36" s="15">
        <v>4</v>
      </c>
      <c r="C36" s="11" t="s">
        <v>224</v>
      </c>
      <c r="D36" s="226">
        <v>28</v>
      </c>
      <c r="E36" s="226">
        <v>0</v>
      </c>
      <c r="F36" s="226">
        <v>1</v>
      </c>
      <c r="G36" s="226">
        <v>0</v>
      </c>
      <c r="H36" s="226">
        <v>0</v>
      </c>
      <c r="I36" s="226">
        <v>0</v>
      </c>
      <c r="J36" s="226">
        <v>0</v>
      </c>
    </row>
    <row r="37" spans="1:10" x14ac:dyDescent="0.25">
      <c r="A37" t="s">
        <v>283</v>
      </c>
      <c r="B37" s="15">
        <v>5</v>
      </c>
      <c r="C37" s="11" t="s">
        <v>154</v>
      </c>
      <c r="D37" s="226">
        <v>29</v>
      </c>
      <c r="E37" s="226">
        <v>0</v>
      </c>
      <c r="F37" s="226">
        <v>0</v>
      </c>
      <c r="G37" s="226">
        <v>1</v>
      </c>
      <c r="H37" s="226">
        <v>0</v>
      </c>
      <c r="I37" s="226">
        <v>0</v>
      </c>
      <c r="J37" s="226">
        <v>0</v>
      </c>
    </row>
    <row r="38" spans="1:10" x14ac:dyDescent="0.25">
      <c r="A38" t="s">
        <v>281</v>
      </c>
      <c r="B38" s="15">
        <v>5</v>
      </c>
      <c r="C38" s="11" t="s">
        <v>224</v>
      </c>
      <c r="D38" s="226">
        <v>30</v>
      </c>
      <c r="E38" s="226">
        <v>0</v>
      </c>
      <c r="F38" s="226">
        <v>1</v>
      </c>
      <c r="G38" s="226">
        <v>0</v>
      </c>
      <c r="H38" s="226">
        <v>0</v>
      </c>
      <c r="I38" s="226">
        <v>0</v>
      </c>
      <c r="J38" s="226">
        <v>0</v>
      </c>
    </row>
    <row r="39" spans="1:10" x14ac:dyDescent="0.25">
      <c r="A39" t="s">
        <v>283</v>
      </c>
      <c r="B39" s="15">
        <v>5</v>
      </c>
      <c r="C39" s="11" t="s">
        <v>224</v>
      </c>
      <c r="D39" s="226">
        <v>31</v>
      </c>
      <c r="E39" s="226">
        <v>0</v>
      </c>
      <c r="F39" s="226">
        <v>1</v>
      </c>
      <c r="G39" s="226">
        <v>0</v>
      </c>
      <c r="H39" s="226">
        <v>0</v>
      </c>
      <c r="I39" s="226">
        <v>0</v>
      </c>
      <c r="J39" s="226">
        <v>0</v>
      </c>
    </row>
    <row r="40" spans="1:10" x14ac:dyDescent="0.25">
      <c r="A40" t="s">
        <v>277</v>
      </c>
      <c r="B40" s="15">
        <v>6</v>
      </c>
      <c r="C40" s="11" t="s">
        <v>157</v>
      </c>
      <c r="D40" s="226">
        <v>32</v>
      </c>
      <c r="E40" s="226">
        <v>0</v>
      </c>
      <c r="F40" s="226">
        <v>0</v>
      </c>
      <c r="G40" s="226">
        <v>0</v>
      </c>
      <c r="H40" s="226">
        <v>1</v>
      </c>
      <c r="I40" s="226">
        <v>0</v>
      </c>
      <c r="J40" s="226">
        <v>0</v>
      </c>
    </row>
    <row r="41" spans="1:10" x14ac:dyDescent="0.25">
      <c r="A41" t="s">
        <v>276</v>
      </c>
      <c r="B41" s="15">
        <v>6</v>
      </c>
      <c r="C41" s="11" t="s">
        <v>157</v>
      </c>
      <c r="D41" s="226">
        <v>33</v>
      </c>
      <c r="E41" s="226">
        <v>0</v>
      </c>
      <c r="F41" s="226">
        <v>0</v>
      </c>
      <c r="G41" s="226">
        <v>0</v>
      </c>
      <c r="H41" s="226">
        <v>1</v>
      </c>
      <c r="I41" s="226">
        <v>0</v>
      </c>
      <c r="J41" s="226">
        <v>0</v>
      </c>
    </row>
    <row r="42" spans="1:10" x14ac:dyDescent="0.25">
      <c r="A42" t="s">
        <v>279</v>
      </c>
      <c r="B42" s="15">
        <v>6</v>
      </c>
      <c r="C42" s="11" t="s">
        <v>157</v>
      </c>
      <c r="D42" s="226">
        <v>34</v>
      </c>
      <c r="E42" s="226">
        <v>0</v>
      </c>
      <c r="F42" s="226">
        <v>0</v>
      </c>
      <c r="G42" s="226">
        <v>0</v>
      </c>
      <c r="H42" s="226">
        <v>1</v>
      </c>
      <c r="I42" s="226">
        <v>0</v>
      </c>
      <c r="J42" s="226">
        <v>0</v>
      </c>
    </row>
    <row r="43" spans="1:10" x14ac:dyDescent="0.25">
      <c r="A43" t="s">
        <v>278</v>
      </c>
      <c r="B43" s="15">
        <v>6</v>
      </c>
      <c r="C43" s="11" t="s">
        <v>157</v>
      </c>
      <c r="D43" s="226">
        <v>35</v>
      </c>
      <c r="E43" s="226">
        <v>0</v>
      </c>
      <c r="F43" s="226">
        <v>0</v>
      </c>
      <c r="G43" s="226">
        <v>0</v>
      </c>
      <c r="H43" s="226">
        <v>1</v>
      </c>
      <c r="I43" s="226">
        <v>0</v>
      </c>
      <c r="J43" s="226">
        <v>0</v>
      </c>
    </row>
    <row r="44" spans="1:10" x14ac:dyDescent="0.25">
      <c r="A44" t="s">
        <v>283</v>
      </c>
      <c r="B44" s="15">
        <v>6</v>
      </c>
      <c r="C44" s="11" t="s">
        <v>154</v>
      </c>
      <c r="D44" s="226">
        <v>36</v>
      </c>
      <c r="E44" s="226">
        <v>0</v>
      </c>
      <c r="F44" s="226">
        <v>0</v>
      </c>
      <c r="G44" s="226">
        <v>1</v>
      </c>
      <c r="H44" s="226">
        <v>0</v>
      </c>
      <c r="I44" s="226">
        <v>0</v>
      </c>
      <c r="J44" s="226">
        <v>0</v>
      </c>
    </row>
    <row r="45" spans="1:10" x14ac:dyDescent="0.25">
      <c r="A45" t="s">
        <v>280</v>
      </c>
      <c r="B45" s="15">
        <v>6</v>
      </c>
      <c r="C45" s="11" t="s">
        <v>153</v>
      </c>
      <c r="D45" s="226">
        <v>37</v>
      </c>
      <c r="E45" s="226">
        <v>0</v>
      </c>
      <c r="F45" s="226">
        <v>0</v>
      </c>
      <c r="G45" s="226">
        <v>0</v>
      </c>
      <c r="H45" s="226">
        <v>0</v>
      </c>
      <c r="I45" s="226">
        <v>1</v>
      </c>
      <c r="J45" s="226">
        <v>0</v>
      </c>
    </row>
    <row r="46" spans="1:10" x14ac:dyDescent="0.25">
      <c r="A46" t="s">
        <v>276</v>
      </c>
      <c r="B46" s="15">
        <v>6</v>
      </c>
      <c r="C46" s="11" t="s">
        <v>153</v>
      </c>
      <c r="D46" s="226">
        <v>38</v>
      </c>
      <c r="E46" s="226">
        <v>0</v>
      </c>
      <c r="F46" s="226">
        <v>0</v>
      </c>
      <c r="G46" s="226">
        <v>0</v>
      </c>
      <c r="H46" s="226">
        <v>0</v>
      </c>
      <c r="I46" s="226">
        <v>1</v>
      </c>
      <c r="J46" s="226">
        <v>0</v>
      </c>
    </row>
    <row r="47" spans="1:10" x14ac:dyDescent="0.25">
      <c r="A47" t="s">
        <v>279</v>
      </c>
      <c r="B47" s="15">
        <v>6</v>
      </c>
      <c r="C47" s="11" t="s">
        <v>153</v>
      </c>
      <c r="D47" s="226">
        <v>39</v>
      </c>
      <c r="E47" s="226">
        <v>0</v>
      </c>
      <c r="F47" s="226">
        <v>0</v>
      </c>
      <c r="G47" s="226">
        <v>0</v>
      </c>
      <c r="H47" s="226">
        <v>0</v>
      </c>
      <c r="I47" s="226">
        <v>1</v>
      </c>
      <c r="J47" s="226">
        <v>0</v>
      </c>
    </row>
    <row r="48" spans="1:10" x14ac:dyDescent="0.25">
      <c r="A48" t="s">
        <v>278</v>
      </c>
      <c r="B48" s="15">
        <v>6</v>
      </c>
      <c r="C48" s="11" t="s">
        <v>153</v>
      </c>
      <c r="D48" s="226">
        <v>40</v>
      </c>
      <c r="E48" s="226">
        <v>0</v>
      </c>
      <c r="F48" s="226">
        <v>0</v>
      </c>
      <c r="G48" s="226">
        <v>0</v>
      </c>
      <c r="H48" s="226">
        <v>0</v>
      </c>
      <c r="I48" s="226">
        <v>1</v>
      </c>
      <c r="J48" s="226">
        <v>0</v>
      </c>
    </row>
    <row r="49" spans="1:10" x14ac:dyDescent="0.25">
      <c r="A49" t="s">
        <v>281</v>
      </c>
      <c r="B49" s="15">
        <v>6</v>
      </c>
      <c r="C49" s="11" t="s">
        <v>156</v>
      </c>
      <c r="D49" s="226">
        <v>41</v>
      </c>
      <c r="E49" s="226">
        <v>1</v>
      </c>
      <c r="F49" s="226">
        <v>0</v>
      </c>
      <c r="G49" s="226">
        <v>0</v>
      </c>
      <c r="H49" s="226">
        <v>0</v>
      </c>
      <c r="I49" s="226">
        <v>0</v>
      </c>
      <c r="J49" s="226">
        <v>0</v>
      </c>
    </row>
    <row r="50" spans="1:10" x14ac:dyDescent="0.25">
      <c r="A50" t="s">
        <v>281</v>
      </c>
      <c r="B50" s="15">
        <v>6</v>
      </c>
      <c r="C50" s="11" t="s">
        <v>224</v>
      </c>
      <c r="D50" s="226">
        <v>42</v>
      </c>
      <c r="E50" s="226">
        <v>0</v>
      </c>
      <c r="F50" s="226">
        <v>1</v>
      </c>
      <c r="G50" s="226">
        <v>0</v>
      </c>
      <c r="H50" s="226">
        <v>0</v>
      </c>
      <c r="I50" s="226">
        <v>0</v>
      </c>
      <c r="J50" s="226">
        <v>0</v>
      </c>
    </row>
    <row r="51" spans="1:10" x14ac:dyDescent="0.25">
      <c r="A51" t="s">
        <v>283</v>
      </c>
      <c r="B51" s="15">
        <v>6</v>
      </c>
      <c r="C51" s="11" t="s">
        <v>224</v>
      </c>
      <c r="D51" s="226">
        <v>43</v>
      </c>
      <c r="E51" s="226">
        <v>0</v>
      </c>
      <c r="F51" s="226">
        <v>1</v>
      </c>
      <c r="G51" s="226">
        <v>0</v>
      </c>
      <c r="H51" s="226">
        <v>0</v>
      </c>
      <c r="I51" s="226">
        <v>0</v>
      </c>
      <c r="J51" s="226">
        <v>0</v>
      </c>
    </row>
    <row r="52" spans="1:10" x14ac:dyDescent="0.25">
      <c r="A52" t="s">
        <v>276</v>
      </c>
      <c r="B52" s="15">
        <v>7</v>
      </c>
      <c r="C52" s="11" t="s">
        <v>157</v>
      </c>
      <c r="D52" s="226">
        <v>44</v>
      </c>
      <c r="E52" s="226">
        <v>0</v>
      </c>
      <c r="F52" s="226">
        <v>0</v>
      </c>
      <c r="G52" s="226">
        <v>0</v>
      </c>
      <c r="H52" s="226">
        <v>1</v>
      </c>
      <c r="I52" s="226">
        <v>0</v>
      </c>
      <c r="J52" s="226">
        <v>0</v>
      </c>
    </row>
    <row r="53" spans="1:10" x14ac:dyDescent="0.25">
      <c r="A53" t="s">
        <v>279</v>
      </c>
      <c r="B53" s="15">
        <v>7</v>
      </c>
      <c r="C53" s="11" t="s">
        <v>157</v>
      </c>
      <c r="D53" s="226">
        <v>45</v>
      </c>
      <c r="E53" s="226">
        <v>0</v>
      </c>
      <c r="F53" s="226">
        <v>0</v>
      </c>
      <c r="G53" s="226">
        <v>0</v>
      </c>
      <c r="H53" s="226">
        <v>1</v>
      </c>
      <c r="I53" s="226">
        <v>0</v>
      </c>
      <c r="J53" s="226">
        <v>0</v>
      </c>
    </row>
    <row r="54" spans="1:10" x14ac:dyDescent="0.25">
      <c r="A54" t="s">
        <v>278</v>
      </c>
      <c r="B54" s="15">
        <v>7</v>
      </c>
      <c r="C54" s="11" t="s">
        <v>157</v>
      </c>
      <c r="D54" s="226">
        <v>46</v>
      </c>
      <c r="E54" s="226">
        <v>0</v>
      </c>
      <c r="F54" s="226">
        <v>0</v>
      </c>
      <c r="G54" s="226">
        <v>0</v>
      </c>
      <c r="H54" s="226">
        <v>1</v>
      </c>
      <c r="I54" s="226">
        <v>0</v>
      </c>
      <c r="J54" s="226">
        <v>0</v>
      </c>
    </row>
    <row r="55" spans="1:10" x14ac:dyDescent="0.25">
      <c r="A55" t="s">
        <v>284</v>
      </c>
      <c r="B55" s="15">
        <v>7</v>
      </c>
      <c r="C55" s="11" t="s">
        <v>155</v>
      </c>
      <c r="D55" s="226">
        <v>47</v>
      </c>
      <c r="E55" s="226">
        <v>0</v>
      </c>
      <c r="F55" s="226">
        <v>0</v>
      </c>
      <c r="G55" s="226">
        <v>0</v>
      </c>
      <c r="H55" s="226">
        <v>0</v>
      </c>
      <c r="I55" s="226">
        <v>0</v>
      </c>
      <c r="J55" s="226">
        <v>1</v>
      </c>
    </row>
    <row r="56" spans="1:10" x14ac:dyDescent="0.25">
      <c r="A56" t="s">
        <v>283</v>
      </c>
      <c r="B56" s="15">
        <v>7</v>
      </c>
      <c r="C56" s="11" t="s">
        <v>154</v>
      </c>
      <c r="D56" s="226">
        <v>48</v>
      </c>
      <c r="E56" s="226">
        <v>0</v>
      </c>
      <c r="F56" s="226">
        <v>0</v>
      </c>
      <c r="G56" s="226">
        <v>1</v>
      </c>
      <c r="H56" s="226">
        <v>0</v>
      </c>
      <c r="I56" s="226">
        <v>0</v>
      </c>
      <c r="J56" s="226">
        <v>0</v>
      </c>
    </row>
    <row r="57" spans="1:10" x14ac:dyDescent="0.25">
      <c r="A57" t="s">
        <v>282</v>
      </c>
      <c r="B57" s="15">
        <v>7</v>
      </c>
      <c r="C57" s="11" t="s">
        <v>153</v>
      </c>
      <c r="D57" s="226">
        <v>49</v>
      </c>
      <c r="E57" s="226">
        <v>0</v>
      </c>
      <c r="F57" s="226">
        <v>0</v>
      </c>
      <c r="G57" s="226">
        <v>0</v>
      </c>
      <c r="H57" s="226">
        <v>0</v>
      </c>
      <c r="I57" s="226">
        <v>1</v>
      </c>
      <c r="J57" s="226">
        <v>0</v>
      </c>
    </row>
    <row r="58" spans="1:10" x14ac:dyDescent="0.25">
      <c r="A58" t="s">
        <v>276</v>
      </c>
      <c r="B58" s="15">
        <v>7</v>
      </c>
      <c r="C58" s="11" t="s">
        <v>153</v>
      </c>
      <c r="D58" s="226">
        <v>50</v>
      </c>
      <c r="E58" s="226">
        <v>0</v>
      </c>
      <c r="F58" s="226">
        <v>0</v>
      </c>
      <c r="G58" s="226">
        <v>0</v>
      </c>
      <c r="H58" s="226">
        <v>0</v>
      </c>
      <c r="I58" s="226">
        <v>1</v>
      </c>
      <c r="J58" s="226">
        <v>0</v>
      </c>
    </row>
    <row r="59" spans="1:10" x14ac:dyDescent="0.25">
      <c r="A59" t="s">
        <v>279</v>
      </c>
      <c r="B59" s="15">
        <v>7</v>
      </c>
      <c r="C59" s="11" t="s">
        <v>153</v>
      </c>
      <c r="D59" s="226">
        <v>51</v>
      </c>
      <c r="E59" s="226">
        <v>0</v>
      </c>
      <c r="F59" s="226">
        <v>0</v>
      </c>
      <c r="G59" s="226">
        <v>0</v>
      </c>
      <c r="H59" s="226">
        <v>0</v>
      </c>
      <c r="I59" s="226">
        <v>1</v>
      </c>
      <c r="J59" s="226">
        <v>0</v>
      </c>
    </row>
    <row r="60" spans="1:10" x14ac:dyDescent="0.25">
      <c r="A60" t="s">
        <v>278</v>
      </c>
      <c r="B60" s="15">
        <v>7</v>
      </c>
      <c r="C60" s="11" t="s">
        <v>153</v>
      </c>
      <c r="D60" s="226">
        <v>52</v>
      </c>
      <c r="E60" s="226">
        <v>0</v>
      </c>
      <c r="F60" s="226">
        <v>0</v>
      </c>
      <c r="G60" s="226">
        <v>0</v>
      </c>
      <c r="H60" s="226">
        <v>0</v>
      </c>
      <c r="I60" s="226">
        <v>1</v>
      </c>
      <c r="J60" s="226">
        <v>0</v>
      </c>
    </row>
    <row r="61" spans="1:10" x14ac:dyDescent="0.25">
      <c r="A61" t="s">
        <v>281</v>
      </c>
      <c r="B61" s="15">
        <v>7</v>
      </c>
      <c r="C61" s="11" t="s">
        <v>156</v>
      </c>
      <c r="D61" s="226">
        <v>53</v>
      </c>
      <c r="E61" s="226">
        <v>1</v>
      </c>
      <c r="F61" s="226">
        <v>0</v>
      </c>
      <c r="G61" s="226">
        <v>0</v>
      </c>
      <c r="H61" s="226">
        <v>0</v>
      </c>
      <c r="I61" s="226">
        <v>0</v>
      </c>
      <c r="J61" s="226">
        <v>0</v>
      </c>
    </row>
    <row r="62" spans="1:10" x14ac:dyDescent="0.25">
      <c r="A62" t="s">
        <v>281</v>
      </c>
      <c r="B62" s="15">
        <v>7</v>
      </c>
      <c r="C62" s="11" t="s">
        <v>224</v>
      </c>
      <c r="D62" s="226">
        <v>54</v>
      </c>
      <c r="E62" s="226">
        <v>0</v>
      </c>
      <c r="F62" s="226">
        <v>1</v>
      </c>
      <c r="G62" s="226">
        <v>0</v>
      </c>
      <c r="H62" s="226">
        <v>0</v>
      </c>
      <c r="I62" s="226">
        <v>0</v>
      </c>
      <c r="J62" s="226">
        <v>0</v>
      </c>
    </row>
    <row r="63" spans="1:10" x14ac:dyDescent="0.25">
      <c r="A63" t="s">
        <v>283</v>
      </c>
      <c r="B63" s="15">
        <v>7</v>
      </c>
      <c r="C63" s="11" t="s">
        <v>224</v>
      </c>
      <c r="D63" s="226">
        <v>55</v>
      </c>
      <c r="E63" s="226">
        <v>0</v>
      </c>
      <c r="F63" s="226">
        <v>1</v>
      </c>
      <c r="G63" s="226">
        <v>0</v>
      </c>
      <c r="H63" s="226">
        <v>0</v>
      </c>
      <c r="I63" s="226">
        <v>0</v>
      </c>
      <c r="J63" s="226">
        <v>0</v>
      </c>
    </row>
    <row r="64" spans="1:10" x14ac:dyDescent="0.25">
      <c r="A64" t="s">
        <v>285</v>
      </c>
      <c r="B64" s="15">
        <v>7</v>
      </c>
      <c r="C64" s="11" t="s">
        <v>224</v>
      </c>
      <c r="D64" s="226">
        <v>56</v>
      </c>
      <c r="E64" s="226">
        <v>0</v>
      </c>
      <c r="F64" s="226">
        <v>1</v>
      </c>
      <c r="G64" s="226">
        <v>0</v>
      </c>
      <c r="H64" s="226">
        <v>0</v>
      </c>
      <c r="I64" s="226">
        <v>0</v>
      </c>
      <c r="J64" s="226">
        <v>0</v>
      </c>
    </row>
    <row r="65" spans="1:10" x14ac:dyDescent="0.25">
      <c r="A65" t="s">
        <v>284</v>
      </c>
      <c r="B65" s="15">
        <v>8</v>
      </c>
      <c r="C65" s="11" t="s">
        <v>155</v>
      </c>
      <c r="D65" s="226">
        <v>57</v>
      </c>
      <c r="E65" s="226">
        <v>0</v>
      </c>
      <c r="F65" s="226">
        <v>0</v>
      </c>
      <c r="G65" s="226">
        <v>0</v>
      </c>
      <c r="H65" s="226">
        <v>0</v>
      </c>
      <c r="I65" s="226">
        <v>0</v>
      </c>
      <c r="J65" s="226">
        <v>1</v>
      </c>
    </row>
    <row r="66" spans="1:10" x14ac:dyDescent="0.25">
      <c r="A66" t="s">
        <v>284</v>
      </c>
      <c r="B66" s="15">
        <v>8</v>
      </c>
      <c r="C66" s="11" t="s">
        <v>153</v>
      </c>
      <c r="D66" s="226">
        <v>58</v>
      </c>
      <c r="E66" s="226">
        <v>0</v>
      </c>
      <c r="F66" s="226">
        <v>0</v>
      </c>
      <c r="G66" s="226">
        <v>0</v>
      </c>
      <c r="H66" s="226">
        <v>0</v>
      </c>
      <c r="I66" s="226">
        <v>1</v>
      </c>
      <c r="J66" s="226">
        <v>0</v>
      </c>
    </row>
    <row r="67" spans="1:10" x14ac:dyDescent="0.25">
      <c r="A67" t="s">
        <v>281</v>
      </c>
      <c r="B67" s="15">
        <v>8</v>
      </c>
      <c r="C67" s="11" t="s">
        <v>156</v>
      </c>
      <c r="D67" s="226">
        <v>59</v>
      </c>
      <c r="E67" s="226">
        <v>1</v>
      </c>
      <c r="F67" s="226">
        <v>0</v>
      </c>
      <c r="G67" s="226">
        <v>0</v>
      </c>
      <c r="H67" s="226">
        <v>0</v>
      </c>
      <c r="I67" s="226">
        <v>0</v>
      </c>
      <c r="J67" s="226">
        <v>0</v>
      </c>
    </row>
    <row r="68" spans="1:10" x14ac:dyDescent="0.25">
      <c r="A68" t="s">
        <v>285</v>
      </c>
      <c r="B68" s="15">
        <v>8</v>
      </c>
      <c r="C68" s="11" t="s">
        <v>156</v>
      </c>
      <c r="D68" s="226">
        <v>60</v>
      </c>
      <c r="E68" s="226">
        <v>1</v>
      </c>
      <c r="F68" s="226">
        <v>0</v>
      </c>
      <c r="G68" s="226">
        <v>0</v>
      </c>
      <c r="H68" s="226">
        <v>0</v>
      </c>
      <c r="I68" s="226">
        <v>0</v>
      </c>
      <c r="J68" s="226">
        <v>0</v>
      </c>
    </row>
    <row r="69" spans="1:10" x14ac:dyDescent="0.25">
      <c r="A69" t="s">
        <v>281</v>
      </c>
      <c r="B69" s="15">
        <v>8</v>
      </c>
      <c r="C69" s="11" t="s">
        <v>224</v>
      </c>
      <c r="D69" s="226">
        <v>61</v>
      </c>
      <c r="E69" s="226">
        <v>0</v>
      </c>
      <c r="F69" s="226">
        <v>1</v>
      </c>
      <c r="G69" s="226">
        <v>0</v>
      </c>
      <c r="H69" s="226">
        <v>0</v>
      </c>
      <c r="I69" s="226">
        <v>0</v>
      </c>
      <c r="J69" s="226">
        <v>0</v>
      </c>
    </row>
    <row r="70" spans="1:10" x14ac:dyDescent="0.25">
      <c r="A70" t="s">
        <v>283</v>
      </c>
      <c r="B70" s="15">
        <v>8</v>
      </c>
      <c r="C70" s="11" t="s">
        <v>224</v>
      </c>
      <c r="D70" s="226">
        <v>62</v>
      </c>
      <c r="E70" s="226">
        <v>0</v>
      </c>
      <c r="F70" s="226">
        <v>1</v>
      </c>
      <c r="G70" s="226">
        <v>0</v>
      </c>
      <c r="H70" s="226">
        <v>0</v>
      </c>
      <c r="I70" s="226">
        <v>0</v>
      </c>
      <c r="J70" s="226">
        <v>0</v>
      </c>
    </row>
    <row r="71" spans="1:10" x14ac:dyDescent="0.25">
      <c r="A71" t="s">
        <v>285</v>
      </c>
      <c r="B71" s="15">
        <v>8</v>
      </c>
      <c r="C71" s="11" t="s">
        <v>224</v>
      </c>
      <c r="D71" s="226">
        <v>63</v>
      </c>
      <c r="E71" s="226">
        <v>0</v>
      </c>
      <c r="F71" s="226">
        <v>1</v>
      </c>
      <c r="G71" s="226">
        <v>0</v>
      </c>
      <c r="H71" s="226">
        <v>0</v>
      </c>
      <c r="I71" s="226">
        <v>0</v>
      </c>
      <c r="J71" s="226">
        <v>0</v>
      </c>
    </row>
    <row r="72" spans="1:10" x14ac:dyDescent="0.25">
      <c r="A72" t="s">
        <v>280</v>
      </c>
      <c r="B72" s="15">
        <v>9</v>
      </c>
      <c r="C72" s="11" t="s">
        <v>157</v>
      </c>
      <c r="D72" s="226">
        <v>64</v>
      </c>
      <c r="E72" s="226">
        <v>0</v>
      </c>
      <c r="F72" s="226">
        <v>0</v>
      </c>
      <c r="G72" s="226">
        <v>0</v>
      </c>
      <c r="H72" s="226">
        <v>1</v>
      </c>
      <c r="I72" s="226">
        <v>0</v>
      </c>
      <c r="J72" s="226">
        <v>0</v>
      </c>
    </row>
    <row r="73" spans="1:10" x14ac:dyDescent="0.25">
      <c r="A73" t="s">
        <v>280</v>
      </c>
      <c r="B73" s="15">
        <v>9</v>
      </c>
      <c r="C73" s="11" t="s">
        <v>153</v>
      </c>
      <c r="D73" s="226">
        <v>65</v>
      </c>
      <c r="E73" s="226">
        <v>0</v>
      </c>
      <c r="F73" s="226">
        <v>0</v>
      </c>
      <c r="G73" s="226">
        <v>0</v>
      </c>
      <c r="H73" s="226">
        <v>0</v>
      </c>
      <c r="I73" s="226">
        <v>1</v>
      </c>
      <c r="J73" s="226">
        <v>0</v>
      </c>
    </row>
    <row r="74" spans="1:10" x14ac:dyDescent="0.25">
      <c r="A74" t="s">
        <v>276</v>
      </c>
      <c r="B74" s="15">
        <v>9</v>
      </c>
      <c r="C74" s="11" t="s">
        <v>153</v>
      </c>
      <c r="D74" s="226">
        <v>66</v>
      </c>
      <c r="E74" s="226">
        <v>0</v>
      </c>
      <c r="F74" s="226">
        <v>0</v>
      </c>
      <c r="G74" s="226">
        <v>0</v>
      </c>
      <c r="H74" s="226">
        <v>0</v>
      </c>
      <c r="I74" s="226">
        <v>1</v>
      </c>
      <c r="J74" s="226">
        <v>0</v>
      </c>
    </row>
    <row r="75" spans="1:10" x14ac:dyDescent="0.25">
      <c r="A75" t="s">
        <v>282</v>
      </c>
      <c r="B75" s="15">
        <v>10</v>
      </c>
      <c r="C75" s="11" t="s">
        <v>153</v>
      </c>
      <c r="D75" s="226">
        <v>67</v>
      </c>
      <c r="E75" s="226">
        <v>0</v>
      </c>
      <c r="F75" s="226">
        <v>0</v>
      </c>
      <c r="G75" s="226">
        <v>0</v>
      </c>
      <c r="H75" s="226">
        <v>0</v>
      </c>
      <c r="I75" s="226">
        <v>1</v>
      </c>
      <c r="J75" s="226">
        <v>0</v>
      </c>
    </row>
    <row r="76" spans="1:10" x14ac:dyDescent="0.25">
      <c r="A76" t="s">
        <v>280</v>
      </c>
      <c r="B76" s="15">
        <v>10</v>
      </c>
      <c r="C76" s="11" t="s">
        <v>153</v>
      </c>
      <c r="D76" s="226">
        <v>68</v>
      </c>
      <c r="E76" s="226">
        <v>0</v>
      </c>
      <c r="F76" s="226">
        <v>0</v>
      </c>
      <c r="G76" s="226">
        <v>0</v>
      </c>
      <c r="H76" s="226">
        <v>0</v>
      </c>
      <c r="I76" s="226">
        <v>1</v>
      </c>
      <c r="J76" s="226">
        <v>0</v>
      </c>
    </row>
    <row r="77" spans="1:10" x14ac:dyDescent="0.25">
      <c r="A77" t="s">
        <v>276</v>
      </c>
      <c r="B77" s="15">
        <v>10</v>
      </c>
      <c r="C77" s="11" t="s">
        <v>153</v>
      </c>
      <c r="D77" s="226">
        <v>69</v>
      </c>
      <c r="E77" s="226">
        <v>0</v>
      </c>
      <c r="F77" s="226">
        <v>0</v>
      </c>
      <c r="G77" s="226">
        <v>0</v>
      </c>
      <c r="H77" s="226">
        <v>0</v>
      </c>
      <c r="I77" s="226">
        <v>1</v>
      </c>
      <c r="J77" s="226">
        <v>0</v>
      </c>
    </row>
    <row r="78" spans="1:10" x14ac:dyDescent="0.25">
      <c r="A78" t="s">
        <v>279</v>
      </c>
      <c r="B78" s="15">
        <v>10</v>
      </c>
      <c r="C78" s="11" t="s">
        <v>153</v>
      </c>
      <c r="D78" s="226">
        <v>70</v>
      </c>
      <c r="E78" s="226">
        <v>0</v>
      </c>
      <c r="F78" s="226">
        <v>0</v>
      </c>
      <c r="G78" s="226">
        <v>0</v>
      </c>
      <c r="H78" s="226">
        <v>0</v>
      </c>
      <c r="I78" s="226">
        <v>1</v>
      </c>
      <c r="J78" s="226">
        <v>0</v>
      </c>
    </row>
    <row r="79" spans="1:10" x14ac:dyDescent="0.25">
      <c r="A79" t="s">
        <v>282</v>
      </c>
      <c r="B79" s="15">
        <v>11</v>
      </c>
      <c r="C79" s="11" t="s">
        <v>155</v>
      </c>
      <c r="D79" s="226">
        <v>71</v>
      </c>
      <c r="E79" s="226">
        <v>0</v>
      </c>
      <c r="F79" s="226">
        <v>0</v>
      </c>
      <c r="G79" s="226">
        <v>0</v>
      </c>
      <c r="H79" s="226">
        <v>0</v>
      </c>
      <c r="I79" s="226">
        <v>0</v>
      </c>
      <c r="J79" s="226">
        <v>1</v>
      </c>
    </row>
    <row r="80" spans="1:10" x14ac:dyDescent="0.25">
      <c r="A80" t="s">
        <v>277</v>
      </c>
      <c r="B80" s="15">
        <v>11</v>
      </c>
      <c r="C80" s="11" t="s">
        <v>153</v>
      </c>
      <c r="D80" s="226">
        <v>72</v>
      </c>
      <c r="E80" s="226">
        <v>0</v>
      </c>
      <c r="F80" s="226">
        <v>0</v>
      </c>
      <c r="G80" s="226">
        <v>0</v>
      </c>
      <c r="H80" s="226">
        <v>0</v>
      </c>
      <c r="I80" s="226">
        <v>1</v>
      </c>
      <c r="J80" s="226">
        <v>0</v>
      </c>
    </row>
    <row r="81" spans="1:10" x14ac:dyDescent="0.25">
      <c r="A81" t="s">
        <v>282</v>
      </c>
      <c r="B81" s="15">
        <v>11</v>
      </c>
      <c r="C81" s="11" t="s">
        <v>153</v>
      </c>
      <c r="D81" s="226">
        <v>73</v>
      </c>
      <c r="E81" s="226">
        <v>0</v>
      </c>
      <c r="F81" s="226">
        <v>0</v>
      </c>
      <c r="G81" s="226">
        <v>0</v>
      </c>
      <c r="H81" s="226">
        <v>0</v>
      </c>
      <c r="I81" s="226">
        <v>1</v>
      </c>
      <c r="J81" s="226">
        <v>0</v>
      </c>
    </row>
    <row r="82" spans="1:10" x14ac:dyDescent="0.25">
      <c r="A82" t="s">
        <v>280</v>
      </c>
      <c r="B82" s="15">
        <v>11</v>
      </c>
      <c r="C82" s="11" t="s">
        <v>153</v>
      </c>
      <c r="D82" s="226">
        <v>74</v>
      </c>
      <c r="E82" s="226">
        <v>0</v>
      </c>
      <c r="F82" s="226">
        <v>0</v>
      </c>
      <c r="G82" s="226">
        <v>0</v>
      </c>
      <c r="H82" s="226">
        <v>0</v>
      </c>
      <c r="I82" s="226">
        <v>1</v>
      </c>
      <c r="J82" s="226">
        <v>0</v>
      </c>
    </row>
    <row r="83" spans="1:10" x14ac:dyDescent="0.25">
      <c r="A83" t="s">
        <v>276</v>
      </c>
      <c r="B83" s="15">
        <v>11</v>
      </c>
      <c r="C83" s="11" t="s">
        <v>153</v>
      </c>
      <c r="D83" s="226">
        <v>75</v>
      </c>
      <c r="E83" s="226">
        <v>0</v>
      </c>
      <c r="F83" s="226">
        <v>0</v>
      </c>
      <c r="G83" s="226">
        <v>0</v>
      </c>
      <c r="H83" s="226">
        <v>0</v>
      </c>
      <c r="I83" s="226">
        <v>1</v>
      </c>
      <c r="J83" s="226">
        <v>0</v>
      </c>
    </row>
    <row r="84" spans="1:10" x14ac:dyDescent="0.25">
      <c r="A84" t="s">
        <v>279</v>
      </c>
      <c r="B84" s="15">
        <v>11</v>
      </c>
      <c r="C84" s="11" t="s">
        <v>153</v>
      </c>
      <c r="D84" s="226">
        <v>76</v>
      </c>
      <c r="E84" s="226">
        <v>0</v>
      </c>
      <c r="F84" s="226">
        <v>0</v>
      </c>
      <c r="G84" s="226">
        <v>0</v>
      </c>
      <c r="H84" s="226">
        <v>0</v>
      </c>
      <c r="I84" s="226">
        <v>1</v>
      </c>
      <c r="J84" s="226">
        <v>0</v>
      </c>
    </row>
    <row r="85" spans="1:10" x14ac:dyDescent="0.25">
      <c r="A85" t="s">
        <v>278</v>
      </c>
      <c r="B85" s="15">
        <v>11</v>
      </c>
      <c r="C85" s="11" t="s">
        <v>153</v>
      </c>
      <c r="D85" s="226">
        <v>77</v>
      </c>
      <c r="E85" s="226">
        <v>0</v>
      </c>
      <c r="F85" s="226">
        <v>0</v>
      </c>
      <c r="G85" s="226">
        <v>0</v>
      </c>
      <c r="H85" s="226">
        <v>0</v>
      </c>
      <c r="I85" s="226">
        <v>1</v>
      </c>
      <c r="J85" s="226">
        <v>0</v>
      </c>
    </row>
    <row r="86" spans="1:10" x14ac:dyDescent="0.25">
      <c r="A86" t="s">
        <v>282</v>
      </c>
      <c r="B86" s="15">
        <v>12</v>
      </c>
      <c r="C86" s="11" t="s">
        <v>157</v>
      </c>
      <c r="D86" s="226">
        <v>78</v>
      </c>
      <c r="E86" s="226">
        <v>0</v>
      </c>
      <c r="F86" s="226">
        <v>0</v>
      </c>
      <c r="G86" s="226">
        <v>0</v>
      </c>
      <c r="H86" s="226">
        <v>1</v>
      </c>
      <c r="I86" s="226">
        <v>0</v>
      </c>
      <c r="J86" s="226">
        <v>0</v>
      </c>
    </row>
    <row r="87" spans="1:10" x14ac:dyDescent="0.25">
      <c r="A87" t="s">
        <v>282</v>
      </c>
      <c r="B87" s="15">
        <v>12</v>
      </c>
      <c r="C87" s="11" t="s">
        <v>155</v>
      </c>
      <c r="D87" s="226">
        <v>79</v>
      </c>
      <c r="E87" s="226">
        <v>0</v>
      </c>
      <c r="F87" s="226">
        <v>0</v>
      </c>
      <c r="G87" s="226">
        <v>0</v>
      </c>
      <c r="H87" s="226">
        <v>0</v>
      </c>
      <c r="I87" s="226">
        <v>0</v>
      </c>
      <c r="J87" s="226">
        <v>1</v>
      </c>
    </row>
    <row r="88" spans="1:10" x14ac:dyDescent="0.25">
      <c r="A88" t="s">
        <v>282</v>
      </c>
      <c r="B88" s="15">
        <v>12</v>
      </c>
      <c r="C88" s="11" t="s">
        <v>153</v>
      </c>
      <c r="D88" s="226">
        <v>80</v>
      </c>
      <c r="E88" s="226">
        <v>0</v>
      </c>
      <c r="F88" s="226">
        <v>0</v>
      </c>
      <c r="G88" s="226">
        <v>0</v>
      </c>
      <c r="H88" s="226">
        <v>0</v>
      </c>
      <c r="I88" s="226">
        <v>1</v>
      </c>
      <c r="J88" s="226">
        <v>0</v>
      </c>
    </row>
    <row r="89" spans="1:10" x14ac:dyDescent="0.25">
      <c r="A89" t="s">
        <v>280</v>
      </c>
      <c r="B89" s="15">
        <v>12</v>
      </c>
      <c r="C89" s="11" t="s">
        <v>153</v>
      </c>
      <c r="D89" s="226">
        <v>81</v>
      </c>
      <c r="E89" s="226">
        <v>0</v>
      </c>
      <c r="F89" s="226">
        <v>0</v>
      </c>
      <c r="G89" s="226">
        <v>0</v>
      </c>
      <c r="H89" s="226">
        <v>0</v>
      </c>
      <c r="I89" s="226">
        <v>1</v>
      </c>
      <c r="J89" s="226">
        <v>0</v>
      </c>
    </row>
    <row r="90" spans="1:10" x14ac:dyDescent="0.25">
      <c r="A90" t="s">
        <v>279</v>
      </c>
      <c r="B90" s="15">
        <v>12</v>
      </c>
      <c r="C90" s="11" t="s">
        <v>153</v>
      </c>
      <c r="D90" s="226">
        <v>82</v>
      </c>
      <c r="E90" s="226">
        <v>0</v>
      </c>
      <c r="F90" s="226">
        <v>0</v>
      </c>
      <c r="G90" s="226">
        <v>0</v>
      </c>
      <c r="H90" s="226">
        <v>0</v>
      </c>
      <c r="I90" s="226">
        <v>1</v>
      </c>
      <c r="J90" s="226">
        <v>0</v>
      </c>
    </row>
    <row r="91" spans="1:10" x14ac:dyDescent="0.25">
      <c r="A91" t="s">
        <v>278</v>
      </c>
      <c r="B91" s="15">
        <v>12</v>
      </c>
      <c r="C91" s="11" t="s">
        <v>153</v>
      </c>
      <c r="D91" s="226">
        <v>83</v>
      </c>
      <c r="E91" s="226">
        <v>0</v>
      </c>
      <c r="F91" s="226">
        <v>0</v>
      </c>
      <c r="G91" s="226">
        <v>0</v>
      </c>
      <c r="H91" s="226">
        <v>0</v>
      </c>
      <c r="I91" s="226">
        <v>1</v>
      </c>
      <c r="J91" s="226">
        <v>0</v>
      </c>
    </row>
    <row r="92" spans="1:10" x14ac:dyDescent="0.25">
      <c r="A92" t="s">
        <v>286</v>
      </c>
      <c r="B92" s="15">
        <v>13</v>
      </c>
      <c r="C92" s="11" t="s">
        <v>157</v>
      </c>
      <c r="D92" s="226">
        <v>84</v>
      </c>
      <c r="E92" s="226">
        <v>0</v>
      </c>
      <c r="F92" s="226">
        <v>0</v>
      </c>
      <c r="G92" s="226">
        <v>0</v>
      </c>
      <c r="H92" s="226">
        <v>1</v>
      </c>
      <c r="I92" s="226">
        <v>0</v>
      </c>
      <c r="J92" s="226">
        <v>0</v>
      </c>
    </row>
    <row r="93" spans="1:10" x14ac:dyDescent="0.25">
      <c r="A93" t="s">
        <v>286</v>
      </c>
      <c r="B93" s="15">
        <v>13</v>
      </c>
      <c r="C93" s="11" t="s">
        <v>153</v>
      </c>
      <c r="D93" s="226">
        <v>85</v>
      </c>
      <c r="E93" s="226">
        <v>0</v>
      </c>
      <c r="F93" s="226">
        <v>0</v>
      </c>
      <c r="G93" s="226">
        <v>0</v>
      </c>
      <c r="H93" s="226">
        <v>0</v>
      </c>
      <c r="I93" s="226">
        <v>1</v>
      </c>
      <c r="J93" s="226">
        <v>0</v>
      </c>
    </row>
    <row r="94" spans="1:10" x14ac:dyDescent="0.25">
      <c r="A94" t="s">
        <v>287</v>
      </c>
      <c r="B94" s="15">
        <v>13</v>
      </c>
      <c r="C94" s="11" t="s">
        <v>153</v>
      </c>
      <c r="D94" s="226">
        <v>86</v>
      </c>
      <c r="E94" s="226">
        <v>0</v>
      </c>
      <c r="F94" s="226">
        <v>0</v>
      </c>
      <c r="G94" s="226">
        <v>0</v>
      </c>
      <c r="H94" s="226">
        <v>0</v>
      </c>
      <c r="I94" s="226">
        <v>1</v>
      </c>
      <c r="J94" s="226">
        <v>0</v>
      </c>
    </row>
    <row r="95" spans="1:10" x14ac:dyDescent="0.25">
      <c r="A95" t="s">
        <v>286</v>
      </c>
      <c r="B95" s="15">
        <v>14</v>
      </c>
      <c r="C95" s="11" t="s">
        <v>157</v>
      </c>
      <c r="D95" s="226">
        <v>87</v>
      </c>
      <c r="E95" s="226">
        <v>0</v>
      </c>
      <c r="F95" s="226">
        <v>0</v>
      </c>
      <c r="G95" s="226">
        <v>0</v>
      </c>
      <c r="H95" s="226">
        <v>1</v>
      </c>
      <c r="I95" s="226">
        <v>0</v>
      </c>
      <c r="J95" s="226">
        <v>0</v>
      </c>
    </row>
    <row r="96" spans="1:10" x14ac:dyDescent="0.25">
      <c r="A96" t="s">
        <v>286</v>
      </c>
      <c r="B96" s="15">
        <v>14</v>
      </c>
      <c r="C96" s="11" t="s">
        <v>153</v>
      </c>
      <c r="D96" s="226">
        <v>88</v>
      </c>
      <c r="E96" s="226">
        <v>0</v>
      </c>
      <c r="F96" s="226">
        <v>0</v>
      </c>
      <c r="G96" s="226">
        <v>0</v>
      </c>
      <c r="H96" s="226">
        <v>0</v>
      </c>
      <c r="I96" s="226">
        <v>1</v>
      </c>
      <c r="J96" s="226">
        <v>0</v>
      </c>
    </row>
    <row r="97" spans="1:10" x14ac:dyDescent="0.25">
      <c r="A97" t="s">
        <v>287</v>
      </c>
      <c r="B97" s="15">
        <v>14</v>
      </c>
      <c r="C97" s="11" t="s">
        <v>153</v>
      </c>
      <c r="D97" s="226">
        <v>89</v>
      </c>
      <c r="E97" s="226">
        <v>0</v>
      </c>
      <c r="F97" s="226">
        <v>0</v>
      </c>
      <c r="G97" s="226">
        <v>0</v>
      </c>
      <c r="H97" s="226">
        <v>0</v>
      </c>
      <c r="I97" s="226">
        <v>1</v>
      </c>
      <c r="J97" s="226">
        <v>0</v>
      </c>
    </row>
    <row r="98" spans="1:10" x14ac:dyDescent="0.25">
      <c r="A98" t="s">
        <v>286</v>
      </c>
      <c r="B98" s="15">
        <v>15</v>
      </c>
      <c r="C98" s="11" t="s">
        <v>157</v>
      </c>
      <c r="D98" s="226">
        <v>90</v>
      </c>
      <c r="E98" s="226">
        <v>0</v>
      </c>
      <c r="F98" s="226">
        <v>0</v>
      </c>
      <c r="G98" s="226">
        <v>0</v>
      </c>
      <c r="H98" s="226">
        <v>1</v>
      </c>
      <c r="I98" s="226">
        <v>0</v>
      </c>
      <c r="J98" s="226">
        <v>0</v>
      </c>
    </row>
    <row r="99" spans="1:10" x14ac:dyDescent="0.25">
      <c r="A99" t="s">
        <v>288</v>
      </c>
      <c r="B99" s="15">
        <v>15</v>
      </c>
      <c r="C99" s="11" t="s">
        <v>157</v>
      </c>
      <c r="D99" s="226">
        <v>91</v>
      </c>
      <c r="E99" s="226">
        <v>0</v>
      </c>
      <c r="F99" s="226">
        <v>0</v>
      </c>
      <c r="G99" s="226">
        <v>0</v>
      </c>
      <c r="H99" s="226">
        <v>1</v>
      </c>
      <c r="I99" s="226">
        <v>0</v>
      </c>
      <c r="J99" s="226">
        <v>0</v>
      </c>
    </row>
    <row r="100" spans="1:10" x14ac:dyDescent="0.25">
      <c r="A100" t="s">
        <v>287</v>
      </c>
      <c r="B100" s="15">
        <v>15</v>
      </c>
      <c r="C100" s="11" t="s">
        <v>157</v>
      </c>
      <c r="D100" s="226">
        <v>92</v>
      </c>
      <c r="E100" s="226">
        <v>0</v>
      </c>
      <c r="F100" s="226">
        <v>0</v>
      </c>
      <c r="G100" s="226">
        <v>0</v>
      </c>
      <c r="H100" s="226">
        <v>1</v>
      </c>
      <c r="I100" s="226">
        <v>0</v>
      </c>
      <c r="J100" s="226">
        <v>0</v>
      </c>
    </row>
    <row r="101" spans="1:10" x14ac:dyDescent="0.25">
      <c r="A101" t="s">
        <v>289</v>
      </c>
      <c r="B101" s="15">
        <v>15</v>
      </c>
      <c r="C101" s="11" t="s">
        <v>157</v>
      </c>
      <c r="D101" s="226">
        <v>93</v>
      </c>
      <c r="E101" s="226">
        <v>0</v>
      </c>
      <c r="F101" s="226">
        <v>0</v>
      </c>
      <c r="G101" s="226">
        <v>0</v>
      </c>
      <c r="H101" s="226">
        <v>1</v>
      </c>
      <c r="I101" s="226">
        <v>0</v>
      </c>
      <c r="J101" s="226">
        <v>0</v>
      </c>
    </row>
    <row r="102" spans="1:10" x14ac:dyDescent="0.25">
      <c r="A102" t="s">
        <v>290</v>
      </c>
      <c r="B102" s="15">
        <v>15</v>
      </c>
      <c r="C102" s="11" t="s">
        <v>154</v>
      </c>
      <c r="D102" s="226">
        <v>94</v>
      </c>
      <c r="E102" s="226">
        <v>0</v>
      </c>
      <c r="F102" s="226">
        <v>0</v>
      </c>
      <c r="G102" s="226">
        <v>1</v>
      </c>
      <c r="H102" s="226">
        <v>0</v>
      </c>
      <c r="I102" s="226">
        <v>0</v>
      </c>
      <c r="J102" s="226">
        <v>0</v>
      </c>
    </row>
    <row r="103" spans="1:10" x14ac:dyDescent="0.25">
      <c r="A103" t="s">
        <v>291</v>
      </c>
      <c r="B103" s="15">
        <v>15</v>
      </c>
      <c r="C103" s="11" t="s">
        <v>154</v>
      </c>
      <c r="D103" s="226">
        <v>95</v>
      </c>
      <c r="E103" s="226">
        <v>0</v>
      </c>
      <c r="F103" s="226">
        <v>0</v>
      </c>
      <c r="G103" s="226">
        <v>1</v>
      </c>
      <c r="H103" s="226">
        <v>0</v>
      </c>
      <c r="I103" s="226">
        <v>0</v>
      </c>
      <c r="J103" s="226">
        <v>0</v>
      </c>
    </row>
    <row r="104" spans="1:10" x14ac:dyDescent="0.25">
      <c r="A104" t="s">
        <v>292</v>
      </c>
      <c r="B104" s="15">
        <v>15</v>
      </c>
      <c r="C104" s="11" t="s">
        <v>154</v>
      </c>
      <c r="D104" s="226">
        <v>96</v>
      </c>
      <c r="E104" s="226">
        <v>0</v>
      </c>
      <c r="F104" s="226">
        <v>0</v>
      </c>
      <c r="G104" s="226">
        <v>1</v>
      </c>
      <c r="H104" s="226">
        <v>0</v>
      </c>
      <c r="I104" s="226">
        <v>0</v>
      </c>
      <c r="J104" s="226">
        <v>0</v>
      </c>
    </row>
    <row r="105" spans="1:10" x14ac:dyDescent="0.25">
      <c r="A105" t="s">
        <v>293</v>
      </c>
      <c r="B105" s="15">
        <v>15</v>
      </c>
      <c r="C105" s="11" t="s">
        <v>154</v>
      </c>
      <c r="D105" s="226">
        <v>97</v>
      </c>
      <c r="E105" s="226">
        <v>0</v>
      </c>
      <c r="F105" s="226">
        <v>0</v>
      </c>
      <c r="G105" s="226">
        <v>1</v>
      </c>
      <c r="H105" s="226">
        <v>0</v>
      </c>
      <c r="I105" s="226">
        <v>0</v>
      </c>
      <c r="J105" s="226">
        <v>0</v>
      </c>
    </row>
    <row r="106" spans="1:10" x14ac:dyDescent="0.25">
      <c r="A106" t="s">
        <v>287</v>
      </c>
      <c r="B106" s="15">
        <v>15</v>
      </c>
      <c r="C106" s="11" t="s">
        <v>154</v>
      </c>
      <c r="D106" s="226">
        <v>98</v>
      </c>
      <c r="E106" s="226">
        <v>0</v>
      </c>
      <c r="F106" s="226">
        <v>0</v>
      </c>
      <c r="G106" s="226">
        <v>1</v>
      </c>
      <c r="H106" s="226">
        <v>0</v>
      </c>
      <c r="I106" s="226">
        <v>0</v>
      </c>
      <c r="J106" s="226">
        <v>0</v>
      </c>
    </row>
    <row r="107" spans="1:10" x14ac:dyDescent="0.25">
      <c r="A107" t="s">
        <v>294</v>
      </c>
      <c r="B107" s="15">
        <v>15</v>
      </c>
      <c r="C107" s="11" t="s">
        <v>154</v>
      </c>
      <c r="D107" s="226">
        <v>99</v>
      </c>
      <c r="E107" s="226">
        <v>0</v>
      </c>
      <c r="F107" s="226">
        <v>0</v>
      </c>
      <c r="G107" s="226">
        <v>1</v>
      </c>
      <c r="H107" s="226">
        <v>0</v>
      </c>
      <c r="I107" s="226">
        <v>0</v>
      </c>
      <c r="J107" s="226">
        <v>0</v>
      </c>
    </row>
    <row r="108" spans="1:10" x14ac:dyDescent="0.25">
      <c r="A108" t="s">
        <v>295</v>
      </c>
      <c r="B108" s="15">
        <v>15</v>
      </c>
      <c r="C108" s="11" t="s">
        <v>154</v>
      </c>
      <c r="D108" s="226">
        <v>100</v>
      </c>
      <c r="E108" s="226">
        <v>0</v>
      </c>
      <c r="F108" s="226">
        <v>0</v>
      </c>
      <c r="G108" s="226">
        <v>1</v>
      </c>
      <c r="H108" s="226">
        <v>0</v>
      </c>
      <c r="I108" s="226">
        <v>0</v>
      </c>
      <c r="J108" s="226">
        <v>0</v>
      </c>
    </row>
    <row r="109" spans="1:10" x14ac:dyDescent="0.25">
      <c r="A109" t="s">
        <v>286</v>
      </c>
      <c r="B109" s="15">
        <v>15</v>
      </c>
      <c r="C109" s="11" t="s">
        <v>153</v>
      </c>
      <c r="D109" s="226">
        <v>101</v>
      </c>
      <c r="E109" s="226">
        <v>0</v>
      </c>
      <c r="F109" s="226">
        <v>0</v>
      </c>
      <c r="G109" s="226">
        <v>0</v>
      </c>
      <c r="H109" s="226">
        <v>0</v>
      </c>
      <c r="I109" s="226">
        <v>1</v>
      </c>
      <c r="J109" s="226">
        <v>0</v>
      </c>
    </row>
    <row r="110" spans="1:10" x14ac:dyDescent="0.25">
      <c r="A110" t="s">
        <v>287</v>
      </c>
      <c r="B110" s="15">
        <v>15</v>
      </c>
      <c r="C110" s="11" t="s">
        <v>153</v>
      </c>
      <c r="D110" s="226">
        <v>102</v>
      </c>
      <c r="E110" s="226">
        <v>0</v>
      </c>
      <c r="F110" s="226">
        <v>0</v>
      </c>
      <c r="G110" s="226">
        <v>0</v>
      </c>
      <c r="H110" s="226">
        <v>0</v>
      </c>
      <c r="I110" s="226">
        <v>1</v>
      </c>
      <c r="J110" s="226">
        <v>0</v>
      </c>
    </row>
    <row r="111" spans="1:10" x14ac:dyDescent="0.25">
      <c r="A111" t="s">
        <v>289</v>
      </c>
      <c r="B111" s="15">
        <v>15</v>
      </c>
      <c r="C111" s="11" t="s">
        <v>153</v>
      </c>
      <c r="D111" s="226">
        <v>103</v>
      </c>
      <c r="E111" s="226">
        <v>0</v>
      </c>
      <c r="F111" s="226">
        <v>0</v>
      </c>
      <c r="G111" s="226">
        <v>0</v>
      </c>
      <c r="H111" s="226">
        <v>0</v>
      </c>
      <c r="I111" s="226">
        <v>1</v>
      </c>
      <c r="J111" s="226">
        <v>0</v>
      </c>
    </row>
    <row r="112" spans="1:10" x14ac:dyDescent="0.25">
      <c r="A112" t="s">
        <v>296</v>
      </c>
      <c r="B112" s="15">
        <v>15</v>
      </c>
      <c r="C112" s="11" t="s">
        <v>156</v>
      </c>
      <c r="D112" s="226">
        <v>104</v>
      </c>
      <c r="E112" s="226">
        <v>1</v>
      </c>
      <c r="F112" s="226">
        <v>0</v>
      </c>
      <c r="G112" s="226">
        <v>0</v>
      </c>
      <c r="H112" s="226">
        <v>0</v>
      </c>
      <c r="I112" s="226">
        <v>0</v>
      </c>
      <c r="J112" s="226">
        <v>0</v>
      </c>
    </row>
    <row r="113" spans="1:10" x14ac:dyDescent="0.25">
      <c r="A113" t="s">
        <v>297</v>
      </c>
      <c r="B113" s="15">
        <v>15</v>
      </c>
      <c r="C113" s="11" t="s">
        <v>156</v>
      </c>
      <c r="D113" s="226">
        <v>105</v>
      </c>
      <c r="E113" s="226">
        <v>1</v>
      </c>
      <c r="F113" s="226">
        <v>0</v>
      </c>
      <c r="G113" s="226">
        <v>0</v>
      </c>
      <c r="H113" s="226">
        <v>0</v>
      </c>
      <c r="I113" s="226">
        <v>0</v>
      </c>
      <c r="J113" s="226">
        <v>0</v>
      </c>
    </row>
    <row r="114" spans="1:10" x14ac:dyDescent="0.25">
      <c r="A114" t="s">
        <v>287</v>
      </c>
      <c r="B114" s="15">
        <v>15</v>
      </c>
      <c r="C114" s="11" t="s">
        <v>156</v>
      </c>
      <c r="D114" s="226">
        <v>106</v>
      </c>
      <c r="E114" s="226">
        <v>1</v>
      </c>
      <c r="F114" s="226">
        <v>0</v>
      </c>
      <c r="G114" s="226">
        <v>0</v>
      </c>
      <c r="H114" s="226">
        <v>0</v>
      </c>
      <c r="I114" s="226">
        <v>0</v>
      </c>
      <c r="J114" s="226">
        <v>0</v>
      </c>
    </row>
    <row r="115" spans="1:10" x14ac:dyDescent="0.25">
      <c r="A115" t="s">
        <v>296</v>
      </c>
      <c r="B115" s="15">
        <v>15</v>
      </c>
      <c r="C115" s="11" t="s">
        <v>224</v>
      </c>
      <c r="D115" s="226">
        <v>107</v>
      </c>
      <c r="E115" s="226">
        <v>0</v>
      </c>
      <c r="F115" s="226">
        <v>1</v>
      </c>
      <c r="G115" s="226">
        <v>0</v>
      </c>
      <c r="H115" s="226">
        <v>0</v>
      </c>
      <c r="I115" s="226">
        <v>0</v>
      </c>
      <c r="J115" s="226">
        <v>0</v>
      </c>
    </row>
    <row r="116" spans="1:10" x14ac:dyDescent="0.25">
      <c r="A116" t="s">
        <v>298</v>
      </c>
      <c r="B116" s="15">
        <v>15</v>
      </c>
      <c r="C116" s="11" t="s">
        <v>224</v>
      </c>
      <c r="D116" s="226">
        <v>108</v>
      </c>
      <c r="E116" s="226">
        <v>0</v>
      </c>
      <c r="F116" s="226">
        <v>1</v>
      </c>
      <c r="G116" s="226">
        <v>0</v>
      </c>
      <c r="H116" s="226">
        <v>0</v>
      </c>
      <c r="I116" s="226">
        <v>0</v>
      </c>
      <c r="J116" s="226">
        <v>0</v>
      </c>
    </row>
    <row r="117" spans="1:10" x14ac:dyDescent="0.25">
      <c r="A117" t="s">
        <v>291</v>
      </c>
      <c r="B117" s="15">
        <v>15</v>
      </c>
      <c r="C117" s="11" t="s">
        <v>224</v>
      </c>
      <c r="D117" s="226">
        <v>109</v>
      </c>
      <c r="E117" s="226">
        <v>0</v>
      </c>
      <c r="F117" s="226">
        <v>1</v>
      </c>
      <c r="G117" s="226">
        <v>0</v>
      </c>
      <c r="H117" s="226">
        <v>0</v>
      </c>
      <c r="I117" s="226">
        <v>0</v>
      </c>
      <c r="J117" s="226">
        <v>0</v>
      </c>
    </row>
    <row r="118" spans="1:10" x14ac:dyDescent="0.25">
      <c r="A118" t="s">
        <v>299</v>
      </c>
      <c r="B118" s="15">
        <v>15</v>
      </c>
      <c r="C118" s="11" t="s">
        <v>224</v>
      </c>
      <c r="D118" s="226">
        <v>110</v>
      </c>
      <c r="E118" s="226">
        <v>0</v>
      </c>
      <c r="F118" s="226">
        <v>1</v>
      </c>
      <c r="G118" s="226">
        <v>0</v>
      </c>
      <c r="H118" s="226">
        <v>0</v>
      </c>
      <c r="I118" s="226">
        <v>0</v>
      </c>
      <c r="J118" s="226">
        <v>0</v>
      </c>
    </row>
    <row r="119" spans="1:10" x14ac:dyDescent="0.25">
      <c r="A119" t="s">
        <v>287</v>
      </c>
      <c r="B119" s="15">
        <v>15</v>
      </c>
      <c r="C119" s="11" t="s">
        <v>224</v>
      </c>
      <c r="D119" s="226">
        <v>111</v>
      </c>
      <c r="E119" s="226">
        <v>0</v>
      </c>
      <c r="F119" s="226">
        <v>1</v>
      </c>
      <c r="G119" s="226">
        <v>0</v>
      </c>
      <c r="H119" s="226">
        <v>0</v>
      </c>
      <c r="I119" s="226">
        <v>0</v>
      </c>
      <c r="J119" s="226">
        <v>0</v>
      </c>
    </row>
    <row r="120" spans="1:10" x14ac:dyDescent="0.25">
      <c r="A120" t="s">
        <v>294</v>
      </c>
      <c r="B120" s="15">
        <v>15</v>
      </c>
      <c r="C120" s="11" t="s">
        <v>224</v>
      </c>
      <c r="D120" s="226">
        <v>112</v>
      </c>
      <c r="E120" s="226">
        <v>0</v>
      </c>
      <c r="F120" s="226">
        <v>1</v>
      </c>
      <c r="G120" s="226">
        <v>0</v>
      </c>
      <c r="H120" s="226">
        <v>0</v>
      </c>
      <c r="I120" s="226">
        <v>0</v>
      </c>
      <c r="J120" s="226">
        <v>0</v>
      </c>
    </row>
    <row r="121" spans="1:10" x14ac:dyDescent="0.25">
      <c r="A121" t="s">
        <v>286</v>
      </c>
      <c r="B121" s="15">
        <v>16</v>
      </c>
      <c r="C121" s="11" t="s">
        <v>153</v>
      </c>
      <c r="D121" s="226">
        <v>113</v>
      </c>
      <c r="E121" s="226">
        <v>0</v>
      </c>
      <c r="F121" s="226">
        <v>0</v>
      </c>
      <c r="G121" s="226">
        <v>0</v>
      </c>
      <c r="H121" s="226">
        <v>0</v>
      </c>
      <c r="I121" s="226">
        <v>1</v>
      </c>
      <c r="J121" s="226">
        <v>0</v>
      </c>
    </row>
    <row r="122" spans="1:10" x14ac:dyDescent="0.25">
      <c r="A122" t="s">
        <v>300</v>
      </c>
      <c r="B122" s="15">
        <v>16</v>
      </c>
      <c r="C122" s="11" t="s">
        <v>224</v>
      </c>
      <c r="D122" s="226">
        <v>114</v>
      </c>
      <c r="E122" s="226">
        <v>0</v>
      </c>
      <c r="F122" s="226">
        <v>1</v>
      </c>
      <c r="G122" s="226">
        <v>0</v>
      </c>
      <c r="H122" s="226">
        <v>0</v>
      </c>
      <c r="I122" s="226">
        <v>0</v>
      </c>
      <c r="J122" s="226">
        <v>0</v>
      </c>
    </row>
    <row r="123" spans="1:10" x14ac:dyDescent="0.25">
      <c r="A123" t="s">
        <v>301</v>
      </c>
      <c r="B123" s="15">
        <v>17</v>
      </c>
      <c r="C123" s="11" t="s">
        <v>157</v>
      </c>
      <c r="D123" s="226">
        <v>115</v>
      </c>
      <c r="E123" s="226">
        <v>0</v>
      </c>
      <c r="F123" s="226">
        <v>0</v>
      </c>
      <c r="G123" s="226">
        <v>0</v>
      </c>
      <c r="H123" s="226">
        <v>1</v>
      </c>
      <c r="I123" s="226">
        <v>0</v>
      </c>
      <c r="J123" s="226">
        <v>0</v>
      </c>
    </row>
    <row r="124" spans="1:10" x14ac:dyDescent="0.25">
      <c r="A124" t="s">
        <v>302</v>
      </c>
      <c r="B124" s="15">
        <v>17</v>
      </c>
      <c r="C124" s="11" t="s">
        <v>157</v>
      </c>
      <c r="D124" s="226">
        <v>116</v>
      </c>
      <c r="E124" s="226">
        <v>0</v>
      </c>
      <c r="F124" s="226">
        <v>0</v>
      </c>
      <c r="G124" s="226">
        <v>0</v>
      </c>
      <c r="H124" s="226">
        <v>1</v>
      </c>
      <c r="I124" s="226">
        <v>0</v>
      </c>
      <c r="J124" s="226">
        <v>0</v>
      </c>
    </row>
    <row r="125" spans="1:10" x14ac:dyDescent="0.25">
      <c r="A125" t="s">
        <v>303</v>
      </c>
      <c r="B125" s="15">
        <v>17</v>
      </c>
      <c r="C125" s="11" t="s">
        <v>157</v>
      </c>
      <c r="D125" s="226">
        <v>117</v>
      </c>
      <c r="E125" s="226">
        <v>0</v>
      </c>
      <c r="F125" s="226">
        <v>0</v>
      </c>
      <c r="G125" s="226">
        <v>0</v>
      </c>
      <c r="H125" s="226">
        <v>1</v>
      </c>
      <c r="I125" s="226">
        <v>0</v>
      </c>
      <c r="J125" s="226">
        <v>0</v>
      </c>
    </row>
    <row r="126" spans="1:10" x14ac:dyDescent="0.25">
      <c r="A126" t="s">
        <v>304</v>
      </c>
      <c r="B126" s="15">
        <v>17</v>
      </c>
      <c r="C126" s="11" t="s">
        <v>157</v>
      </c>
      <c r="D126" s="226">
        <v>118</v>
      </c>
      <c r="E126" s="226">
        <v>0</v>
      </c>
      <c r="F126" s="226">
        <v>0</v>
      </c>
      <c r="G126" s="226">
        <v>0</v>
      </c>
      <c r="H126" s="226">
        <v>1</v>
      </c>
      <c r="I126" s="226">
        <v>0</v>
      </c>
      <c r="J126" s="226">
        <v>0</v>
      </c>
    </row>
    <row r="127" spans="1:10" x14ac:dyDescent="0.25">
      <c r="A127" t="s">
        <v>302</v>
      </c>
      <c r="B127" s="15">
        <v>17</v>
      </c>
      <c r="C127" s="11" t="s">
        <v>154</v>
      </c>
      <c r="D127" s="226">
        <v>119</v>
      </c>
      <c r="E127" s="226">
        <v>0</v>
      </c>
      <c r="F127" s="226">
        <v>0</v>
      </c>
      <c r="G127" s="226">
        <v>1</v>
      </c>
      <c r="H127" s="226">
        <v>0</v>
      </c>
      <c r="I127" s="226">
        <v>0</v>
      </c>
      <c r="J127" s="226">
        <v>0</v>
      </c>
    </row>
    <row r="128" spans="1:10" x14ac:dyDescent="0.25">
      <c r="A128" t="s">
        <v>305</v>
      </c>
      <c r="B128" s="15">
        <v>17</v>
      </c>
      <c r="C128" s="11" t="s">
        <v>154</v>
      </c>
      <c r="D128" s="226">
        <v>120</v>
      </c>
      <c r="E128" s="226">
        <v>0</v>
      </c>
      <c r="F128" s="226">
        <v>0</v>
      </c>
      <c r="G128" s="226">
        <v>1</v>
      </c>
      <c r="H128" s="226">
        <v>0</v>
      </c>
      <c r="I128" s="226">
        <v>0</v>
      </c>
      <c r="J128" s="226">
        <v>0</v>
      </c>
    </row>
    <row r="129" spans="1:10" x14ac:dyDescent="0.25">
      <c r="A129" t="s">
        <v>304</v>
      </c>
      <c r="B129" s="15">
        <v>17</v>
      </c>
      <c r="C129" s="11" t="s">
        <v>154</v>
      </c>
      <c r="D129" s="226">
        <v>121</v>
      </c>
      <c r="E129" s="226">
        <v>0</v>
      </c>
      <c r="F129" s="226">
        <v>0</v>
      </c>
      <c r="G129" s="226">
        <v>1</v>
      </c>
      <c r="H129" s="226">
        <v>0</v>
      </c>
      <c r="I129" s="226">
        <v>0</v>
      </c>
      <c r="J129" s="226">
        <v>0</v>
      </c>
    </row>
    <row r="130" spans="1:10" x14ac:dyDescent="0.25">
      <c r="A130" t="s">
        <v>302</v>
      </c>
      <c r="B130" s="15">
        <v>17</v>
      </c>
      <c r="C130" s="11" t="s">
        <v>153</v>
      </c>
      <c r="D130" s="226">
        <v>122</v>
      </c>
      <c r="E130" s="226">
        <v>0</v>
      </c>
      <c r="F130" s="226">
        <v>0</v>
      </c>
      <c r="G130" s="226">
        <v>0</v>
      </c>
      <c r="H130" s="226">
        <v>0</v>
      </c>
      <c r="I130" s="226">
        <v>1</v>
      </c>
      <c r="J130" s="226">
        <v>0</v>
      </c>
    </row>
    <row r="131" spans="1:10" x14ac:dyDescent="0.25">
      <c r="A131" t="s">
        <v>304</v>
      </c>
      <c r="B131" s="15">
        <v>17</v>
      </c>
      <c r="C131" s="11" t="s">
        <v>153</v>
      </c>
      <c r="D131" s="226">
        <v>123</v>
      </c>
      <c r="E131" s="226">
        <v>0</v>
      </c>
      <c r="F131" s="226">
        <v>0</v>
      </c>
      <c r="G131" s="226">
        <v>0</v>
      </c>
      <c r="H131" s="226">
        <v>0</v>
      </c>
      <c r="I131" s="226">
        <v>1</v>
      </c>
      <c r="J131" s="226">
        <v>0</v>
      </c>
    </row>
    <row r="132" spans="1:10" x14ac:dyDescent="0.25">
      <c r="A132" t="s">
        <v>302</v>
      </c>
      <c r="B132" s="15">
        <v>17</v>
      </c>
      <c r="C132" s="11" t="s">
        <v>156</v>
      </c>
      <c r="D132" s="226">
        <v>124</v>
      </c>
      <c r="E132" s="226">
        <v>1</v>
      </c>
      <c r="F132" s="226">
        <v>0</v>
      </c>
      <c r="G132" s="226">
        <v>0</v>
      </c>
      <c r="H132" s="226">
        <v>0</v>
      </c>
      <c r="I132" s="226">
        <v>0</v>
      </c>
      <c r="J132" s="226">
        <v>0</v>
      </c>
    </row>
    <row r="133" spans="1:10" x14ac:dyDescent="0.25">
      <c r="A133" t="s">
        <v>303</v>
      </c>
      <c r="B133" s="15">
        <v>17</v>
      </c>
      <c r="C133" s="11" t="s">
        <v>156</v>
      </c>
      <c r="D133" s="226">
        <v>125</v>
      </c>
      <c r="E133" s="226">
        <v>1</v>
      </c>
      <c r="F133" s="226">
        <v>0</v>
      </c>
      <c r="G133" s="226">
        <v>0</v>
      </c>
      <c r="H133" s="226">
        <v>0</v>
      </c>
      <c r="I133" s="226">
        <v>0</v>
      </c>
      <c r="J133" s="226">
        <v>0</v>
      </c>
    </row>
    <row r="134" spans="1:10" x14ac:dyDescent="0.25">
      <c r="A134" t="s">
        <v>304</v>
      </c>
      <c r="B134" s="15">
        <v>17</v>
      </c>
      <c r="C134" s="11" t="s">
        <v>156</v>
      </c>
      <c r="D134" s="226">
        <v>126</v>
      </c>
      <c r="E134" s="226">
        <v>1</v>
      </c>
      <c r="F134" s="226">
        <v>0</v>
      </c>
      <c r="G134" s="226">
        <v>0</v>
      </c>
      <c r="H134" s="226">
        <v>0</v>
      </c>
      <c r="I134" s="226">
        <v>0</v>
      </c>
      <c r="J134" s="226">
        <v>0</v>
      </c>
    </row>
    <row r="135" spans="1:10" x14ac:dyDescent="0.25">
      <c r="A135" t="s">
        <v>306</v>
      </c>
      <c r="B135" s="15">
        <v>17</v>
      </c>
      <c r="C135" s="11" t="s">
        <v>224</v>
      </c>
      <c r="D135" s="226">
        <v>127</v>
      </c>
      <c r="E135" s="226">
        <v>0</v>
      </c>
      <c r="F135" s="226">
        <v>1</v>
      </c>
      <c r="G135" s="226">
        <v>0</v>
      </c>
      <c r="H135" s="226">
        <v>0</v>
      </c>
      <c r="I135" s="226">
        <v>0</v>
      </c>
      <c r="J135" s="226">
        <v>0</v>
      </c>
    </row>
    <row r="136" spans="1:10" x14ac:dyDescent="0.25">
      <c r="A136" t="s">
        <v>302</v>
      </c>
      <c r="B136" s="15">
        <v>17</v>
      </c>
      <c r="C136" s="11" t="s">
        <v>224</v>
      </c>
      <c r="D136" s="226">
        <v>128</v>
      </c>
      <c r="E136" s="226">
        <v>0</v>
      </c>
      <c r="F136" s="226">
        <v>1</v>
      </c>
      <c r="G136" s="226">
        <v>0</v>
      </c>
      <c r="H136" s="226">
        <v>0</v>
      </c>
      <c r="I136" s="226">
        <v>0</v>
      </c>
      <c r="J136" s="226">
        <v>0</v>
      </c>
    </row>
    <row r="137" spans="1:10" x14ac:dyDescent="0.25">
      <c r="A137" t="s">
        <v>305</v>
      </c>
      <c r="B137" s="15">
        <v>17</v>
      </c>
      <c r="C137" s="11" t="s">
        <v>224</v>
      </c>
      <c r="D137" s="226">
        <v>129</v>
      </c>
      <c r="E137" s="226">
        <v>0</v>
      </c>
      <c r="F137" s="226">
        <v>1</v>
      </c>
      <c r="G137" s="226">
        <v>0</v>
      </c>
      <c r="H137" s="226">
        <v>0</v>
      </c>
      <c r="I137" s="226">
        <v>0</v>
      </c>
      <c r="J137" s="226">
        <v>0</v>
      </c>
    </row>
    <row r="138" spans="1:10" x14ac:dyDescent="0.25">
      <c r="A138" t="s">
        <v>304</v>
      </c>
      <c r="B138" s="15">
        <v>17</v>
      </c>
      <c r="C138" s="11" t="s">
        <v>224</v>
      </c>
      <c r="D138" s="226">
        <v>130</v>
      </c>
      <c r="E138" s="226">
        <v>0</v>
      </c>
      <c r="F138" s="226">
        <v>1</v>
      </c>
      <c r="G138" s="226">
        <v>0</v>
      </c>
      <c r="H138" s="226">
        <v>0</v>
      </c>
      <c r="I138" s="226">
        <v>0</v>
      </c>
      <c r="J138" s="226">
        <v>0</v>
      </c>
    </row>
    <row r="139" spans="1:10" x14ac:dyDescent="0.25">
      <c r="A139" t="s">
        <v>307</v>
      </c>
      <c r="B139" s="15">
        <v>17</v>
      </c>
      <c r="C139" s="11" t="s">
        <v>224</v>
      </c>
      <c r="D139" s="226">
        <v>131</v>
      </c>
      <c r="E139" s="226">
        <v>0</v>
      </c>
      <c r="F139" s="226">
        <v>1</v>
      </c>
      <c r="G139" s="226">
        <v>0</v>
      </c>
      <c r="H139" s="226">
        <v>0</v>
      </c>
      <c r="I139" s="226">
        <v>0</v>
      </c>
      <c r="J139" s="226">
        <v>0</v>
      </c>
    </row>
    <row r="140" spans="1:10" x14ac:dyDescent="0.25">
      <c r="A140" t="s">
        <v>308</v>
      </c>
      <c r="B140" s="15">
        <v>17</v>
      </c>
      <c r="C140" s="11" t="s">
        <v>224</v>
      </c>
      <c r="D140" s="226">
        <v>132</v>
      </c>
      <c r="E140" s="226">
        <v>0</v>
      </c>
      <c r="F140" s="226">
        <v>1</v>
      </c>
      <c r="G140" s="226">
        <v>0</v>
      </c>
      <c r="H140" s="226">
        <v>0</v>
      </c>
      <c r="I140" s="226">
        <v>0</v>
      </c>
      <c r="J140" s="226">
        <v>0</v>
      </c>
    </row>
    <row r="141" spans="1:10" x14ac:dyDescent="0.25">
      <c r="A141" t="s">
        <v>302</v>
      </c>
      <c r="B141" s="15">
        <v>18</v>
      </c>
      <c r="C141" s="11" t="s">
        <v>157</v>
      </c>
      <c r="D141" s="226">
        <v>133</v>
      </c>
      <c r="E141" s="226">
        <v>0</v>
      </c>
      <c r="F141" s="226">
        <v>0</v>
      </c>
      <c r="G141" s="226">
        <v>0</v>
      </c>
      <c r="H141" s="226">
        <v>1</v>
      </c>
      <c r="I141" s="226">
        <v>0</v>
      </c>
      <c r="J141" s="226">
        <v>0</v>
      </c>
    </row>
    <row r="142" spans="1:10" x14ac:dyDescent="0.25">
      <c r="A142" t="s">
        <v>304</v>
      </c>
      <c r="B142" s="15">
        <v>18</v>
      </c>
      <c r="C142" s="11" t="s">
        <v>154</v>
      </c>
      <c r="D142" s="226">
        <v>134</v>
      </c>
      <c r="E142" s="226">
        <v>0</v>
      </c>
      <c r="F142" s="226">
        <v>0</v>
      </c>
      <c r="G142" s="226">
        <v>1</v>
      </c>
      <c r="H142" s="226">
        <v>0</v>
      </c>
      <c r="I142" s="226">
        <v>0</v>
      </c>
      <c r="J142" s="226">
        <v>0</v>
      </c>
    </row>
    <row r="143" spans="1:10" x14ac:dyDescent="0.25">
      <c r="A143" t="s">
        <v>302</v>
      </c>
      <c r="B143" s="15">
        <v>18</v>
      </c>
      <c r="C143" s="11" t="s">
        <v>153</v>
      </c>
      <c r="D143" s="226">
        <v>135</v>
      </c>
      <c r="E143" s="226">
        <v>0</v>
      </c>
      <c r="F143" s="226">
        <v>0</v>
      </c>
      <c r="G143" s="226">
        <v>0</v>
      </c>
      <c r="H143" s="226">
        <v>0</v>
      </c>
      <c r="I143" s="226">
        <v>1</v>
      </c>
      <c r="J143" s="226">
        <v>0</v>
      </c>
    </row>
    <row r="144" spans="1:10" x14ac:dyDescent="0.25">
      <c r="A144" t="s">
        <v>304</v>
      </c>
      <c r="B144" s="15">
        <v>18</v>
      </c>
      <c r="C144" s="11" t="s">
        <v>153</v>
      </c>
      <c r="D144" s="226">
        <v>136</v>
      </c>
      <c r="E144" s="226">
        <v>0</v>
      </c>
      <c r="F144" s="226">
        <v>0</v>
      </c>
      <c r="G144" s="226">
        <v>0</v>
      </c>
      <c r="H144" s="226">
        <v>0</v>
      </c>
      <c r="I144" s="226">
        <v>1</v>
      </c>
      <c r="J144" s="226">
        <v>0</v>
      </c>
    </row>
    <row r="145" spans="1:10" x14ac:dyDescent="0.25">
      <c r="A145" t="s">
        <v>302</v>
      </c>
      <c r="B145" s="15">
        <v>18</v>
      </c>
      <c r="C145" s="11" t="s">
        <v>156</v>
      </c>
      <c r="D145" s="226">
        <v>137</v>
      </c>
      <c r="E145" s="226">
        <v>1</v>
      </c>
      <c r="F145" s="226">
        <v>0</v>
      </c>
      <c r="G145" s="226">
        <v>0</v>
      </c>
      <c r="H145" s="226">
        <v>0</v>
      </c>
      <c r="I145" s="226">
        <v>0</v>
      </c>
      <c r="J145" s="226">
        <v>0</v>
      </c>
    </row>
    <row r="146" spans="1:10" x14ac:dyDescent="0.25">
      <c r="A146" t="s">
        <v>303</v>
      </c>
      <c r="B146" s="15">
        <v>18</v>
      </c>
      <c r="C146" s="11" t="s">
        <v>156</v>
      </c>
      <c r="D146" s="226">
        <v>138</v>
      </c>
      <c r="E146" s="226">
        <v>1</v>
      </c>
      <c r="F146" s="226">
        <v>0</v>
      </c>
      <c r="G146" s="226">
        <v>0</v>
      </c>
      <c r="H146" s="226">
        <v>0</v>
      </c>
      <c r="I146" s="226">
        <v>0</v>
      </c>
      <c r="J146" s="226">
        <v>0</v>
      </c>
    </row>
    <row r="147" spans="1:10" x14ac:dyDescent="0.25">
      <c r="A147" t="s">
        <v>304</v>
      </c>
      <c r="B147" s="15">
        <v>18</v>
      </c>
      <c r="C147" s="11" t="s">
        <v>156</v>
      </c>
      <c r="D147" s="226">
        <v>139</v>
      </c>
      <c r="E147" s="226">
        <v>1</v>
      </c>
      <c r="F147" s="226">
        <v>0</v>
      </c>
      <c r="G147" s="226">
        <v>0</v>
      </c>
      <c r="H147" s="226">
        <v>0</v>
      </c>
      <c r="I147" s="226">
        <v>0</v>
      </c>
      <c r="J147" s="226">
        <v>0</v>
      </c>
    </row>
    <row r="148" spans="1:10" x14ac:dyDescent="0.25">
      <c r="A148" t="s">
        <v>309</v>
      </c>
      <c r="B148" s="15">
        <v>18</v>
      </c>
      <c r="C148" s="11" t="s">
        <v>156</v>
      </c>
      <c r="D148" s="226">
        <v>140</v>
      </c>
      <c r="E148" s="226">
        <v>1</v>
      </c>
      <c r="F148" s="226">
        <v>0</v>
      </c>
      <c r="G148" s="226">
        <v>0</v>
      </c>
      <c r="H148" s="226">
        <v>0</v>
      </c>
      <c r="I148" s="226">
        <v>0</v>
      </c>
      <c r="J148" s="226">
        <v>0</v>
      </c>
    </row>
    <row r="149" spans="1:10" x14ac:dyDescent="0.25">
      <c r="A149" t="s">
        <v>308</v>
      </c>
      <c r="B149" s="15">
        <v>18</v>
      </c>
      <c r="C149" s="11" t="s">
        <v>156</v>
      </c>
      <c r="D149" s="226">
        <v>141</v>
      </c>
      <c r="E149" s="226">
        <v>1</v>
      </c>
      <c r="F149" s="226">
        <v>0</v>
      </c>
      <c r="G149" s="226">
        <v>0</v>
      </c>
      <c r="H149" s="226">
        <v>0</v>
      </c>
      <c r="I149" s="226">
        <v>0</v>
      </c>
      <c r="J149" s="226">
        <v>0</v>
      </c>
    </row>
    <row r="150" spans="1:10" x14ac:dyDescent="0.25">
      <c r="A150" t="s">
        <v>302</v>
      </c>
      <c r="B150" s="15">
        <v>18</v>
      </c>
      <c r="C150" s="11" t="s">
        <v>224</v>
      </c>
      <c r="D150" s="226">
        <v>142</v>
      </c>
      <c r="E150" s="226">
        <v>0</v>
      </c>
      <c r="F150" s="226">
        <v>1</v>
      </c>
      <c r="G150" s="226">
        <v>0</v>
      </c>
      <c r="H150" s="226">
        <v>0</v>
      </c>
      <c r="I150" s="226">
        <v>0</v>
      </c>
      <c r="J150" s="226">
        <v>0</v>
      </c>
    </row>
    <row r="151" spans="1:10" x14ac:dyDescent="0.25">
      <c r="A151" t="s">
        <v>305</v>
      </c>
      <c r="B151" s="15">
        <v>18</v>
      </c>
      <c r="C151" s="11" t="s">
        <v>224</v>
      </c>
      <c r="D151" s="226">
        <v>143</v>
      </c>
      <c r="E151" s="226">
        <v>0</v>
      </c>
      <c r="F151" s="226">
        <v>1</v>
      </c>
      <c r="G151" s="226">
        <v>0</v>
      </c>
      <c r="H151" s="226">
        <v>0</v>
      </c>
      <c r="I151" s="226">
        <v>0</v>
      </c>
      <c r="J151" s="226">
        <v>0</v>
      </c>
    </row>
    <row r="152" spans="1:10" x14ac:dyDescent="0.25">
      <c r="A152" t="s">
        <v>304</v>
      </c>
      <c r="B152" s="15">
        <v>18</v>
      </c>
      <c r="C152" s="11" t="s">
        <v>224</v>
      </c>
      <c r="D152" s="226">
        <v>144</v>
      </c>
      <c r="E152" s="226">
        <v>0</v>
      </c>
      <c r="F152" s="226">
        <v>1</v>
      </c>
      <c r="G152" s="226">
        <v>0</v>
      </c>
      <c r="H152" s="226">
        <v>0</v>
      </c>
      <c r="I152" s="226">
        <v>0</v>
      </c>
      <c r="J152" s="226">
        <v>0</v>
      </c>
    </row>
    <row r="153" spans="1:10" x14ac:dyDescent="0.25">
      <c r="A153" t="s">
        <v>307</v>
      </c>
      <c r="B153" s="15">
        <v>18</v>
      </c>
      <c r="C153" s="11" t="s">
        <v>224</v>
      </c>
      <c r="D153" s="226">
        <v>145</v>
      </c>
      <c r="E153" s="226">
        <v>0</v>
      </c>
      <c r="F153" s="226">
        <v>1</v>
      </c>
      <c r="G153" s="226">
        <v>0</v>
      </c>
      <c r="H153" s="226">
        <v>0</v>
      </c>
      <c r="I153" s="226">
        <v>0</v>
      </c>
      <c r="J153" s="226">
        <v>0</v>
      </c>
    </row>
    <row r="154" spans="1:10" x14ac:dyDescent="0.25">
      <c r="A154" t="s">
        <v>309</v>
      </c>
      <c r="B154" s="15">
        <v>18</v>
      </c>
      <c r="C154" s="11" t="s">
        <v>224</v>
      </c>
      <c r="D154" s="226">
        <v>146</v>
      </c>
      <c r="E154" s="226">
        <v>0</v>
      </c>
      <c r="F154" s="226">
        <v>1</v>
      </c>
      <c r="G154" s="226">
        <v>0</v>
      </c>
      <c r="H154" s="226">
        <v>0</v>
      </c>
      <c r="I154" s="226">
        <v>0</v>
      </c>
      <c r="J154" s="226">
        <v>0</v>
      </c>
    </row>
    <row r="155" spans="1:10" x14ac:dyDescent="0.25">
      <c r="A155" t="s">
        <v>308</v>
      </c>
      <c r="B155" s="15">
        <v>18</v>
      </c>
      <c r="C155" s="11" t="s">
        <v>224</v>
      </c>
      <c r="D155" s="226">
        <v>147</v>
      </c>
      <c r="E155" s="226">
        <v>0</v>
      </c>
      <c r="F155" s="226">
        <v>1</v>
      </c>
      <c r="G155" s="226">
        <v>0</v>
      </c>
      <c r="H155" s="226">
        <v>0</v>
      </c>
      <c r="I155" s="226">
        <v>0</v>
      </c>
      <c r="J155" s="226">
        <v>0</v>
      </c>
    </row>
    <row r="156" spans="1:10" x14ac:dyDescent="0.25">
      <c r="A156" t="s">
        <v>281</v>
      </c>
      <c r="B156" s="15">
        <v>18</v>
      </c>
      <c r="C156" s="11" t="s">
        <v>224</v>
      </c>
      <c r="D156" s="226">
        <v>148</v>
      </c>
      <c r="E156" s="226">
        <v>0</v>
      </c>
      <c r="F156" s="226">
        <v>1</v>
      </c>
      <c r="G156" s="226">
        <v>0</v>
      </c>
      <c r="H156" s="226">
        <v>0</v>
      </c>
      <c r="I156" s="226">
        <v>0</v>
      </c>
      <c r="J156" s="226">
        <v>0</v>
      </c>
    </row>
    <row r="157" spans="1:10" x14ac:dyDescent="0.25">
      <c r="A157" t="s">
        <v>302</v>
      </c>
      <c r="B157" s="15">
        <v>19</v>
      </c>
      <c r="C157" s="11" t="s">
        <v>157</v>
      </c>
      <c r="D157" s="226">
        <v>149</v>
      </c>
      <c r="E157" s="226">
        <v>0</v>
      </c>
      <c r="F157" s="226">
        <v>0</v>
      </c>
      <c r="G157" s="226">
        <v>0</v>
      </c>
      <c r="H157" s="226">
        <v>1</v>
      </c>
      <c r="I157" s="226">
        <v>0</v>
      </c>
      <c r="J157" s="226">
        <v>0</v>
      </c>
    </row>
    <row r="158" spans="1:10" x14ac:dyDescent="0.25">
      <c r="A158" t="s">
        <v>308</v>
      </c>
      <c r="B158" s="15">
        <v>19</v>
      </c>
      <c r="C158" s="11" t="s">
        <v>155</v>
      </c>
      <c r="D158" s="226">
        <v>150</v>
      </c>
      <c r="E158" s="226">
        <v>0</v>
      </c>
      <c r="F158" s="226">
        <v>0</v>
      </c>
      <c r="G158" s="226">
        <v>0</v>
      </c>
      <c r="H158" s="226">
        <v>0</v>
      </c>
      <c r="I158" s="226">
        <v>0</v>
      </c>
      <c r="J158" s="226">
        <v>1</v>
      </c>
    </row>
    <row r="159" spans="1:10" x14ac:dyDescent="0.25">
      <c r="A159" t="s">
        <v>302</v>
      </c>
      <c r="B159" s="15">
        <v>19</v>
      </c>
      <c r="C159" s="11" t="s">
        <v>156</v>
      </c>
      <c r="D159" s="226">
        <v>151</v>
      </c>
      <c r="E159" s="226">
        <v>1</v>
      </c>
      <c r="F159" s="226">
        <v>0</v>
      </c>
      <c r="G159" s="226">
        <v>0</v>
      </c>
      <c r="H159" s="226">
        <v>0</v>
      </c>
      <c r="I159" s="226">
        <v>0</v>
      </c>
      <c r="J159" s="226">
        <v>0</v>
      </c>
    </row>
    <row r="160" spans="1:10" x14ac:dyDescent="0.25">
      <c r="A160" t="s">
        <v>304</v>
      </c>
      <c r="B160" s="15">
        <v>19</v>
      </c>
      <c r="C160" s="11" t="s">
        <v>156</v>
      </c>
      <c r="D160" s="226">
        <v>152</v>
      </c>
      <c r="E160" s="226">
        <v>1</v>
      </c>
      <c r="F160" s="226">
        <v>0</v>
      </c>
      <c r="G160" s="226">
        <v>0</v>
      </c>
      <c r="H160" s="226">
        <v>0</v>
      </c>
      <c r="I160" s="226">
        <v>0</v>
      </c>
      <c r="J160" s="226">
        <v>0</v>
      </c>
    </row>
    <row r="161" spans="1:14" x14ac:dyDescent="0.25">
      <c r="A161" t="s">
        <v>302</v>
      </c>
      <c r="B161" s="15">
        <v>19</v>
      </c>
      <c r="C161" s="11" t="s">
        <v>224</v>
      </c>
      <c r="D161" s="226">
        <v>153</v>
      </c>
      <c r="E161" s="226">
        <v>0</v>
      </c>
      <c r="F161" s="226">
        <v>1</v>
      </c>
      <c r="G161" s="226">
        <v>0</v>
      </c>
      <c r="H161" s="226">
        <v>0</v>
      </c>
      <c r="I161" s="226">
        <v>0</v>
      </c>
      <c r="J161" s="226">
        <v>0</v>
      </c>
    </row>
    <row r="162" spans="1:14" x14ac:dyDescent="0.25">
      <c r="A162" t="s">
        <v>309</v>
      </c>
      <c r="B162" s="15">
        <v>19</v>
      </c>
      <c r="C162" s="11" t="s">
        <v>224</v>
      </c>
      <c r="D162" s="226">
        <v>154</v>
      </c>
      <c r="E162" s="226">
        <v>0</v>
      </c>
      <c r="F162" s="226">
        <v>1</v>
      </c>
      <c r="G162" s="226">
        <v>0</v>
      </c>
      <c r="H162" s="226">
        <v>0</v>
      </c>
      <c r="I162" s="226">
        <v>0</v>
      </c>
      <c r="J162" s="226">
        <v>0</v>
      </c>
    </row>
    <row r="163" spans="1:14" x14ac:dyDescent="0.25">
      <c r="A163" t="s">
        <v>308</v>
      </c>
      <c r="B163" s="15">
        <v>19</v>
      </c>
      <c r="C163" s="11" t="s">
        <v>224</v>
      </c>
      <c r="D163" s="226">
        <v>155</v>
      </c>
      <c r="E163" s="226">
        <v>0</v>
      </c>
      <c r="F163" s="226">
        <v>1</v>
      </c>
      <c r="G163" s="226">
        <v>0</v>
      </c>
      <c r="H163" s="226">
        <v>0</v>
      </c>
      <c r="I163" s="226">
        <v>0</v>
      </c>
      <c r="J163" s="226">
        <v>0</v>
      </c>
    </row>
    <row r="164" spans="1:14" x14ac:dyDescent="0.25">
      <c r="A164" s="11" t="s">
        <v>283</v>
      </c>
      <c r="B164" s="142">
        <v>20</v>
      </c>
      <c r="C164" s="11" t="s">
        <v>156</v>
      </c>
      <c r="D164" s="226">
        <v>156</v>
      </c>
      <c r="E164" s="226">
        <v>1</v>
      </c>
      <c r="F164" s="226">
        <v>0</v>
      </c>
      <c r="G164" s="226">
        <v>0</v>
      </c>
      <c r="H164" s="226">
        <v>0</v>
      </c>
      <c r="I164" s="226">
        <v>0</v>
      </c>
      <c r="J164" s="226">
        <v>0</v>
      </c>
      <c r="M164" s="26"/>
    </row>
    <row r="165" spans="1:14" x14ac:dyDescent="0.25">
      <c r="A165" s="11" t="s">
        <v>283</v>
      </c>
      <c r="B165" s="142">
        <v>20</v>
      </c>
      <c r="C165" s="11" t="s">
        <v>156</v>
      </c>
      <c r="D165" s="226">
        <v>157</v>
      </c>
      <c r="E165" s="226">
        <v>1</v>
      </c>
      <c r="F165" s="226">
        <v>0</v>
      </c>
      <c r="G165" s="226">
        <v>0</v>
      </c>
      <c r="H165" s="226">
        <v>0</v>
      </c>
      <c r="I165" s="226">
        <v>0</v>
      </c>
      <c r="J165" s="226">
        <v>0</v>
      </c>
      <c r="L165" s="11"/>
      <c r="M165" s="11"/>
      <c r="N165" s="11"/>
    </row>
    <row r="166" spans="1:14" x14ac:dyDescent="0.25">
      <c r="A166" s="11" t="s">
        <v>283</v>
      </c>
      <c r="B166" s="142">
        <v>20</v>
      </c>
      <c r="C166" s="11" t="s">
        <v>224</v>
      </c>
      <c r="D166" s="226">
        <v>158</v>
      </c>
      <c r="E166" s="226">
        <v>0</v>
      </c>
      <c r="F166" s="226">
        <v>1</v>
      </c>
      <c r="G166" s="226">
        <v>0</v>
      </c>
      <c r="H166" s="226">
        <v>0</v>
      </c>
      <c r="I166" s="226">
        <v>0</v>
      </c>
      <c r="J166" s="226">
        <v>0</v>
      </c>
      <c r="L166" s="11"/>
      <c r="M166" s="11"/>
      <c r="N166" s="11"/>
    </row>
    <row r="167" spans="1:14" x14ac:dyDescent="0.25">
      <c r="A167" s="11" t="s">
        <v>283</v>
      </c>
      <c r="B167" s="142">
        <v>20</v>
      </c>
      <c r="C167" s="11" t="s">
        <v>224</v>
      </c>
      <c r="D167" s="226">
        <v>159</v>
      </c>
      <c r="E167" s="226">
        <v>0</v>
      </c>
      <c r="F167" s="226">
        <v>1</v>
      </c>
      <c r="G167" s="226">
        <v>0</v>
      </c>
      <c r="H167" s="226">
        <v>0</v>
      </c>
      <c r="I167" s="226">
        <v>0</v>
      </c>
      <c r="J167" s="226">
        <v>0</v>
      </c>
      <c r="L167" s="11"/>
      <c r="M167" s="11"/>
      <c r="N167" s="11"/>
    </row>
    <row r="168" spans="1:14" x14ac:dyDescent="0.25">
      <c r="A168" s="51" t="s">
        <v>310</v>
      </c>
      <c r="B168" s="143">
        <v>21</v>
      </c>
      <c r="C168" s="140" t="s">
        <v>157</v>
      </c>
      <c r="D168" s="226">
        <v>160</v>
      </c>
      <c r="E168" s="226">
        <v>0</v>
      </c>
      <c r="F168" s="226">
        <v>0</v>
      </c>
      <c r="G168" s="226">
        <v>0</v>
      </c>
      <c r="H168" s="226">
        <v>1</v>
      </c>
      <c r="I168" s="226">
        <v>0</v>
      </c>
      <c r="J168" s="226">
        <v>0</v>
      </c>
      <c r="L168" s="11"/>
      <c r="M168" s="11"/>
      <c r="N168" s="11"/>
    </row>
    <row r="169" spans="1:14" x14ac:dyDescent="0.25">
      <c r="A169" s="11" t="s">
        <v>312</v>
      </c>
      <c r="B169" s="143">
        <v>21</v>
      </c>
      <c r="C169" s="51" t="s">
        <v>157</v>
      </c>
      <c r="D169" s="226">
        <v>161</v>
      </c>
      <c r="E169" s="226">
        <v>0</v>
      </c>
      <c r="F169" s="226">
        <v>0</v>
      </c>
      <c r="G169" s="226">
        <v>0</v>
      </c>
      <c r="H169" s="226">
        <v>1</v>
      </c>
      <c r="I169" s="226">
        <v>0</v>
      </c>
      <c r="J169" s="226">
        <v>0</v>
      </c>
      <c r="L169" s="51"/>
      <c r="M169" s="140"/>
      <c r="N169" s="140"/>
    </row>
    <row r="170" spans="1:14" x14ac:dyDescent="0.25">
      <c r="A170" s="11" t="s">
        <v>311</v>
      </c>
      <c r="B170" s="143">
        <v>21</v>
      </c>
      <c r="C170" s="140" t="s">
        <v>155</v>
      </c>
      <c r="D170" s="226">
        <v>162</v>
      </c>
      <c r="E170" s="226">
        <v>0</v>
      </c>
      <c r="F170" s="226">
        <v>0</v>
      </c>
      <c r="G170" s="226">
        <v>0</v>
      </c>
      <c r="H170" s="226">
        <v>0</v>
      </c>
      <c r="I170" s="226">
        <v>0</v>
      </c>
      <c r="J170" s="226">
        <v>1</v>
      </c>
      <c r="L170" s="11"/>
      <c r="M170" s="140"/>
      <c r="N170" s="51"/>
    </row>
    <row r="171" spans="1:14" x14ac:dyDescent="0.25">
      <c r="A171" s="11" t="s">
        <v>312</v>
      </c>
      <c r="B171" s="143">
        <v>21</v>
      </c>
      <c r="C171" s="51" t="s">
        <v>155</v>
      </c>
      <c r="D171" s="226">
        <v>163</v>
      </c>
      <c r="E171" s="226">
        <v>0</v>
      </c>
      <c r="F171" s="226">
        <v>0</v>
      </c>
      <c r="G171" s="226">
        <v>0</v>
      </c>
      <c r="H171" s="226">
        <v>0</v>
      </c>
      <c r="I171" s="226">
        <v>0</v>
      </c>
      <c r="J171" s="226">
        <v>1</v>
      </c>
      <c r="L171" s="11"/>
      <c r="M171" s="140"/>
      <c r="N171" s="140"/>
    </row>
    <row r="172" spans="1:14" x14ac:dyDescent="0.25">
      <c r="A172" s="11" t="s">
        <v>312</v>
      </c>
      <c r="B172" s="143">
        <v>21</v>
      </c>
      <c r="C172" s="51" t="s">
        <v>155</v>
      </c>
      <c r="D172" s="226">
        <v>164</v>
      </c>
      <c r="E172" s="226">
        <v>0</v>
      </c>
      <c r="F172" s="226">
        <v>0</v>
      </c>
      <c r="G172" s="226">
        <v>0</v>
      </c>
      <c r="H172" s="226">
        <v>0</v>
      </c>
      <c r="I172" s="226">
        <v>0</v>
      </c>
      <c r="J172" s="226">
        <v>1</v>
      </c>
      <c r="L172" s="11"/>
      <c r="M172" s="140"/>
      <c r="N172" s="51"/>
    </row>
    <row r="173" spans="1:14" x14ac:dyDescent="0.25">
      <c r="A173" s="11" t="s">
        <v>312</v>
      </c>
      <c r="B173" s="143">
        <v>21</v>
      </c>
      <c r="C173" s="51" t="s">
        <v>155</v>
      </c>
      <c r="D173" s="226">
        <v>165</v>
      </c>
      <c r="E173" s="226">
        <v>0</v>
      </c>
      <c r="F173" s="226">
        <v>0</v>
      </c>
      <c r="G173" s="226">
        <v>0</v>
      </c>
      <c r="H173" s="226">
        <v>0</v>
      </c>
      <c r="I173" s="226">
        <v>0</v>
      </c>
      <c r="J173" s="226">
        <v>1</v>
      </c>
      <c r="L173" s="11"/>
      <c r="M173" s="140"/>
      <c r="N173" s="51"/>
    </row>
    <row r="174" spans="1:14" x14ac:dyDescent="0.25">
      <c r="A174" s="11" t="s">
        <v>285</v>
      </c>
      <c r="B174" s="143">
        <v>21</v>
      </c>
      <c r="C174" s="51" t="s">
        <v>155</v>
      </c>
      <c r="D174" s="226">
        <v>166</v>
      </c>
      <c r="E174" s="226">
        <v>0</v>
      </c>
      <c r="F174" s="226">
        <v>0</v>
      </c>
      <c r="G174" s="226">
        <v>0</v>
      </c>
      <c r="H174" s="226">
        <v>0</v>
      </c>
      <c r="I174" s="226">
        <v>0</v>
      </c>
      <c r="J174" s="226">
        <v>1</v>
      </c>
      <c r="L174" s="11"/>
      <c r="M174" s="140"/>
      <c r="N174" s="51"/>
    </row>
    <row r="175" spans="1:14" x14ac:dyDescent="0.25">
      <c r="A175" s="11" t="s">
        <v>285</v>
      </c>
      <c r="B175" s="143">
        <v>21</v>
      </c>
      <c r="C175" s="51" t="s">
        <v>155</v>
      </c>
      <c r="D175" s="226">
        <v>167</v>
      </c>
      <c r="E175" s="226">
        <v>0</v>
      </c>
      <c r="F175" s="226">
        <v>0</v>
      </c>
      <c r="G175" s="226">
        <v>0</v>
      </c>
      <c r="H175" s="226">
        <v>0</v>
      </c>
      <c r="I175" s="226">
        <v>0</v>
      </c>
      <c r="J175" s="226">
        <v>1</v>
      </c>
      <c r="L175" s="11"/>
      <c r="M175" s="140"/>
      <c r="N175" s="51"/>
    </row>
    <row r="176" spans="1:14" x14ac:dyDescent="0.25">
      <c r="A176" s="11" t="s">
        <v>310</v>
      </c>
      <c r="B176" s="143">
        <v>21</v>
      </c>
      <c r="C176" s="11" t="s">
        <v>154</v>
      </c>
      <c r="D176" s="226">
        <v>168</v>
      </c>
      <c r="E176" s="226">
        <v>0</v>
      </c>
      <c r="F176" s="226">
        <v>0</v>
      </c>
      <c r="G176" s="226">
        <v>1</v>
      </c>
      <c r="H176" s="226">
        <v>0</v>
      </c>
      <c r="I176" s="226">
        <v>0</v>
      </c>
      <c r="J176" s="226">
        <v>0</v>
      </c>
      <c r="L176" s="11"/>
      <c r="M176" s="140"/>
      <c r="N176" s="51"/>
    </row>
    <row r="177" spans="1:14" x14ac:dyDescent="0.25">
      <c r="A177" s="11" t="s">
        <v>311</v>
      </c>
      <c r="B177" s="143">
        <v>21</v>
      </c>
      <c r="C177" s="51" t="s">
        <v>153</v>
      </c>
      <c r="D177" s="226">
        <v>169</v>
      </c>
      <c r="E177" s="226">
        <v>0</v>
      </c>
      <c r="F177" s="226">
        <v>0</v>
      </c>
      <c r="G177" s="226">
        <v>0</v>
      </c>
      <c r="H177" s="226">
        <v>0</v>
      </c>
      <c r="I177" s="226">
        <v>1</v>
      </c>
      <c r="J177" s="226">
        <v>0</v>
      </c>
      <c r="L177" s="11"/>
      <c r="M177" s="140"/>
      <c r="N177" s="11"/>
    </row>
    <row r="178" spans="1:14" x14ac:dyDescent="0.25">
      <c r="A178" s="11" t="s">
        <v>310</v>
      </c>
      <c r="B178" s="143">
        <v>21</v>
      </c>
      <c r="C178" s="51" t="s">
        <v>153</v>
      </c>
      <c r="D178" s="226">
        <v>170</v>
      </c>
      <c r="E178" s="226">
        <v>0</v>
      </c>
      <c r="F178" s="226">
        <v>0</v>
      </c>
      <c r="G178" s="226">
        <v>0</v>
      </c>
      <c r="H178" s="226">
        <v>0</v>
      </c>
      <c r="I178" s="226">
        <v>1</v>
      </c>
      <c r="J178" s="226">
        <v>0</v>
      </c>
      <c r="L178" s="11"/>
      <c r="M178" s="140"/>
      <c r="N178" s="51"/>
    </row>
    <row r="179" spans="1:14" x14ac:dyDescent="0.25">
      <c r="A179" s="51" t="s">
        <v>312</v>
      </c>
      <c r="B179" s="143">
        <v>21</v>
      </c>
      <c r="C179" s="51" t="s">
        <v>153</v>
      </c>
      <c r="D179" s="226">
        <v>171</v>
      </c>
      <c r="E179" s="226">
        <v>0</v>
      </c>
      <c r="F179" s="226">
        <v>0</v>
      </c>
      <c r="G179" s="226">
        <v>0</v>
      </c>
      <c r="H179" s="226">
        <v>0</v>
      </c>
      <c r="I179" s="226">
        <v>1</v>
      </c>
      <c r="J179" s="226">
        <v>0</v>
      </c>
      <c r="L179" s="11"/>
      <c r="M179" s="140"/>
      <c r="N179" s="51"/>
    </row>
    <row r="180" spans="1:14" x14ac:dyDescent="0.25">
      <c r="A180" s="51" t="s">
        <v>312</v>
      </c>
      <c r="B180" s="143">
        <v>21</v>
      </c>
      <c r="C180" s="51" t="s">
        <v>153</v>
      </c>
      <c r="D180" s="226">
        <v>172</v>
      </c>
      <c r="E180" s="226">
        <v>0</v>
      </c>
      <c r="F180" s="226">
        <v>0</v>
      </c>
      <c r="G180" s="226">
        <v>0</v>
      </c>
      <c r="H180" s="226">
        <v>0</v>
      </c>
      <c r="I180" s="226">
        <v>1</v>
      </c>
      <c r="J180" s="226">
        <v>0</v>
      </c>
      <c r="L180" s="51"/>
      <c r="M180" s="140"/>
      <c r="N180" s="51"/>
    </row>
    <row r="181" spans="1:14" x14ac:dyDescent="0.25">
      <c r="A181" s="11" t="s">
        <v>281</v>
      </c>
      <c r="B181" s="143">
        <v>21</v>
      </c>
      <c r="C181" s="11" t="s">
        <v>156</v>
      </c>
      <c r="D181" s="226">
        <v>173</v>
      </c>
      <c r="E181" s="226">
        <v>1</v>
      </c>
      <c r="F181" s="226">
        <v>0</v>
      </c>
      <c r="G181" s="226">
        <v>0</v>
      </c>
      <c r="H181" s="226">
        <v>0</v>
      </c>
      <c r="I181" s="226">
        <v>0</v>
      </c>
      <c r="J181" s="226">
        <v>0</v>
      </c>
      <c r="L181" s="51"/>
      <c r="M181" s="140"/>
      <c r="N181" s="51"/>
    </row>
    <row r="182" spans="1:14" x14ac:dyDescent="0.25">
      <c r="A182" s="11" t="s">
        <v>310</v>
      </c>
      <c r="B182" s="143">
        <v>21</v>
      </c>
      <c r="C182" s="11" t="s">
        <v>156</v>
      </c>
      <c r="D182" s="226">
        <v>174</v>
      </c>
      <c r="E182" s="226">
        <v>1</v>
      </c>
      <c r="F182" s="226">
        <v>0</v>
      </c>
      <c r="G182" s="226">
        <v>0</v>
      </c>
      <c r="H182" s="226">
        <v>0</v>
      </c>
      <c r="I182" s="226">
        <v>0</v>
      </c>
      <c r="J182" s="226">
        <v>0</v>
      </c>
      <c r="L182" s="11"/>
      <c r="M182" s="140"/>
      <c r="N182" s="11"/>
    </row>
    <row r="183" spans="1:14" x14ac:dyDescent="0.25">
      <c r="A183" s="11" t="s">
        <v>312</v>
      </c>
      <c r="B183" s="143">
        <v>21</v>
      </c>
      <c r="C183" s="11" t="s">
        <v>156</v>
      </c>
      <c r="D183" s="226">
        <v>175</v>
      </c>
      <c r="E183" s="226">
        <v>1</v>
      </c>
      <c r="F183" s="226">
        <v>0</v>
      </c>
      <c r="G183" s="226">
        <v>0</v>
      </c>
      <c r="H183" s="226">
        <v>0</v>
      </c>
      <c r="I183" s="226">
        <v>0</v>
      </c>
      <c r="J183" s="226">
        <v>0</v>
      </c>
      <c r="L183" s="11"/>
      <c r="M183" s="140"/>
      <c r="N183" s="11"/>
    </row>
    <row r="184" spans="1:14" x14ac:dyDescent="0.25">
      <c r="A184" s="11" t="s">
        <v>285</v>
      </c>
      <c r="B184" s="143">
        <v>21</v>
      </c>
      <c r="C184" s="11" t="s">
        <v>156</v>
      </c>
      <c r="D184" s="226">
        <v>176</v>
      </c>
      <c r="E184" s="226">
        <v>1</v>
      </c>
      <c r="F184" s="226">
        <v>0</v>
      </c>
      <c r="G184" s="226">
        <v>0</v>
      </c>
      <c r="H184" s="226">
        <v>0</v>
      </c>
      <c r="I184" s="226">
        <v>0</v>
      </c>
      <c r="J184" s="226">
        <v>0</v>
      </c>
      <c r="L184" s="11"/>
      <c r="M184" s="140"/>
      <c r="N184" s="11"/>
    </row>
    <row r="185" spans="1:14" x14ac:dyDescent="0.25">
      <c r="A185" s="11" t="s">
        <v>281</v>
      </c>
      <c r="B185" s="143">
        <v>21</v>
      </c>
      <c r="C185" s="11" t="s">
        <v>224</v>
      </c>
      <c r="D185" s="226">
        <v>177</v>
      </c>
      <c r="E185" s="226">
        <v>0</v>
      </c>
      <c r="F185" s="226">
        <v>1</v>
      </c>
      <c r="G185" s="226">
        <v>0</v>
      </c>
      <c r="H185" s="226">
        <v>0</v>
      </c>
      <c r="I185" s="226">
        <v>0</v>
      </c>
      <c r="J185" s="226">
        <v>0</v>
      </c>
      <c r="L185" s="11"/>
      <c r="M185" s="140"/>
      <c r="N185" s="11"/>
    </row>
    <row r="186" spans="1:14" x14ac:dyDescent="0.25">
      <c r="A186" s="11" t="s">
        <v>283</v>
      </c>
      <c r="B186" s="143">
        <v>21</v>
      </c>
      <c r="C186" s="11" t="s">
        <v>224</v>
      </c>
      <c r="D186" s="226">
        <v>178</v>
      </c>
      <c r="E186" s="226">
        <v>0</v>
      </c>
      <c r="F186" s="226">
        <v>1</v>
      </c>
      <c r="G186" s="226">
        <v>0</v>
      </c>
      <c r="H186" s="226">
        <v>0</v>
      </c>
      <c r="I186" s="226">
        <v>0</v>
      </c>
      <c r="J186" s="226">
        <v>0</v>
      </c>
      <c r="L186" s="11"/>
      <c r="M186" s="140"/>
      <c r="N186" s="11"/>
    </row>
    <row r="187" spans="1:14" x14ac:dyDescent="0.25">
      <c r="A187" s="11" t="s">
        <v>310</v>
      </c>
      <c r="B187" s="143">
        <v>21</v>
      </c>
      <c r="C187" s="11" t="s">
        <v>224</v>
      </c>
      <c r="D187" s="226">
        <v>179</v>
      </c>
      <c r="E187" s="226">
        <v>0</v>
      </c>
      <c r="F187" s="226">
        <v>1</v>
      </c>
      <c r="G187" s="226">
        <v>0</v>
      </c>
      <c r="H187" s="226">
        <v>0</v>
      </c>
      <c r="I187" s="226">
        <v>0</v>
      </c>
      <c r="J187" s="226">
        <v>0</v>
      </c>
      <c r="L187" s="11"/>
      <c r="M187" s="140"/>
      <c r="N187" s="11"/>
    </row>
    <row r="188" spans="1:14" x14ac:dyDescent="0.25">
      <c r="A188" t="s">
        <v>312</v>
      </c>
      <c r="B188" s="143">
        <v>21</v>
      </c>
      <c r="C188" s="11" t="s">
        <v>224</v>
      </c>
      <c r="D188" s="226">
        <v>180</v>
      </c>
      <c r="E188" s="226">
        <v>0</v>
      </c>
      <c r="F188" s="226">
        <v>1</v>
      </c>
      <c r="G188" s="226">
        <v>0</v>
      </c>
      <c r="H188" s="226">
        <v>0</v>
      </c>
      <c r="I188" s="226">
        <v>0</v>
      </c>
      <c r="J188" s="226">
        <v>0</v>
      </c>
      <c r="L188" s="11"/>
      <c r="M188" s="140"/>
      <c r="N188" s="11"/>
    </row>
    <row r="189" spans="1:14" x14ac:dyDescent="0.25">
      <c r="A189" s="11" t="s">
        <v>285</v>
      </c>
      <c r="B189" s="143">
        <v>21</v>
      </c>
      <c r="C189" s="11" t="s">
        <v>224</v>
      </c>
      <c r="D189" s="226">
        <v>181</v>
      </c>
      <c r="E189" s="226">
        <v>0</v>
      </c>
      <c r="F189" s="226">
        <v>1</v>
      </c>
      <c r="G189" s="226">
        <v>0</v>
      </c>
      <c r="H189" s="226">
        <v>0</v>
      </c>
      <c r="I189" s="226">
        <v>0</v>
      </c>
      <c r="J189" s="226">
        <v>0</v>
      </c>
      <c r="M189" s="140"/>
      <c r="N189" s="11"/>
    </row>
    <row r="190" spans="1:14" x14ac:dyDescent="0.25">
      <c r="A190" t="s">
        <v>376</v>
      </c>
      <c r="B190" s="143">
        <v>21</v>
      </c>
      <c r="C190" s="11" t="s">
        <v>224</v>
      </c>
      <c r="D190" s="226">
        <v>182</v>
      </c>
      <c r="E190" s="226">
        <v>0</v>
      </c>
      <c r="F190" s="226">
        <v>1</v>
      </c>
      <c r="G190" s="226">
        <v>0</v>
      </c>
      <c r="H190" s="226">
        <v>0</v>
      </c>
      <c r="I190" s="226">
        <v>0</v>
      </c>
      <c r="J190" s="226">
        <v>0</v>
      </c>
      <c r="L190" s="11"/>
      <c r="M190" s="140"/>
      <c r="N190" s="11"/>
    </row>
    <row r="191" spans="1:14" x14ac:dyDescent="0.25">
      <c r="A191" s="11" t="s">
        <v>310</v>
      </c>
      <c r="B191" s="143">
        <v>22</v>
      </c>
      <c r="C191" s="140" t="s">
        <v>157</v>
      </c>
      <c r="D191" s="226">
        <v>183</v>
      </c>
      <c r="E191" s="226">
        <v>0</v>
      </c>
      <c r="F191" s="226">
        <v>0</v>
      </c>
      <c r="G191" s="226">
        <v>1</v>
      </c>
      <c r="H191" s="226">
        <v>0</v>
      </c>
      <c r="I191" s="226">
        <v>0</v>
      </c>
      <c r="J191" s="226">
        <v>0</v>
      </c>
      <c r="M191" s="140"/>
      <c r="N191" s="11"/>
    </row>
    <row r="192" spans="1:14" x14ac:dyDescent="0.25">
      <c r="A192" s="11" t="s">
        <v>311</v>
      </c>
      <c r="B192" s="143">
        <v>22</v>
      </c>
      <c r="C192" s="140" t="s">
        <v>155</v>
      </c>
      <c r="D192" s="226">
        <v>184</v>
      </c>
      <c r="E192" s="226">
        <v>0</v>
      </c>
      <c r="F192" s="226">
        <v>0</v>
      </c>
      <c r="G192" s="226">
        <v>0</v>
      </c>
      <c r="H192" s="226">
        <v>0</v>
      </c>
      <c r="I192" s="226">
        <v>0</v>
      </c>
      <c r="J192" s="226">
        <v>1</v>
      </c>
      <c r="L192" s="11"/>
      <c r="M192" s="140"/>
      <c r="N192" s="140"/>
    </row>
    <row r="193" spans="1:14" x14ac:dyDescent="0.25">
      <c r="A193" s="11" t="s">
        <v>312</v>
      </c>
      <c r="B193" s="143">
        <v>22</v>
      </c>
      <c r="C193" s="140" t="s">
        <v>155</v>
      </c>
      <c r="D193" s="226">
        <v>185</v>
      </c>
      <c r="E193" s="226">
        <v>0</v>
      </c>
      <c r="F193" s="226">
        <v>0</v>
      </c>
      <c r="G193" s="226">
        <v>0</v>
      </c>
      <c r="H193" s="226">
        <v>0</v>
      </c>
      <c r="I193" s="226">
        <v>0</v>
      </c>
      <c r="J193" s="226">
        <v>1</v>
      </c>
      <c r="L193" s="11"/>
      <c r="M193" s="140"/>
      <c r="N193" s="140"/>
    </row>
    <row r="194" spans="1:14" x14ac:dyDescent="0.25">
      <c r="A194" s="11" t="s">
        <v>312</v>
      </c>
      <c r="B194" s="143">
        <v>22</v>
      </c>
      <c r="C194" s="51" t="s">
        <v>155</v>
      </c>
      <c r="D194" s="226">
        <v>186</v>
      </c>
      <c r="E194" s="226">
        <v>0</v>
      </c>
      <c r="F194" s="226">
        <v>0</v>
      </c>
      <c r="G194" s="226">
        <v>0</v>
      </c>
      <c r="H194" s="226">
        <v>0</v>
      </c>
      <c r="I194" s="226">
        <v>0</v>
      </c>
      <c r="J194" s="226">
        <v>1</v>
      </c>
      <c r="L194" s="11"/>
      <c r="M194" s="140"/>
      <c r="N194" s="140"/>
    </row>
    <row r="195" spans="1:14" x14ac:dyDescent="0.25">
      <c r="A195" s="11" t="s">
        <v>312</v>
      </c>
      <c r="B195" s="143">
        <v>22</v>
      </c>
      <c r="C195" s="51" t="s">
        <v>155</v>
      </c>
      <c r="D195" s="226">
        <v>187</v>
      </c>
      <c r="E195" s="226">
        <v>0</v>
      </c>
      <c r="F195" s="226">
        <v>0</v>
      </c>
      <c r="G195" s="226">
        <v>0</v>
      </c>
      <c r="H195" s="226">
        <v>0</v>
      </c>
      <c r="I195" s="226">
        <v>0</v>
      </c>
      <c r="J195" s="226">
        <v>1</v>
      </c>
      <c r="L195" s="11"/>
      <c r="M195" s="140"/>
      <c r="N195" s="51"/>
    </row>
    <row r="196" spans="1:14" x14ac:dyDescent="0.25">
      <c r="A196" s="11" t="s">
        <v>312</v>
      </c>
      <c r="B196" s="143">
        <v>22</v>
      </c>
      <c r="C196" s="51" t="s">
        <v>155</v>
      </c>
      <c r="D196" s="226">
        <v>188</v>
      </c>
      <c r="E196" s="226">
        <v>0</v>
      </c>
      <c r="F196" s="226">
        <v>0</v>
      </c>
      <c r="G196" s="226">
        <v>0</v>
      </c>
      <c r="H196" s="226">
        <v>0</v>
      </c>
      <c r="I196" s="226">
        <v>0</v>
      </c>
      <c r="J196" s="226">
        <v>1</v>
      </c>
      <c r="L196" s="11"/>
      <c r="M196" s="140"/>
      <c r="N196" s="51"/>
    </row>
    <row r="197" spans="1:14" x14ac:dyDescent="0.25">
      <c r="A197" s="11" t="s">
        <v>285</v>
      </c>
      <c r="B197" s="143">
        <v>22</v>
      </c>
      <c r="C197" s="51" t="s">
        <v>155</v>
      </c>
      <c r="D197" s="226">
        <v>189</v>
      </c>
      <c r="E197" s="226">
        <v>0</v>
      </c>
      <c r="F197" s="226">
        <v>0</v>
      </c>
      <c r="G197" s="226">
        <v>0</v>
      </c>
      <c r="H197" s="226">
        <v>0</v>
      </c>
      <c r="I197" s="226">
        <v>0</v>
      </c>
      <c r="J197" s="226">
        <v>1</v>
      </c>
      <c r="L197" s="11"/>
      <c r="M197" s="140"/>
      <c r="N197" s="51"/>
    </row>
    <row r="198" spans="1:14" x14ac:dyDescent="0.25">
      <c r="A198" s="11" t="s">
        <v>285</v>
      </c>
      <c r="B198" s="143">
        <v>22</v>
      </c>
      <c r="C198" s="51" t="s">
        <v>155</v>
      </c>
      <c r="D198" s="226">
        <v>190</v>
      </c>
      <c r="E198" s="226">
        <v>0</v>
      </c>
      <c r="F198" s="226">
        <v>0</v>
      </c>
      <c r="G198" s="226">
        <v>0</v>
      </c>
      <c r="H198" s="226">
        <v>0</v>
      </c>
      <c r="I198" s="226">
        <v>0</v>
      </c>
      <c r="J198" s="226">
        <v>1</v>
      </c>
      <c r="L198" s="11"/>
      <c r="M198" s="140"/>
      <c r="N198" s="51"/>
    </row>
    <row r="199" spans="1:14" x14ac:dyDescent="0.25">
      <c r="A199" s="11" t="s">
        <v>310</v>
      </c>
      <c r="B199" s="143">
        <v>22</v>
      </c>
      <c r="C199" s="11" t="s">
        <v>154</v>
      </c>
      <c r="D199" s="226">
        <v>191</v>
      </c>
      <c r="E199" s="226">
        <v>0</v>
      </c>
      <c r="F199" s="226">
        <v>0</v>
      </c>
      <c r="G199" s="226">
        <v>1</v>
      </c>
      <c r="H199" s="226">
        <v>0</v>
      </c>
      <c r="I199" s="226">
        <v>0</v>
      </c>
      <c r="J199" s="226">
        <v>0</v>
      </c>
      <c r="L199" s="11"/>
      <c r="M199" s="140"/>
      <c r="N199" s="51"/>
    </row>
    <row r="200" spans="1:14" x14ac:dyDescent="0.25">
      <c r="A200" s="11" t="s">
        <v>285</v>
      </c>
      <c r="B200" s="143">
        <v>22</v>
      </c>
      <c r="C200" s="11" t="s">
        <v>154</v>
      </c>
      <c r="D200" s="226">
        <v>192</v>
      </c>
      <c r="E200" s="226">
        <v>0</v>
      </c>
      <c r="F200" s="226">
        <v>0</v>
      </c>
      <c r="G200" s="226">
        <v>1</v>
      </c>
      <c r="H200" s="226">
        <v>0</v>
      </c>
      <c r="I200" s="226">
        <v>0</v>
      </c>
      <c r="J200" s="226">
        <v>0</v>
      </c>
      <c r="L200" s="11"/>
      <c r="M200" s="140"/>
      <c r="N200" s="11"/>
    </row>
    <row r="201" spans="1:14" x14ac:dyDescent="0.25">
      <c r="A201" s="11" t="s">
        <v>311</v>
      </c>
      <c r="B201" s="143">
        <v>22</v>
      </c>
      <c r="C201" s="51" t="s">
        <v>153</v>
      </c>
      <c r="D201" s="226">
        <v>193</v>
      </c>
      <c r="E201" s="226">
        <v>0</v>
      </c>
      <c r="F201" s="226">
        <v>0</v>
      </c>
      <c r="G201" s="226">
        <v>0</v>
      </c>
      <c r="H201" s="226">
        <v>0</v>
      </c>
      <c r="I201" s="226">
        <v>1</v>
      </c>
      <c r="J201" s="226">
        <v>0</v>
      </c>
      <c r="L201" s="11"/>
      <c r="M201" s="140"/>
      <c r="N201" s="11"/>
    </row>
    <row r="202" spans="1:14" x14ac:dyDescent="0.25">
      <c r="A202" s="11" t="s">
        <v>310</v>
      </c>
      <c r="B202" s="143">
        <v>22</v>
      </c>
      <c r="C202" s="51" t="s">
        <v>153</v>
      </c>
      <c r="D202" s="226">
        <v>194</v>
      </c>
      <c r="E202" s="226">
        <v>0</v>
      </c>
      <c r="F202" s="226">
        <v>0</v>
      </c>
      <c r="G202" s="226">
        <v>0</v>
      </c>
      <c r="H202" s="226">
        <v>0</v>
      </c>
      <c r="I202" s="226">
        <v>1</v>
      </c>
      <c r="J202" s="226">
        <v>0</v>
      </c>
      <c r="L202" s="11"/>
      <c r="M202" s="140"/>
      <c r="N202" s="51"/>
    </row>
    <row r="203" spans="1:14" x14ac:dyDescent="0.25">
      <c r="A203" s="11" t="s">
        <v>312</v>
      </c>
      <c r="B203" s="143">
        <v>22</v>
      </c>
      <c r="C203" s="51" t="s">
        <v>153</v>
      </c>
      <c r="D203" s="226">
        <v>195</v>
      </c>
      <c r="E203" s="226">
        <v>0</v>
      </c>
      <c r="F203" s="226">
        <v>0</v>
      </c>
      <c r="G203" s="226">
        <v>0</v>
      </c>
      <c r="H203" s="226">
        <v>0</v>
      </c>
      <c r="I203" s="226">
        <v>1</v>
      </c>
      <c r="J203" s="226">
        <v>0</v>
      </c>
      <c r="L203" s="11"/>
      <c r="M203" s="140"/>
      <c r="N203" s="51"/>
    </row>
    <row r="204" spans="1:14" x14ac:dyDescent="0.25">
      <c r="A204" s="11" t="s">
        <v>310</v>
      </c>
      <c r="B204" s="143">
        <v>22</v>
      </c>
      <c r="C204" s="11" t="s">
        <v>156</v>
      </c>
      <c r="D204" s="226">
        <v>196</v>
      </c>
      <c r="E204" s="226">
        <v>1</v>
      </c>
      <c r="F204" s="226">
        <v>0</v>
      </c>
      <c r="G204" s="226">
        <v>0</v>
      </c>
      <c r="H204" s="226">
        <v>0</v>
      </c>
      <c r="I204" s="226">
        <v>0</v>
      </c>
      <c r="J204" s="226">
        <v>0</v>
      </c>
      <c r="L204" s="11"/>
      <c r="M204" s="140"/>
      <c r="N204" s="51"/>
    </row>
    <row r="205" spans="1:14" x14ac:dyDescent="0.25">
      <c r="A205" s="11" t="s">
        <v>285</v>
      </c>
      <c r="B205" s="143">
        <v>22</v>
      </c>
      <c r="C205" s="11" t="s">
        <v>156</v>
      </c>
      <c r="D205" s="226">
        <v>197</v>
      </c>
      <c r="E205" s="226">
        <v>1</v>
      </c>
      <c r="F205" s="226">
        <v>0</v>
      </c>
      <c r="G205" s="226">
        <v>0</v>
      </c>
      <c r="H205" s="226">
        <v>0</v>
      </c>
      <c r="I205" s="226">
        <v>0</v>
      </c>
      <c r="J205" s="226">
        <v>0</v>
      </c>
      <c r="L205" s="11"/>
      <c r="M205" s="140"/>
      <c r="N205" s="11"/>
    </row>
    <row r="206" spans="1:14" x14ac:dyDescent="0.25">
      <c r="A206" s="11" t="s">
        <v>310</v>
      </c>
      <c r="B206" s="143">
        <v>22</v>
      </c>
      <c r="C206" s="11" t="s">
        <v>224</v>
      </c>
      <c r="D206" s="226">
        <v>198</v>
      </c>
      <c r="E206" s="226">
        <v>0</v>
      </c>
      <c r="F206" s="226">
        <v>1</v>
      </c>
      <c r="G206" s="226">
        <v>0</v>
      </c>
      <c r="H206" s="226">
        <v>0</v>
      </c>
      <c r="I206" s="226">
        <v>0</v>
      </c>
      <c r="J206" s="226">
        <v>0</v>
      </c>
      <c r="L206" s="11"/>
      <c r="M206" s="140"/>
      <c r="N206" s="11"/>
    </row>
    <row r="207" spans="1:14" x14ac:dyDescent="0.25">
      <c r="A207" s="11" t="s">
        <v>285</v>
      </c>
      <c r="B207" s="143">
        <v>22</v>
      </c>
      <c r="C207" s="11" t="s">
        <v>224</v>
      </c>
      <c r="D207" s="226">
        <v>199</v>
      </c>
      <c r="E207" s="226">
        <v>0</v>
      </c>
      <c r="F207" s="226">
        <v>1</v>
      </c>
      <c r="G207" s="226">
        <v>0</v>
      </c>
      <c r="H207" s="226">
        <v>0</v>
      </c>
      <c r="I207" s="226">
        <v>0</v>
      </c>
      <c r="J207" s="226">
        <v>0</v>
      </c>
      <c r="L207" s="11"/>
      <c r="M207" s="140"/>
      <c r="N207" s="11"/>
    </row>
    <row r="208" spans="1:14" x14ac:dyDescent="0.25">
      <c r="A208" t="s">
        <v>283</v>
      </c>
      <c r="B208" s="15">
        <v>23</v>
      </c>
      <c r="C208" s="11" t="s">
        <v>154</v>
      </c>
      <c r="D208" s="226">
        <v>200</v>
      </c>
      <c r="E208" s="226">
        <v>0</v>
      </c>
      <c r="F208" s="226">
        <v>0</v>
      </c>
      <c r="G208" s="226">
        <v>1</v>
      </c>
      <c r="H208" s="226">
        <v>0</v>
      </c>
      <c r="I208" s="226">
        <v>0</v>
      </c>
      <c r="J208" s="226">
        <v>0</v>
      </c>
      <c r="L208" s="11"/>
      <c r="M208" s="140"/>
      <c r="N208" s="11"/>
    </row>
    <row r="209" spans="1:10" x14ac:dyDescent="0.25">
      <c r="A209" t="s">
        <v>313</v>
      </c>
      <c r="B209" s="15">
        <v>23</v>
      </c>
      <c r="C209" s="11" t="s">
        <v>154</v>
      </c>
      <c r="D209" s="226">
        <v>201</v>
      </c>
      <c r="E209" s="226">
        <v>0</v>
      </c>
      <c r="F209" s="226">
        <v>0</v>
      </c>
      <c r="G209" s="226">
        <v>1</v>
      </c>
      <c r="H209" s="226">
        <v>0</v>
      </c>
      <c r="I209" s="226">
        <v>0</v>
      </c>
      <c r="J209" s="226">
        <v>0</v>
      </c>
    </row>
    <row r="210" spans="1:10" x14ac:dyDescent="0.25">
      <c r="A210" t="s">
        <v>283</v>
      </c>
      <c r="B210" s="15">
        <v>24</v>
      </c>
      <c r="C210" s="11" t="s">
        <v>154</v>
      </c>
      <c r="D210" s="226">
        <v>202</v>
      </c>
      <c r="E210" s="226">
        <v>0</v>
      </c>
      <c r="F210" s="226">
        <v>0</v>
      </c>
      <c r="G210" s="226">
        <v>1</v>
      </c>
      <c r="H210" s="226">
        <v>0</v>
      </c>
      <c r="I210" s="226">
        <v>0</v>
      </c>
      <c r="J210" s="226">
        <v>0</v>
      </c>
    </row>
    <row r="211" spans="1:10" x14ac:dyDescent="0.25">
      <c r="A211" t="s">
        <v>313</v>
      </c>
      <c r="B211" s="15">
        <v>24</v>
      </c>
      <c r="C211" s="11" t="s">
        <v>154</v>
      </c>
      <c r="D211" s="226">
        <v>203</v>
      </c>
      <c r="E211" s="226">
        <v>0</v>
      </c>
      <c r="F211" s="226">
        <v>0</v>
      </c>
      <c r="G211" s="226">
        <v>1</v>
      </c>
      <c r="H211" s="226">
        <v>0</v>
      </c>
      <c r="I211" s="226">
        <v>0</v>
      </c>
      <c r="J211" s="226">
        <v>0</v>
      </c>
    </row>
    <row r="212" spans="1:10" x14ac:dyDescent="0.25">
      <c r="D212" s="226">
        <v>204</v>
      </c>
      <c r="E212" s="226">
        <v>0</v>
      </c>
      <c r="F212" s="226">
        <v>0</v>
      </c>
      <c r="G212" s="226">
        <v>0</v>
      </c>
      <c r="H212" s="226">
        <v>0</v>
      </c>
      <c r="I212" s="226">
        <v>0</v>
      </c>
      <c r="J212" s="226">
        <v>0</v>
      </c>
    </row>
    <row r="213" spans="1:10" x14ac:dyDescent="0.25">
      <c r="D213" s="226">
        <v>205</v>
      </c>
      <c r="E213" s="226">
        <v>0</v>
      </c>
      <c r="F213" s="226">
        <v>0</v>
      </c>
      <c r="G213" s="226">
        <v>0</v>
      </c>
      <c r="H213" s="226">
        <v>0</v>
      </c>
      <c r="I213" s="226">
        <v>0</v>
      </c>
      <c r="J213" s="226">
        <v>0</v>
      </c>
    </row>
    <row r="214" spans="1:10" x14ac:dyDescent="0.25">
      <c r="D214" s="226">
        <v>206</v>
      </c>
      <c r="E214" s="226">
        <v>0</v>
      </c>
      <c r="F214" s="226">
        <v>0</v>
      </c>
      <c r="G214" s="226">
        <v>0</v>
      </c>
      <c r="H214" s="226">
        <v>0</v>
      </c>
      <c r="I214" s="226">
        <v>0</v>
      </c>
      <c r="J214" s="226">
        <v>0</v>
      </c>
    </row>
    <row r="215" spans="1:10" x14ac:dyDescent="0.25">
      <c r="D215" s="226">
        <v>207</v>
      </c>
      <c r="E215" s="226">
        <v>0</v>
      </c>
      <c r="F215" s="226">
        <v>0</v>
      </c>
      <c r="G215" s="226">
        <v>0</v>
      </c>
      <c r="H215" s="226">
        <v>0</v>
      </c>
      <c r="I215" s="226">
        <v>0</v>
      </c>
      <c r="J215" s="226">
        <v>0</v>
      </c>
    </row>
    <row r="216" spans="1:10" x14ac:dyDescent="0.25">
      <c r="D216" s="226">
        <v>208</v>
      </c>
      <c r="E216" s="226">
        <v>0</v>
      </c>
      <c r="F216" s="226">
        <v>0</v>
      </c>
      <c r="G216" s="226">
        <v>0</v>
      </c>
      <c r="H216" s="226">
        <v>0</v>
      </c>
      <c r="I216" s="226">
        <v>0</v>
      </c>
      <c r="J216" s="226">
        <v>0</v>
      </c>
    </row>
    <row r="217" spans="1:10" x14ac:dyDescent="0.25">
      <c r="D217" s="226">
        <v>209</v>
      </c>
      <c r="E217" s="226">
        <v>0</v>
      </c>
      <c r="F217" s="226">
        <v>0</v>
      </c>
      <c r="G217" s="226">
        <v>0</v>
      </c>
      <c r="H217" s="226">
        <v>0</v>
      </c>
      <c r="I217" s="226">
        <v>0</v>
      </c>
      <c r="J217" s="226">
        <v>0</v>
      </c>
    </row>
    <row r="218" spans="1:10" x14ac:dyDescent="0.25">
      <c r="D218" s="226">
        <v>210</v>
      </c>
      <c r="E218" s="226">
        <v>0</v>
      </c>
      <c r="F218" s="226">
        <v>0</v>
      </c>
      <c r="G218" s="226">
        <v>0</v>
      </c>
      <c r="H218" s="226">
        <v>0</v>
      </c>
      <c r="I218" s="226">
        <v>0</v>
      </c>
      <c r="J218" s="226">
        <v>0</v>
      </c>
    </row>
    <row r="219" spans="1:10" x14ac:dyDescent="0.25">
      <c r="D219" s="226">
        <v>211</v>
      </c>
      <c r="E219" s="226">
        <v>0</v>
      </c>
      <c r="F219" s="226">
        <v>0</v>
      </c>
      <c r="G219" s="226">
        <v>0</v>
      </c>
      <c r="H219" s="226">
        <v>0</v>
      </c>
      <c r="I219" s="226">
        <v>0</v>
      </c>
      <c r="J219" s="226">
        <v>0</v>
      </c>
    </row>
    <row r="220" spans="1:10" x14ac:dyDescent="0.25">
      <c r="D220" s="226">
        <v>212</v>
      </c>
      <c r="E220" s="226">
        <v>0</v>
      </c>
      <c r="F220" s="226">
        <v>0</v>
      </c>
      <c r="G220" s="226">
        <v>0</v>
      </c>
      <c r="H220" s="226">
        <v>0</v>
      </c>
      <c r="I220" s="226">
        <v>0</v>
      </c>
      <c r="J220" s="226">
        <v>0</v>
      </c>
    </row>
    <row r="221" spans="1:10" x14ac:dyDescent="0.25">
      <c r="D221" s="226">
        <v>213</v>
      </c>
      <c r="E221" s="226">
        <v>0</v>
      </c>
      <c r="F221" s="226">
        <v>0</v>
      </c>
      <c r="G221" s="226">
        <v>0</v>
      </c>
      <c r="H221" s="226">
        <v>0</v>
      </c>
      <c r="I221" s="226">
        <v>0</v>
      </c>
      <c r="J221" s="226">
        <v>0</v>
      </c>
    </row>
    <row r="222" spans="1:10" x14ac:dyDescent="0.25">
      <c r="D222" s="226">
        <v>214</v>
      </c>
      <c r="E222" s="226">
        <v>0</v>
      </c>
      <c r="F222" s="226">
        <v>0</v>
      </c>
      <c r="G222" s="226">
        <v>0</v>
      </c>
      <c r="H222" s="226">
        <v>0</v>
      </c>
      <c r="I222" s="226">
        <v>0</v>
      </c>
      <c r="J222" s="226">
        <v>0</v>
      </c>
    </row>
    <row r="223" spans="1:10" x14ac:dyDescent="0.25">
      <c r="D223" s="226">
        <v>215</v>
      </c>
      <c r="E223" s="226">
        <v>0</v>
      </c>
      <c r="F223" s="226">
        <v>0</v>
      </c>
      <c r="G223" s="226">
        <v>0</v>
      </c>
      <c r="H223" s="226">
        <v>0</v>
      </c>
      <c r="I223" s="226">
        <v>0</v>
      </c>
      <c r="J223" s="226">
        <v>0</v>
      </c>
    </row>
    <row r="224" spans="1:10" x14ac:dyDescent="0.25">
      <c r="D224" s="226">
        <v>216</v>
      </c>
      <c r="E224" s="226">
        <v>0</v>
      </c>
      <c r="F224" s="226">
        <v>0</v>
      </c>
      <c r="G224" s="226">
        <v>0</v>
      </c>
      <c r="H224" s="226">
        <v>0</v>
      </c>
      <c r="I224" s="226">
        <v>0</v>
      </c>
      <c r="J224" s="226">
        <v>0</v>
      </c>
    </row>
    <row r="225" spans="4:10" x14ac:dyDescent="0.25">
      <c r="D225" s="226">
        <v>217</v>
      </c>
      <c r="E225" s="226">
        <v>0</v>
      </c>
      <c r="F225" s="226">
        <v>0</v>
      </c>
      <c r="G225" s="226">
        <v>0</v>
      </c>
      <c r="H225" s="226">
        <v>0</v>
      </c>
      <c r="I225" s="226">
        <v>0</v>
      </c>
      <c r="J225" s="226">
        <v>0</v>
      </c>
    </row>
    <row r="226" spans="4:10" x14ac:dyDescent="0.25">
      <c r="D226" s="226">
        <v>218</v>
      </c>
      <c r="E226" s="226">
        <v>0</v>
      </c>
      <c r="F226" s="226">
        <v>0</v>
      </c>
      <c r="G226" s="226">
        <v>0</v>
      </c>
      <c r="H226" s="226">
        <v>0</v>
      </c>
      <c r="I226" s="226">
        <v>0</v>
      </c>
      <c r="J226" s="226">
        <v>0</v>
      </c>
    </row>
    <row r="227" spans="4:10" x14ac:dyDescent="0.25">
      <c r="D227" s="226">
        <v>219</v>
      </c>
      <c r="E227" s="226">
        <v>0</v>
      </c>
      <c r="F227" s="226">
        <v>0</v>
      </c>
      <c r="G227" s="226">
        <v>0</v>
      </c>
      <c r="H227" s="226">
        <v>0</v>
      </c>
      <c r="I227" s="226">
        <v>0</v>
      </c>
      <c r="J227" s="226">
        <v>0</v>
      </c>
    </row>
    <row r="228" spans="4:10" x14ac:dyDescent="0.25">
      <c r="D228" s="226">
        <v>220</v>
      </c>
      <c r="E228" s="226">
        <v>0</v>
      </c>
      <c r="F228" s="226">
        <v>0</v>
      </c>
      <c r="G228" s="226">
        <v>0</v>
      </c>
      <c r="H228" s="226">
        <v>0</v>
      </c>
      <c r="I228" s="226">
        <v>0</v>
      </c>
      <c r="J228" s="226">
        <v>0</v>
      </c>
    </row>
    <row r="229" spans="4:10" x14ac:dyDescent="0.25">
      <c r="D229" s="226">
        <v>221</v>
      </c>
      <c r="E229" s="226">
        <v>0</v>
      </c>
      <c r="F229" s="226">
        <v>0</v>
      </c>
      <c r="G229" s="226">
        <v>0</v>
      </c>
      <c r="H229" s="226">
        <v>0</v>
      </c>
      <c r="I229" s="226">
        <v>0</v>
      </c>
      <c r="J229" s="226">
        <v>0</v>
      </c>
    </row>
    <row r="230" spans="4:10" x14ac:dyDescent="0.25">
      <c r="D230" s="226">
        <v>222</v>
      </c>
      <c r="E230" s="226">
        <v>0</v>
      </c>
      <c r="F230" s="226">
        <v>0</v>
      </c>
      <c r="G230" s="226">
        <v>0</v>
      </c>
      <c r="H230" s="226">
        <v>0</v>
      </c>
      <c r="I230" s="226">
        <v>0</v>
      </c>
      <c r="J230" s="226">
        <v>0</v>
      </c>
    </row>
    <row r="231" spans="4:10" x14ac:dyDescent="0.25">
      <c r="D231" s="226">
        <v>223</v>
      </c>
      <c r="E231" s="226">
        <v>0</v>
      </c>
      <c r="F231" s="226">
        <v>0</v>
      </c>
      <c r="G231" s="226">
        <v>0</v>
      </c>
      <c r="H231" s="226">
        <v>0</v>
      </c>
      <c r="I231" s="226">
        <v>0</v>
      </c>
      <c r="J231" s="226">
        <v>0</v>
      </c>
    </row>
    <row r="232" spans="4:10" x14ac:dyDescent="0.25">
      <c r="D232" s="226">
        <v>224</v>
      </c>
      <c r="E232" s="226">
        <v>0</v>
      </c>
      <c r="F232" s="226">
        <v>0</v>
      </c>
      <c r="G232" s="226">
        <v>0</v>
      </c>
      <c r="H232" s="226">
        <v>0</v>
      </c>
      <c r="I232" s="226">
        <v>0</v>
      </c>
      <c r="J232" s="226">
        <v>0</v>
      </c>
    </row>
    <row r="233" spans="4:10" x14ac:dyDescent="0.25">
      <c r="D233" s="226">
        <v>225</v>
      </c>
      <c r="E233" s="226">
        <v>0</v>
      </c>
      <c r="F233" s="226">
        <v>0</v>
      </c>
      <c r="G233" s="226">
        <v>0</v>
      </c>
      <c r="H233" s="226">
        <v>0</v>
      </c>
      <c r="I233" s="226">
        <v>0</v>
      </c>
      <c r="J233" s="226">
        <v>0</v>
      </c>
    </row>
    <row r="234" spans="4:10" x14ac:dyDescent="0.25">
      <c r="D234" s="226">
        <v>226</v>
      </c>
      <c r="E234" s="226">
        <v>0</v>
      </c>
      <c r="F234" s="226">
        <v>0</v>
      </c>
      <c r="G234" s="226">
        <v>0</v>
      </c>
      <c r="H234" s="226">
        <v>0</v>
      </c>
      <c r="I234" s="226">
        <v>0</v>
      </c>
      <c r="J234" s="226">
        <v>0</v>
      </c>
    </row>
    <row r="235" spans="4:10" x14ac:dyDescent="0.25">
      <c r="D235" s="226">
        <v>227</v>
      </c>
      <c r="E235" s="226">
        <v>0</v>
      </c>
      <c r="F235" s="226">
        <v>0</v>
      </c>
      <c r="G235" s="226">
        <v>0</v>
      </c>
      <c r="H235" s="226">
        <v>0</v>
      </c>
      <c r="I235" s="226">
        <v>0</v>
      </c>
      <c r="J235" s="226">
        <v>0</v>
      </c>
    </row>
    <row r="236" spans="4:10" x14ac:dyDescent="0.25">
      <c r="D236" s="226">
        <v>228</v>
      </c>
      <c r="E236" s="226">
        <v>0</v>
      </c>
      <c r="F236" s="226">
        <v>0</v>
      </c>
      <c r="G236" s="226">
        <v>0</v>
      </c>
      <c r="H236" s="226">
        <v>0</v>
      </c>
      <c r="I236" s="226">
        <v>0</v>
      </c>
      <c r="J236" s="226">
        <v>0</v>
      </c>
    </row>
    <row r="237" spans="4:10" x14ac:dyDescent="0.25">
      <c r="D237" s="226">
        <v>229</v>
      </c>
      <c r="E237" s="226">
        <v>0</v>
      </c>
      <c r="F237" s="226">
        <v>0</v>
      </c>
      <c r="G237" s="226">
        <v>0</v>
      </c>
      <c r="H237" s="226">
        <v>0</v>
      </c>
      <c r="I237" s="226">
        <v>0</v>
      </c>
      <c r="J237" s="226">
        <v>0</v>
      </c>
    </row>
    <row r="238" spans="4:10" x14ac:dyDescent="0.25">
      <c r="D238" s="226">
        <v>230</v>
      </c>
      <c r="E238" s="226">
        <v>0</v>
      </c>
      <c r="F238" s="226">
        <v>0</v>
      </c>
      <c r="G238" s="226">
        <v>0</v>
      </c>
      <c r="H238" s="226">
        <v>0</v>
      </c>
      <c r="I238" s="226">
        <v>0</v>
      </c>
      <c r="J238" s="226">
        <v>0</v>
      </c>
    </row>
    <row r="239" spans="4:10" x14ac:dyDescent="0.25">
      <c r="D239" s="226">
        <v>231</v>
      </c>
      <c r="E239" s="226">
        <v>0</v>
      </c>
      <c r="F239" s="226">
        <v>0</v>
      </c>
      <c r="G239" s="226">
        <v>0</v>
      </c>
      <c r="H239" s="226">
        <v>0</v>
      </c>
      <c r="I239" s="226">
        <v>0</v>
      </c>
      <c r="J239" s="226">
        <v>0</v>
      </c>
    </row>
    <row r="240" spans="4:10" x14ac:dyDescent="0.25">
      <c r="D240" s="226">
        <v>232</v>
      </c>
      <c r="E240" s="226">
        <v>0</v>
      </c>
      <c r="F240" s="226">
        <v>0</v>
      </c>
      <c r="G240" s="226">
        <v>0</v>
      </c>
      <c r="H240" s="226">
        <v>0</v>
      </c>
      <c r="I240" s="226">
        <v>0</v>
      </c>
      <c r="J240" s="226">
        <v>0</v>
      </c>
    </row>
    <row r="241" spans="4:10" x14ac:dyDescent="0.25">
      <c r="D241" s="226">
        <v>233</v>
      </c>
      <c r="E241" s="226">
        <v>0</v>
      </c>
      <c r="F241" s="226">
        <v>0</v>
      </c>
      <c r="G241" s="226">
        <v>0</v>
      </c>
      <c r="H241" s="226">
        <v>0</v>
      </c>
      <c r="I241" s="226">
        <v>0</v>
      </c>
      <c r="J241" s="226">
        <v>0</v>
      </c>
    </row>
    <row r="242" spans="4:10" x14ac:dyDescent="0.25">
      <c r="D242" s="226">
        <v>234</v>
      </c>
      <c r="E242" s="226">
        <v>0</v>
      </c>
      <c r="F242" s="226">
        <v>0</v>
      </c>
      <c r="G242" s="226">
        <v>0</v>
      </c>
      <c r="H242" s="226">
        <v>0</v>
      </c>
      <c r="I242" s="226">
        <v>0</v>
      </c>
      <c r="J242" s="226">
        <v>0</v>
      </c>
    </row>
    <row r="243" spans="4:10" x14ac:dyDescent="0.25">
      <c r="D243" s="226">
        <v>235</v>
      </c>
      <c r="E243" s="226">
        <v>0</v>
      </c>
      <c r="F243" s="226">
        <v>0</v>
      </c>
      <c r="G243" s="226">
        <v>0</v>
      </c>
      <c r="H243" s="226">
        <v>0</v>
      </c>
      <c r="I243" s="226">
        <v>0</v>
      </c>
      <c r="J243" s="226">
        <v>0</v>
      </c>
    </row>
    <row r="244" spans="4:10" x14ac:dyDescent="0.25">
      <c r="D244" s="226">
        <v>236</v>
      </c>
      <c r="E244" s="226">
        <v>0</v>
      </c>
      <c r="F244" s="226">
        <v>0</v>
      </c>
      <c r="G244" s="226">
        <v>0</v>
      </c>
      <c r="H244" s="226">
        <v>0</v>
      </c>
      <c r="I244" s="226">
        <v>0</v>
      </c>
      <c r="J244" s="226">
        <v>0</v>
      </c>
    </row>
    <row r="245" spans="4:10" x14ac:dyDescent="0.25">
      <c r="D245" s="226">
        <v>237</v>
      </c>
      <c r="E245" s="226">
        <v>0</v>
      </c>
      <c r="F245" s="226">
        <v>0</v>
      </c>
      <c r="G245" s="226">
        <v>0</v>
      </c>
      <c r="H245" s="226">
        <v>0</v>
      </c>
      <c r="I245" s="226">
        <v>0</v>
      </c>
      <c r="J245" s="226">
        <v>0</v>
      </c>
    </row>
    <row r="246" spans="4:10" x14ac:dyDescent="0.25">
      <c r="D246" s="226">
        <v>238</v>
      </c>
      <c r="E246" s="226">
        <v>0</v>
      </c>
      <c r="F246" s="226">
        <v>0</v>
      </c>
      <c r="G246" s="226">
        <v>0</v>
      </c>
      <c r="H246" s="226">
        <v>0</v>
      </c>
      <c r="I246" s="226">
        <v>0</v>
      </c>
      <c r="J246" s="226">
        <v>0</v>
      </c>
    </row>
    <row r="247" spans="4:10" x14ac:dyDescent="0.25">
      <c r="D247" s="226">
        <v>239</v>
      </c>
      <c r="E247" s="226">
        <v>0</v>
      </c>
      <c r="F247" s="226">
        <v>0</v>
      </c>
      <c r="G247" s="226">
        <v>0</v>
      </c>
      <c r="H247" s="226">
        <v>0</v>
      </c>
      <c r="I247" s="226">
        <v>0</v>
      </c>
      <c r="J247" s="226">
        <v>0</v>
      </c>
    </row>
    <row r="248" spans="4:10" x14ac:dyDescent="0.25">
      <c r="D248" s="226">
        <v>240</v>
      </c>
      <c r="E248" s="226">
        <v>0</v>
      </c>
      <c r="F248" s="226">
        <v>0</v>
      </c>
      <c r="G248" s="226">
        <v>0</v>
      </c>
      <c r="H248" s="226">
        <v>0</v>
      </c>
      <c r="I248" s="226">
        <v>0</v>
      </c>
      <c r="J248" s="226">
        <v>0</v>
      </c>
    </row>
    <row r="249" spans="4:10" x14ac:dyDescent="0.25">
      <c r="D249" s="226">
        <v>241</v>
      </c>
      <c r="E249" s="226">
        <v>0</v>
      </c>
      <c r="F249" s="226">
        <v>0</v>
      </c>
      <c r="G249" s="226">
        <v>0</v>
      </c>
      <c r="H249" s="226">
        <v>0</v>
      </c>
      <c r="I249" s="226">
        <v>0</v>
      </c>
      <c r="J249" s="226">
        <v>0</v>
      </c>
    </row>
    <row r="250" spans="4:10" x14ac:dyDescent="0.25">
      <c r="D250" s="226">
        <v>242</v>
      </c>
      <c r="E250" s="226">
        <v>0</v>
      </c>
      <c r="F250" s="226">
        <v>0</v>
      </c>
      <c r="G250" s="226">
        <v>0</v>
      </c>
      <c r="H250" s="226">
        <v>0</v>
      </c>
      <c r="I250" s="226">
        <v>0</v>
      </c>
      <c r="J250" s="226">
        <v>0</v>
      </c>
    </row>
    <row r="251" spans="4:10" x14ac:dyDescent="0.25">
      <c r="D251" s="226">
        <v>243</v>
      </c>
      <c r="E251" s="226">
        <v>0</v>
      </c>
      <c r="F251" s="226">
        <v>0</v>
      </c>
      <c r="G251" s="226">
        <v>0</v>
      </c>
      <c r="H251" s="226">
        <v>0</v>
      </c>
      <c r="I251" s="226">
        <v>0</v>
      </c>
      <c r="J251" s="226">
        <v>0</v>
      </c>
    </row>
    <row r="252" spans="4:10" x14ac:dyDescent="0.25">
      <c r="D252" s="226">
        <v>244</v>
      </c>
      <c r="E252" s="226">
        <v>0</v>
      </c>
      <c r="F252" s="226">
        <v>0</v>
      </c>
      <c r="G252" s="226">
        <v>0</v>
      </c>
      <c r="H252" s="226">
        <v>0</v>
      </c>
      <c r="I252" s="226">
        <v>0</v>
      </c>
      <c r="J252" s="226">
        <v>0</v>
      </c>
    </row>
    <row r="253" spans="4:10" x14ac:dyDescent="0.25">
      <c r="D253" s="226">
        <v>245</v>
      </c>
      <c r="E253" s="226">
        <v>0</v>
      </c>
      <c r="F253" s="226">
        <v>0</v>
      </c>
      <c r="G253" s="226">
        <v>0</v>
      </c>
      <c r="H253" s="226">
        <v>0</v>
      </c>
      <c r="I253" s="226">
        <v>0</v>
      </c>
      <c r="J253" s="226">
        <v>0</v>
      </c>
    </row>
    <row r="254" spans="4:10" x14ac:dyDescent="0.25">
      <c r="D254" s="226">
        <v>246</v>
      </c>
      <c r="E254" s="226">
        <v>0</v>
      </c>
      <c r="F254" s="226">
        <v>0</v>
      </c>
      <c r="G254" s="226">
        <v>0</v>
      </c>
      <c r="H254" s="226">
        <v>0</v>
      </c>
      <c r="I254" s="226">
        <v>0</v>
      </c>
      <c r="J254" s="226">
        <v>0</v>
      </c>
    </row>
    <row r="255" spans="4:10" x14ac:dyDescent="0.25">
      <c r="D255" s="226">
        <v>247</v>
      </c>
      <c r="E255" s="226">
        <v>0</v>
      </c>
      <c r="F255" s="226">
        <v>0</v>
      </c>
      <c r="G255" s="226">
        <v>0</v>
      </c>
      <c r="H255" s="226">
        <v>0</v>
      </c>
      <c r="I255" s="226">
        <v>0</v>
      </c>
      <c r="J255" s="226">
        <v>0</v>
      </c>
    </row>
    <row r="256" spans="4:10" x14ac:dyDescent="0.25">
      <c r="D256" s="226">
        <v>248</v>
      </c>
      <c r="E256" s="226">
        <v>0</v>
      </c>
      <c r="F256" s="226">
        <v>0</v>
      </c>
      <c r="G256" s="226">
        <v>0</v>
      </c>
      <c r="H256" s="226">
        <v>0</v>
      </c>
      <c r="I256" s="226">
        <v>0</v>
      </c>
      <c r="J256" s="226">
        <v>0</v>
      </c>
    </row>
    <row r="257" spans="4:10" x14ac:dyDescent="0.25">
      <c r="D257" s="226">
        <v>249</v>
      </c>
      <c r="E257" s="226">
        <v>0</v>
      </c>
      <c r="F257" s="226">
        <v>0</v>
      </c>
      <c r="G257" s="226">
        <v>0</v>
      </c>
      <c r="H257" s="226">
        <v>0</v>
      </c>
      <c r="I257" s="226">
        <v>0</v>
      </c>
      <c r="J257" s="226">
        <v>0</v>
      </c>
    </row>
    <row r="258" spans="4:10" x14ac:dyDescent="0.25">
      <c r="D258" s="226">
        <v>250</v>
      </c>
      <c r="E258" s="226">
        <v>0</v>
      </c>
      <c r="F258" s="226">
        <v>0</v>
      </c>
      <c r="G258" s="226">
        <v>0</v>
      </c>
      <c r="H258" s="226">
        <v>0</v>
      </c>
      <c r="I258" s="226">
        <v>0</v>
      </c>
      <c r="J258" s="226">
        <v>0</v>
      </c>
    </row>
    <row r="259" spans="4:10" x14ac:dyDescent="0.25">
      <c r="D259" s="226">
        <v>251</v>
      </c>
      <c r="E259" s="226">
        <v>0</v>
      </c>
      <c r="F259" s="226">
        <v>0</v>
      </c>
      <c r="G259" s="226">
        <v>0</v>
      </c>
      <c r="H259" s="226">
        <v>0</v>
      </c>
      <c r="I259" s="226">
        <v>0</v>
      </c>
      <c r="J259" s="226">
        <v>0</v>
      </c>
    </row>
    <row r="260" spans="4:10" x14ac:dyDescent="0.25">
      <c r="D260" s="226">
        <v>252</v>
      </c>
      <c r="E260" s="226">
        <v>0</v>
      </c>
      <c r="F260" s="226">
        <v>0</v>
      </c>
      <c r="G260" s="226">
        <v>0</v>
      </c>
      <c r="H260" s="226">
        <v>0</v>
      </c>
      <c r="I260" s="226">
        <v>0</v>
      </c>
      <c r="J260" s="226">
        <v>0</v>
      </c>
    </row>
    <row r="261" spans="4:10" x14ac:dyDescent="0.25">
      <c r="D261" s="226">
        <v>253</v>
      </c>
      <c r="E261" s="226">
        <v>0</v>
      </c>
      <c r="F261" s="226">
        <v>0</v>
      </c>
      <c r="G261" s="226">
        <v>0</v>
      </c>
      <c r="H261" s="226">
        <v>0</v>
      </c>
      <c r="I261" s="226">
        <v>0</v>
      </c>
      <c r="J261" s="226">
        <v>0</v>
      </c>
    </row>
    <row r="262" spans="4:10" x14ac:dyDescent="0.25">
      <c r="D262" s="226">
        <v>254</v>
      </c>
      <c r="E262" s="226">
        <v>0</v>
      </c>
      <c r="F262" s="226">
        <v>0</v>
      </c>
      <c r="G262" s="226">
        <v>0</v>
      </c>
      <c r="H262" s="226">
        <v>0</v>
      </c>
      <c r="I262" s="226">
        <v>0</v>
      </c>
      <c r="J262" s="226">
        <v>0</v>
      </c>
    </row>
    <row r="263" spans="4:10" x14ac:dyDescent="0.25">
      <c r="D263" s="226">
        <v>255</v>
      </c>
      <c r="E263" s="226">
        <v>0</v>
      </c>
      <c r="F263" s="226">
        <v>0</v>
      </c>
      <c r="G263" s="226">
        <v>0</v>
      </c>
      <c r="H263" s="226">
        <v>0</v>
      </c>
      <c r="I263" s="226">
        <v>0</v>
      </c>
      <c r="J263" s="226">
        <v>0</v>
      </c>
    </row>
    <row r="264" spans="4:10" x14ac:dyDescent="0.25">
      <c r="D264" s="226">
        <v>256</v>
      </c>
      <c r="E264" s="226">
        <v>0</v>
      </c>
      <c r="F264" s="226">
        <v>0</v>
      </c>
      <c r="G264" s="226">
        <v>0</v>
      </c>
      <c r="H264" s="226">
        <v>0</v>
      </c>
      <c r="I264" s="226">
        <v>0</v>
      </c>
      <c r="J264" s="226">
        <v>0</v>
      </c>
    </row>
    <row r="265" spans="4:10" x14ac:dyDescent="0.25">
      <c r="D265" s="226">
        <v>257</v>
      </c>
      <c r="E265" s="226">
        <v>0</v>
      </c>
      <c r="F265" s="226">
        <v>0</v>
      </c>
      <c r="G265" s="226">
        <v>0</v>
      </c>
      <c r="H265" s="226">
        <v>0</v>
      </c>
      <c r="I265" s="226">
        <v>0</v>
      </c>
      <c r="J265" s="226">
        <v>0</v>
      </c>
    </row>
    <row r="266" spans="4:10" x14ac:dyDescent="0.25">
      <c r="D266" s="226">
        <v>258</v>
      </c>
      <c r="E266" s="226">
        <v>0</v>
      </c>
      <c r="F266" s="226">
        <v>0</v>
      </c>
      <c r="G266" s="226">
        <v>0</v>
      </c>
      <c r="H266" s="226">
        <v>0</v>
      </c>
      <c r="I266" s="226">
        <v>0</v>
      </c>
      <c r="J266" s="226">
        <v>0</v>
      </c>
    </row>
    <row r="267" spans="4:10" x14ac:dyDescent="0.25">
      <c r="D267" s="226">
        <v>259</v>
      </c>
      <c r="E267" s="226">
        <v>0</v>
      </c>
      <c r="F267" s="226">
        <v>0</v>
      </c>
      <c r="G267" s="226">
        <v>0</v>
      </c>
      <c r="H267" s="226">
        <v>0</v>
      </c>
      <c r="I267" s="226">
        <v>0</v>
      </c>
      <c r="J267" s="226">
        <v>0</v>
      </c>
    </row>
    <row r="268" spans="4:10" x14ac:dyDescent="0.25">
      <c r="D268" s="226">
        <v>260</v>
      </c>
      <c r="E268" s="226">
        <v>0</v>
      </c>
      <c r="F268" s="226">
        <v>0</v>
      </c>
      <c r="G268" s="226">
        <v>0</v>
      </c>
      <c r="H268" s="226">
        <v>0</v>
      </c>
      <c r="I268" s="226">
        <v>0</v>
      </c>
      <c r="J268" s="226">
        <v>0</v>
      </c>
    </row>
    <row r="269" spans="4:10" x14ac:dyDescent="0.25">
      <c r="D269" s="226">
        <v>261</v>
      </c>
      <c r="E269" s="226">
        <v>0</v>
      </c>
      <c r="F269" s="226">
        <v>0</v>
      </c>
      <c r="G269" s="226">
        <v>0</v>
      </c>
      <c r="H269" s="226">
        <v>0</v>
      </c>
      <c r="I269" s="226">
        <v>0</v>
      </c>
      <c r="J269" s="226">
        <v>0</v>
      </c>
    </row>
    <row r="270" spans="4:10" x14ac:dyDescent="0.25">
      <c r="D270" s="226">
        <v>262</v>
      </c>
      <c r="E270" s="226">
        <v>0</v>
      </c>
      <c r="F270" s="226">
        <v>0</v>
      </c>
      <c r="G270" s="226">
        <v>0</v>
      </c>
      <c r="H270" s="226">
        <v>0</v>
      </c>
      <c r="I270" s="226">
        <v>0</v>
      </c>
      <c r="J270" s="226">
        <v>0</v>
      </c>
    </row>
    <row r="271" spans="4:10" x14ac:dyDescent="0.25">
      <c r="D271" s="226">
        <v>263</v>
      </c>
      <c r="E271" s="226">
        <v>0</v>
      </c>
      <c r="F271" s="226">
        <v>0</v>
      </c>
      <c r="G271" s="226">
        <v>0</v>
      </c>
      <c r="H271" s="226">
        <v>0</v>
      </c>
      <c r="I271" s="226">
        <v>0</v>
      </c>
      <c r="J271" s="226">
        <v>0</v>
      </c>
    </row>
    <row r="272" spans="4:10" x14ac:dyDescent="0.25">
      <c r="D272" s="226">
        <v>264</v>
      </c>
      <c r="E272" s="226">
        <v>0</v>
      </c>
      <c r="F272" s="226">
        <v>0</v>
      </c>
      <c r="G272" s="226">
        <v>0</v>
      </c>
      <c r="H272" s="226">
        <v>0</v>
      </c>
      <c r="I272" s="226">
        <v>0</v>
      </c>
      <c r="J272" s="226">
        <v>0</v>
      </c>
    </row>
    <row r="273" spans="4:10" x14ac:dyDescent="0.25">
      <c r="D273" s="226">
        <v>265</v>
      </c>
      <c r="E273" s="226">
        <v>0</v>
      </c>
      <c r="F273" s="226">
        <v>0</v>
      </c>
      <c r="G273" s="226">
        <v>0</v>
      </c>
      <c r="H273" s="226">
        <v>0</v>
      </c>
      <c r="I273" s="226">
        <v>0</v>
      </c>
      <c r="J273" s="226">
        <v>0</v>
      </c>
    </row>
    <row r="274" spans="4:10" x14ac:dyDescent="0.25">
      <c r="D274" s="226">
        <v>266</v>
      </c>
      <c r="E274" s="226">
        <v>0</v>
      </c>
      <c r="F274" s="226">
        <v>0</v>
      </c>
      <c r="G274" s="226">
        <v>0</v>
      </c>
      <c r="H274" s="226">
        <v>0</v>
      </c>
      <c r="I274" s="226">
        <v>0</v>
      </c>
      <c r="J274" s="226">
        <v>0</v>
      </c>
    </row>
    <row r="275" spans="4:10" x14ac:dyDescent="0.25">
      <c r="D275" s="226">
        <v>267</v>
      </c>
      <c r="E275" s="226">
        <v>0</v>
      </c>
      <c r="F275" s="226">
        <v>0</v>
      </c>
      <c r="G275" s="226">
        <v>0</v>
      </c>
      <c r="H275" s="226">
        <v>0</v>
      </c>
      <c r="I275" s="226">
        <v>0</v>
      </c>
      <c r="J275" s="226">
        <v>0</v>
      </c>
    </row>
    <row r="276" spans="4:10" x14ac:dyDescent="0.25">
      <c r="D276" s="226">
        <v>268</v>
      </c>
      <c r="E276" s="226">
        <v>0</v>
      </c>
      <c r="F276" s="226">
        <v>0</v>
      </c>
      <c r="G276" s="226">
        <v>0</v>
      </c>
      <c r="H276" s="226">
        <v>0</v>
      </c>
      <c r="I276" s="226">
        <v>0</v>
      </c>
      <c r="J276" s="226">
        <v>0</v>
      </c>
    </row>
    <row r="277" spans="4:10" x14ac:dyDescent="0.25">
      <c r="D277" s="226">
        <v>269</v>
      </c>
      <c r="E277" s="226">
        <v>0</v>
      </c>
      <c r="F277" s="226">
        <v>0</v>
      </c>
      <c r="G277" s="226">
        <v>0</v>
      </c>
      <c r="H277" s="226">
        <v>0</v>
      </c>
      <c r="I277" s="226">
        <v>0</v>
      </c>
      <c r="J277" s="226">
        <v>0</v>
      </c>
    </row>
    <row r="278" spans="4:10" x14ac:dyDescent="0.25">
      <c r="D278" s="226">
        <v>270</v>
      </c>
      <c r="E278" s="226">
        <v>0</v>
      </c>
      <c r="F278" s="226">
        <v>0</v>
      </c>
      <c r="G278" s="226">
        <v>0</v>
      </c>
      <c r="H278" s="226">
        <v>0</v>
      </c>
      <c r="I278" s="226">
        <v>0</v>
      </c>
      <c r="J278" s="226">
        <v>0</v>
      </c>
    </row>
    <row r="279" spans="4:10" x14ac:dyDescent="0.25">
      <c r="D279" s="226">
        <v>271</v>
      </c>
      <c r="E279" s="226">
        <v>0</v>
      </c>
      <c r="F279" s="226">
        <v>0</v>
      </c>
      <c r="G279" s="226">
        <v>0</v>
      </c>
      <c r="H279" s="226">
        <v>0</v>
      </c>
      <c r="I279" s="226">
        <v>0</v>
      </c>
      <c r="J279" s="226">
        <v>0</v>
      </c>
    </row>
    <row r="280" spans="4:10" x14ac:dyDescent="0.25">
      <c r="D280" s="226">
        <v>272</v>
      </c>
      <c r="E280" s="226">
        <v>0</v>
      </c>
      <c r="F280" s="226">
        <v>0</v>
      </c>
      <c r="G280" s="226">
        <v>0</v>
      </c>
      <c r="H280" s="226">
        <v>0</v>
      </c>
      <c r="I280" s="226">
        <v>0</v>
      </c>
      <c r="J280" s="226">
        <v>0</v>
      </c>
    </row>
    <row r="281" spans="4:10" x14ac:dyDescent="0.25">
      <c r="D281" s="226">
        <v>273</v>
      </c>
      <c r="E281" s="226">
        <v>0</v>
      </c>
      <c r="F281" s="226">
        <v>0</v>
      </c>
      <c r="G281" s="226">
        <v>0</v>
      </c>
      <c r="H281" s="226">
        <v>0</v>
      </c>
      <c r="I281" s="226">
        <v>0</v>
      </c>
      <c r="J281" s="226">
        <v>0</v>
      </c>
    </row>
    <row r="282" spans="4:10" x14ac:dyDescent="0.25">
      <c r="D282" s="226">
        <v>274</v>
      </c>
      <c r="E282" s="226">
        <v>0</v>
      </c>
      <c r="F282" s="226">
        <v>0</v>
      </c>
      <c r="G282" s="226">
        <v>0</v>
      </c>
      <c r="H282" s="226">
        <v>0</v>
      </c>
      <c r="I282" s="226">
        <v>0</v>
      </c>
      <c r="J282" s="226">
        <v>0</v>
      </c>
    </row>
    <row r="283" spans="4:10" x14ac:dyDescent="0.25">
      <c r="D283" s="226">
        <v>275</v>
      </c>
      <c r="E283" s="226">
        <v>0</v>
      </c>
      <c r="F283" s="226">
        <v>0</v>
      </c>
      <c r="G283" s="226">
        <v>0</v>
      </c>
      <c r="H283" s="226">
        <v>0</v>
      </c>
      <c r="I283" s="226">
        <v>0</v>
      </c>
      <c r="J283" s="226">
        <v>0</v>
      </c>
    </row>
    <row r="284" spans="4:10" x14ac:dyDescent="0.25">
      <c r="D284" s="226">
        <v>276</v>
      </c>
      <c r="E284" s="226">
        <v>0</v>
      </c>
      <c r="F284" s="226">
        <v>0</v>
      </c>
      <c r="G284" s="226">
        <v>0</v>
      </c>
      <c r="H284" s="226">
        <v>0</v>
      </c>
      <c r="I284" s="226">
        <v>0</v>
      </c>
      <c r="J284" s="226">
        <v>0</v>
      </c>
    </row>
    <row r="285" spans="4:10" x14ac:dyDescent="0.25">
      <c r="D285" s="226">
        <v>277</v>
      </c>
      <c r="E285" s="226">
        <v>0</v>
      </c>
      <c r="F285" s="226">
        <v>0</v>
      </c>
      <c r="G285" s="226">
        <v>0</v>
      </c>
      <c r="H285" s="226">
        <v>0</v>
      </c>
      <c r="I285" s="226">
        <v>0</v>
      </c>
      <c r="J285" s="226">
        <v>0</v>
      </c>
    </row>
    <row r="286" spans="4:10" x14ac:dyDescent="0.25">
      <c r="D286" s="226">
        <v>278</v>
      </c>
      <c r="E286" s="226">
        <v>0</v>
      </c>
      <c r="F286" s="226">
        <v>0</v>
      </c>
      <c r="G286" s="226">
        <v>0</v>
      </c>
      <c r="H286" s="226">
        <v>0</v>
      </c>
      <c r="I286" s="226">
        <v>0</v>
      </c>
      <c r="J286" s="226">
        <v>0</v>
      </c>
    </row>
    <row r="287" spans="4:10" x14ac:dyDescent="0.25">
      <c r="D287" s="226">
        <v>279</v>
      </c>
      <c r="E287" s="226">
        <v>0</v>
      </c>
      <c r="F287" s="226">
        <v>0</v>
      </c>
      <c r="G287" s="226">
        <v>0</v>
      </c>
      <c r="H287" s="226">
        <v>0</v>
      </c>
      <c r="I287" s="226">
        <v>0</v>
      </c>
      <c r="J287" s="226">
        <v>0</v>
      </c>
    </row>
    <row r="288" spans="4:10" x14ac:dyDescent="0.25">
      <c r="D288" s="226">
        <v>280</v>
      </c>
      <c r="E288" s="226">
        <v>0</v>
      </c>
      <c r="F288" s="226">
        <v>0</v>
      </c>
      <c r="G288" s="226">
        <v>0</v>
      </c>
      <c r="H288" s="226">
        <v>0</v>
      </c>
      <c r="I288" s="226">
        <v>0</v>
      </c>
      <c r="J288" s="226">
        <v>0</v>
      </c>
    </row>
    <row r="289" spans="4:10" x14ac:dyDescent="0.25">
      <c r="D289" s="226">
        <v>281</v>
      </c>
      <c r="E289" s="226">
        <v>0</v>
      </c>
      <c r="F289" s="226">
        <v>0</v>
      </c>
      <c r="G289" s="226">
        <v>0</v>
      </c>
      <c r="H289" s="226">
        <v>0</v>
      </c>
      <c r="I289" s="226">
        <v>0</v>
      </c>
      <c r="J289" s="226">
        <v>0</v>
      </c>
    </row>
    <row r="290" spans="4:10" x14ac:dyDescent="0.25">
      <c r="D290" s="226">
        <v>282</v>
      </c>
      <c r="E290" s="226">
        <v>0</v>
      </c>
      <c r="F290" s="226">
        <v>0</v>
      </c>
      <c r="G290" s="226">
        <v>0</v>
      </c>
      <c r="H290" s="226">
        <v>0</v>
      </c>
      <c r="I290" s="226">
        <v>0</v>
      </c>
      <c r="J290" s="226">
        <v>0</v>
      </c>
    </row>
    <row r="291" spans="4:10" x14ac:dyDescent="0.25">
      <c r="D291" s="226">
        <v>283</v>
      </c>
      <c r="E291" s="226">
        <v>0</v>
      </c>
      <c r="F291" s="226">
        <v>0</v>
      </c>
      <c r="G291" s="226">
        <v>0</v>
      </c>
      <c r="H291" s="226">
        <v>0</v>
      </c>
      <c r="I291" s="226">
        <v>0</v>
      </c>
      <c r="J291" s="226">
        <v>0</v>
      </c>
    </row>
    <row r="292" spans="4:10" x14ac:dyDescent="0.25">
      <c r="D292" s="226">
        <v>284</v>
      </c>
      <c r="E292" s="226">
        <v>0</v>
      </c>
      <c r="F292" s="226">
        <v>0</v>
      </c>
      <c r="G292" s="226">
        <v>0</v>
      </c>
      <c r="H292" s="226">
        <v>0</v>
      </c>
      <c r="I292" s="226">
        <v>0</v>
      </c>
      <c r="J292" s="226">
        <v>0</v>
      </c>
    </row>
    <row r="293" spans="4:10" x14ac:dyDescent="0.25">
      <c r="D293" s="226">
        <v>285</v>
      </c>
      <c r="E293" s="226">
        <v>0</v>
      </c>
      <c r="F293" s="226">
        <v>0</v>
      </c>
      <c r="G293" s="226">
        <v>0</v>
      </c>
      <c r="H293" s="226">
        <v>0</v>
      </c>
      <c r="I293" s="226">
        <v>0</v>
      </c>
      <c r="J293" s="226">
        <v>0</v>
      </c>
    </row>
    <row r="294" spans="4:10" x14ac:dyDescent="0.25">
      <c r="D294" s="226">
        <v>286</v>
      </c>
      <c r="E294" s="226">
        <v>0</v>
      </c>
      <c r="F294" s="226">
        <v>0</v>
      </c>
      <c r="G294" s="226">
        <v>0</v>
      </c>
      <c r="H294" s="226">
        <v>0</v>
      </c>
      <c r="I294" s="226">
        <v>0</v>
      </c>
      <c r="J294" s="226">
        <v>0</v>
      </c>
    </row>
    <row r="295" spans="4:10" x14ac:dyDescent="0.25">
      <c r="D295" s="226">
        <v>287</v>
      </c>
      <c r="E295" s="226">
        <v>0</v>
      </c>
      <c r="F295" s="226">
        <v>0</v>
      </c>
      <c r="G295" s="226">
        <v>0</v>
      </c>
      <c r="H295" s="226">
        <v>0</v>
      </c>
      <c r="I295" s="226">
        <v>0</v>
      </c>
      <c r="J295" s="226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"/>
  <sheetViews>
    <sheetView workbookViewId="0">
      <selection activeCell="B4" sqref="B4:B31"/>
    </sheetView>
  </sheetViews>
  <sheetFormatPr defaultRowHeight="13.2" x14ac:dyDescent="0.25"/>
  <cols>
    <col min="1" max="1" width="22.5546875" customWidth="1"/>
    <col min="2" max="2" width="24.5546875" customWidth="1"/>
    <col min="17" max="17" width="3" bestFit="1" customWidth="1"/>
    <col min="19" max="19" width="19.88671875" bestFit="1" customWidth="1"/>
  </cols>
  <sheetData>
    <row r="1" spans="1:56" x14ac:dyDescent="0.25">
      <c r="A1" s="1" t="s">
        <v>78</v>
      </c>
      <c r="D1" s="321"/>
    </row>
    <row r="2" spans="1:56" x14ac:dyDescent="0.25">
      <c r="A2" t="s">
        <v>77</v>
      </c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spans="1:56" x14ac:dyDescent="0.25">
      <c r="B3" s="431"/>
      <c r="C3" s="432" t="s">
        <v>458</v>
      </c>
      <c r="D3" s="432" t="s">
        <v>459</v>
      </c>
      <c r="E3" s="432" t="s">
        <v>460</v>
      </c>
      <c r="F3" s="432" t="s">
        <v>461</v>
      </c>
      <c r="G3" s="432" t="s">
        <v>462</v>
      </c>
      <c r="H3" s="432" t="s">
        <v>463</v>
      </c>
      <c r="I3" s="432" t="s">
        <v>464</v>
      </c>
      <c r="J3" s="432" t="s">
        <v>465</v>
      </c>
      <c r="K3" s="432" t="s">
        <v>466</v>
      </c>
      <c r="L3" s="432" t="s">
        <v>467</v>
      </c>
      <c r="M3" s="432" t="s">
        <v>468</v>
      </c>
      <c r="N3" s="432" t="s">
        <v>469</v>
      </c>
      <c r="O3" s="30"/>
      <c r="P3" s="30"/>
      <c r="Q3" s="30"/>
      <c r="R3" s="96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</row>
    <row r="4" spans="1:56" x14ac:dyDescent="0.25">
      <c r="A4" s="50">
        <v>1</v>
      </c>
      <c r="B4" s="325" t="s">
        <v>994</v>
      </c>
      <c r="C4" s="19">
        <v>25</v>
      </c>
      <c r="D4" s="19">
        <v>25</v>
      </c>
      <c r="E4" s="19">
        <v>25</v>
      </c>
      <c r="F4" s="19">
        <v>25</v>
      </c>
      <c r="G4" s="19">
        <v>25</v>
      </c>
      <c r="H4" s="19">
        <v>25</v>
      </c>
      <c r="I4" s="19">
        <v>25</v>
      </c>
      <c r="J4" s="19">
        <v>25</v>
      </c>
      <c r="K4" s="19">
        <v>25</v>
      </c>
      <c r="L4" s="19">
        <v>25</v>
      </c>
      <c r="M4" s="19">
        <v>25</v>
      </c>
      <c r="N4" s="19">
        <v>25</v>
      </c>
      <c r="O4" s="31">
        <f>SUM(C4:N4)</f>
        <v>300</v>
      </c>
      <c r="P4" s="31"/>
      <c r="Q4" s="31"/>
      <c r="R4" s="10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</row>
    <row r="5" spans="1:56" x14ac:dyDescent="0.25">
      <c r="A5" s="50">
        <v>2</v>
      </c>
      <c r="B5" s="325" t="s">
        <v>995</v>
      </c>
      <c r="C5" s="19">
        <v>25</v>
      </c>
      <c r="D5" s="19">
        <v>25</v>
      </c>
      <c r="E5" s="19">
        <v>25</v>
      </c>
      <c r="F5" s="19">
        <v>25</v>
      </c>
      <c r="G5" s="19">
        <v>25</v>
      </c>
      <c r="H5" s="19">
        <v>25</v>
      </c>
      <c r="I5" s="19">
        <v>25</v>
      </c>
      <c r="J5" s="19">
        <v>25</v>
      </c>
      <c r="K5" s="19">
        <v>25</v>
      </c>
      <c r="L5" s="19">
        <v>25</v>
      </c>
      <c r="M5" s="19">
        <v>25</v>
      </c>
      <c r="N5" s="19">
        <v>25</v>
      </c>
      <c r="O5" s="31">
        <f t="shared" ref="O5:O31" si="0">SUM(C5:N5)</f>
        <v>300</v>
      </c>
      <c r="P5" s="31"/>
      <c r="Q5" s="31"/>
      <c r="R5" s="10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</row>
    <row r="6" spans="1:56" x14ac:dyDescent="0.25">
      <c r="A6" s="50">
        <v>3</v>
      </c>
      <c r="B6" s="325" t="s">
        <v>996</v>
      </c>
      <c r="C6" s="19">
        <v>25</v>
      </c>
      <c r="D6" s="19">
        <v>25</v>
      </c>
      <c r="E6" s="19">
        <v>25</v>
      </c>
      <c r="F6" s="19">
        <v>25</v>
      </c>
      <c r="G6" s="19">
        <v>25</v>
      </c>
      <c r="H6" s="19">
        <v>25</v>
      </c>
      <c r="I6" s="19">
        <v>25</v>
      </c>
      <c r="J6" s="19">
        <v>25</v>
      </c>
      <c r="K6" s="19">
        <v>25</v>
      </c>
      <c r="L6" s="19">
        <v>25</v>
      </c>
      <c r="M6" s="19">
        <v>25</v>
      </c>
      <c r="N6" s="19">
        <v>25</v>
      </c>
      <c r="O6" s="31">
        <f t="shared" si="0"/>
        <v>300</v>
      </c>
      <c r="P6" s="31"/>
      <c r="Q6" s="31"/>
      <c r="R6" s="10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</row>
    <row r="7" spans="1:56" x14ac:dyDescent="0.25">
      <c r="A7" s="50">
        <v>4</v>
      </c>
      <c r="B7" s="325" t="s">
        <v>997</v>
      </c>
      <c r="C7" s="19">
        <v>25</v>
      </c>
      <c r="D7" s="19">
        <v>25</v>
      </c>
      <c r="E7" s="19">
        <v>25</v>
      </c>
      <c r="F7" s="19">
        <v>25</v>
      </c>
      <c r="G7" s="19">
        <v>25</v>
      </c>
      <c r="H7" s="19">
        <v>25</v>
      </c>
      <c r="I7" s="19">
        <v>25</v>
      </c>
      <c r="J7" s="19">
        <v>25</v>
      </c>
      <c r="K7" s="19">
        <v>25</v>
      </c>
      <c r="L7" s="19">
        <v>25</v>
      </c>
      <c r="M7" s="19">
        <v>25</v>
      </c>
      <c r="N7" s="19">
        <v>25</v>
      </c>
      <c r="O7" s="31">
        <f t="shared" si="0"/>
        <v>300</v>
      </c>
      <c r="P7" s="31"/>
      <c r="Q7" s="31"/>
      <c r="R7" s="10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</row>
    <row r="8" spans="1:56" x14ac:dyDescent="0.25">
      <c r="A8" s="50">
        <v>5</v>
      </c>
      <c r="B8" s="325" t="s">
        <v>998</v>
      </c>
      <c r="C8" s="19">
        <v>25</v>
      </c>
      <c r="D8" s="19">
        <v>25</v>
      </c>
      <c r="E8" s="19">
        <v>25</v>
      </c>
      <c r="F8" s="19">
        <v>25</v>
      </c>
      <c r="G8" s="19">
        <v>25</v>
      </c>
      <c r="H8" s="19">
        <v>25</v>
      </c>
      <c r="I8" s="19">
        <v>25</v>
      </c>
      <c r="J8" s="19">
        <v>25</v>
      </c>
      <c r="K8" s="19">
        <v>25</v>
      </c>
      <c r="L8" s="19">
        <v>25</v>
      </c>
      <c r="M8" s="19">
        <v>25</v>
      </c>
      <c r="N8" s="19">
        <v>25</v>
      </c>
      <c r="O8" s="31">
        <f t="shared" si="0"/>
        <v>300</v>
      </c>
      <c r="P8" s="31"/>
      <c r="Q8" s="31"/>
      <c r="R8" s="10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</row>
    <row r="9" spans="1:56" x14ac:dyDescent="0.25">
      <c r="A9" s="50">
        <v>6</v>
      </c>
      <c r="B9" s="325" t="s">
        <v>999</v>
      </c>
      <c r="C9" s="19">
        <v>25</v>
      </c>
      <c r="D9" s="19">
        <v>25</v>
      </c>
      <c r="E9" s="19">
        <v>25</v>
      </c>
      <c r="F9" s="19">
        <v>25</v>
      </c>
      <c r="G9" s="19">
        <v>25</v>
      </c>
      <c r="H9" s="19">
        <v>25</v>
      </c>
      <c r="I9" s="19">
        <v>25</v>
      </c>
      <c r="J9" s="19">
        <v>25</v>
      </c>
      <c r="K9" s="19">
        <v>25</v>
      </c>
      <c r="L9" s="19">
        <v>25</v>
      </c>
      <c r="M9" s="19">
        <v>25</v>
      </c>
      <c r="N9" s="19">
        <v>25</v>
      </c>
      <c r="O9" s="31">
        <f t="shared" si="0"/>
        <v>300</v>
      </c>
      <c r="P9" s="31"/>
      <c r="Q9" s="31"/>
      <c r="R9" s="10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</row>
    <row r="10" spans="1:56" x14ac:dyDescent="0.25">
      <c r="A10" s="50">
        <v>7</v>
      </c>
      <c r="B10" s="325" t="s">
        <v>1000</v>
      </c>
      <c r="C10" s="19">
        <v>25</v>
      </c>
      <c r="D10" s="19">
        <v>25</v>
      </c>
      <c r="E10" s="19">
        <v>25</v>
      </c>
      <c r="F10" s="19">
        <v>25</v>
      </c>
      <c r="G10" s="19">
        <v>25</v>
      </c>
      <c r="H10" s="19">
        <v>25</v>
      </c>
      <c r="I10" s="19">
        <v>25</v>
      </c>
      <c r="J10" s="19">
        <v>25</v>
      </c>
      <c r="K10" s="19">
        <v>25</v>
      </c>
      <c r="L10" s="19">
        <v>25</v>
      </c>
      <c r="M10" s="19">
        <v>25</v>
      </c>
      <c r="N10" s="19">
        <v>25</v>
      </c>
      <c r="O10" s="31">
        <f t="shared" si="0"/>
        <v>300</v>
      </c>
      <c r="P10" s="31"/>
      <c r="Q10" s="31"/>
      <c r="R10" s="10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</row>
    <row r="11" spans="1:56" x14ac:dyDescent="0.25">
      <c r="A11" s="50">
        <v>8</v>
      </c>
      <c r="B11" s="325" t="s">
        <v>613</v>
      </c>
      <c r="C11" s="19">
        <v>25</v>
      </c>
      <c r="D11" s="19">
        <v>25</v>
      </c>
      <c r="E11" s="19">
        <v>25</v>
      </c>
      <c r="F11" s="19">
        <v>25</v>
      </c>
      <c r="G11" s="19">
        <v>25</v>
      </c>
      <c r="H11" s="19">
        <v>25</v>
      </c>
      <c r="I11" s="19">
        <v>25</v>
      </c>
      <c r="J11" s="19">
        <v>25</v>
      </c>
      <c r="K11" s="19">
        <v>25</v>
      </c>
      <c r="L11" s="19">
        <v>25</v>
      </c>
      <c r="M11" s="19">
        <v>25</v>
      </c>
      <c r="N11" s="19">
        <v>25</v>
      </c>
      <c r="O11" s="31">
        <f t="shared" si="0"/>
        <v>300</v>
      </c>
      <c r="P11" s="31"/>
      <c r="Q11" s="31"/>
      <c r="R11" s="10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</row>
    <row r="12" spans="1:56" x14ac:dyDescent="0.25">
      <c r="A12" s="50">
        <v>9</v>
      </c>
      <c r="B12" s="325" t="s">
        <v>1001</v>
      </c>
      <c r="C12" s="19">
        <v>25</v>
      </c>
      <c r="D12" s="19">
        <v>25</v>
      </c>
      <c r="E12" s="19">
        <v>25</v>
      </c>
      <c r="F12" s="19">
        <v>25</v>
      </c>
      <c r="G12" s="19">
        <v>25</v>
      </c>
      <c r="H12" s="19">
        <v>25</v>
      </c>
      <c r="I12" s="19">
        <v>25</v>
      </c>
      <c r="J12" s="19">
        <v>25</v>
      </c>
      <c r="K12" s="19">
        <v>25</v>
      </c>
      <c r="L12" s="19">
        <v>25</v>
      </c>
      <c r="M12" s="19">
        <v>25</v>
      </c>
      <c r="N12" s="19">
        <v>25</v>
      </c>
      <c r="O12" s="31">
        <f t="shared" si="0"/>
        <v>300</v>
      </c>
      <c r="P12" s="31"/>
      <c r="Q12" s="31"/>
      <c r="R12" s="10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</row>
    <row r="13" spans="1:56" x14ac:dyDescent="0.25">
      <c r="A13" s="50">
        <v>10</v>
      </c>
      <c r="B13" s="325" t="s">
        <v>1002</v>
      </c>
      <c r="C13" s="19">
        <v>25</v>
      </c>
      <c r="D13" s="19">
        <v>25</v>
      </c>
      <c r="E13" s="19">
        <v>25</v>
      </c>
      <c r="F13" s="19">
        <v>25</v>
      </c>
      <c r="G13" s="19">
        <v>25</v>
      </c>
      <c r="H13" s="19">
        <v>25</v>
      </c>
      <c r="I13" s="19">
        <v>25</v>
      </c>
      <c r="J13" s="19">
        <v>25</v>
      </c>
      <c r="K13" s="19">
        <v>25</v>
      </c>
      <c r="L13" s="19">
        <v>25</v>
      </c>
      <c r="M13" s="19">
        <v>25</v>
      </c>
      <c r="N13" s="19">
        <v>25</v>
      </c>
      <c r="O13" s="31">
        <f t="shared" si="0"/>
        <v>300</v>
      </c>
      <c r="P13" s="31"/>
      <c r="Q13" s="31"/>
      <c r="R13" s="10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</row>
    <row r="14" spans="1:56" s="11" customFormat="1" x14ac:dyDescent="0.25">
      <c r="A14" s="50">
        <v>11</v>
      </c>
      <c r="B14" s="325" t="s">
        <v>1003</v>
      </c>
      <c r="C14" s="19">
        <v>25</v>
      </c>
      <c r="D14" s="19">
        <v>25</v>
      </c>
      <c r="E14" s="19">
        <v>25</v>
      </c>
      <c r="F14" s="19">
        <v>25</v>
      </c>
      <c r="G14" s="19">
        <v>25</v>
      </c>
      <c r="H14" s="19">
        <v>25</v>
      </c>
      <c r="I14" s="19">
        <v>25</v>
      </c>
      <c r="J14" s="19">
        <v>25</v>
      </c>
      <c r="K14" s="19">
        <v>25</v>
      </c>
      <c r="L14" s="19">
        <v>25</v>
      </c>
      <c r="M14" s="19">
        <v>25</v>
      </c>
      <c r="N14" s="19">
        <v>25</v>
      </c>
      <c r="O14" s="31">
        <f t="shared" si="0"/>
        <v>300</v>
      </c>
      <c r="P14" s="31"/>
      <c r="Q14" s="31"/>
      <c r="R14" s="10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</row>
    <row r="15" spans="1:56" s="11" customFormat="1" x14ac:dyDescent="0.25">
      <c r="A15" s="50">
        <v>12</v>
      </c>
      <c r="B15" s="325" t="s">
        <v>616</v>
      </c>
      <c r="C15" s="19">
        <v>25</v>
      </c>
      <c r="D15" s="19">
        <v>25</v>
      </c>
      <c r="E15" s="19">
        <v>25</v>
      </c>
      <c r="F15" s="19">
        <v>25</v>
      </c>
      <c r="G15" s="19">
        <v>25</v>
      </c>
      <c r="H15" s="19">
        <v>25</v>
      </c>
      <c r="I15" s="19">
        <v>25</v>
      </c>
      <c r="J15" s="19">
        <v>25</v>
      </c>
      <c r="K15" s="19">
        <v>25</v>
      </c>
      <c r="L15" s="19">
        <v>25</v>
      </c>
      <c r="M15" s="19">
        <v>25</v>
      </c>
      <c r="N15" s="19">
        <v>25</v>
      </c>
      <c r="O15" s="31">
        <f t="shared" si="0"/>
        <v>300</v>
      </c>
      <c r="P15" s="31"/>
      <c r="Q15" s="31"/>
      <c r="R15" s="10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</row>
    <row r="16" spans="1:56" s="11" customFormat="1" x14ac:dyDescent="0.25">
      <c r="A16" s="50">
        <v>13</v>
      </c>
      <c r="B16" s="325" t="s">
        <v>1004</v>
      </c>
      <c r="C16" s="19">
        <v>25</v>
      </c>
      <c r="D16" s="19">
        <v>25</v>
      </c>
      <c r="E16" s="19">
        <v>25</v>
      </c>
      <c r="F16" s="19">
        <v>25</v>
      </c>
      <c r="G16" s="19">
        <v>25</v>
      </c>
      <c r="H16" s="19">
        <v>25</v>
      </c>
      <c r="I16" s="19">
        <v>25</v>
      </c>
      <c r="J16" s="19">
        <v>25</v>
      </c>
      <c r="K16" s="19">
        <v>25</v>
      </c>
      <c r="L16" s="19">
        <v>25</v>
      </c>
      <c r="M16" s="19">
        <v>25</v>
      </c>
      <c r="N16" s="19">
        <v>25</v>
      </c>
      <c r="O16" s="31">
        <f t="shared" si="0"/>
        <v>300</v>
      </c>
      <c r="P16" s="31"/>
      <c r="Q16" s="31"/>
      <c r="R16" s="10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</row>
    <row r="17" spans="1:56" s="11" customFormat="1" x14ac:dyDescent="0.25">
      <c r="A17" s="50">
        <v>14</v>
      </c>
      <c r="B17" s="325" t="s">
        <v>1005</v>
      </c>
      <c r="C17" s="19">
        <v>25</v>
      </c>
      <c r="D17" s="19">
        <v>25</v>
      </c>
      <c r="E17" s="19">
        <v>25</v>
      </c>
      <c r="F17" s="19">
        <v>25</v>
      </c>
      <c r="G17" s="19">
        <v>25</v>
      </c>
      <c r="H17" s="19">
        <v>25</v>
      </c>
      <c r="I17" s="19">
        <v>25</v>
      </c>
      <c r="J17" s="19">
        <v>25</v>
      </c>
      <c r="K17" s="19">
        <v>25</v>
      </c>
      <c r="L17" s="19">
        <v>25</v>
      </c>
      <c r="M17" s="19">
        <v>25</v>
      </c>
      <c r="N17" s="19">
        <v>25</v>
      </c>
      <c r="O17" s="31">
        <f t="shared" si="0"/>
        <v>300</v>
      </c>
      <c r="P17" s="31"/>
      <c r="Q17" s="31"/>
      <c r="R17" s="10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</row>
    <row r="18" spans="1:56" s="11" customFormat="1" x14ac:dyDescent="0.25">
      <c r="A18" s="50">
        <v>15</v>
      </c>
      <c r="B18" s="325" t="s">
        <v>620</v>
      </c>
      <c r="C18" s="19">
        <v>25</v>
      </c>
      <c r="D18" s="19">
        <v>25</v>
      </c>
      <c r="E18" s="19">
        <v>25</v>
      </c>
      <c r="F18" s="19">
        <v>25</v>
      </c>
      <c r="G18" s="19">
        <v>25</v>
      </c>
      <c r="H18" s="19">
        <v>25</v>
      </c>
      <c r="I18" s="19">
        <v>25</v>
      </c>
      <c r="J18" s="19">
        <v>25</v>
      </c>
      <c r="K18" s="19">
        <v>25</v>
      </c>
      <c r="L18" s="19">
        <v>25</v>
      </c>
      <c r="M18" s="19">
        <v>25</v>
      </c>
      <c r="N18" s="19">
        <v>25</v>
      </c>
      <c r="O18" s="31">
        <f t="shared" si="0"/>
        <v>300</v>
      </c>
      <c r="P18" s="31"/>
      <c r="Q18" s="31"/>
      <c r="R18" s="10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</row>
    <row r="19" spans="1:56" s="11" customFormat="1" x14ac:dyDescent="0.25">
      <c r="A19" s="50">
        <v>16</v>
      </c>
      <c r="B19" s="325" t="s">
        <v>621</v>
      </c>
      <c r="C19" s="19">
        <v>25</v>
      </c>
      <c r="D19" s="19">
        <v>25</v>
      </c>
      <c r="E19" s="19">
        <v>25</v>
      </c>
      <c r="F19" s="19">
        <v>25</v>
      </c>
      <c r="G19" s="19">
        <v>25</v>
      </c>
      <c r="H19" s="19">
        <v>25</v>
      </c>
      <c r="I19" s="19">
        <v>25</v>
      </c>
      <c r="J19" s="19">
        <v>25</v>
      </c>
      <c r="K19" s="19">
        <v>25</v>
      </c>
      <c r="L19" s="19">
        <v>25</v>
      </c>
      <c r="M19" s="19">
        <v>25</v>
      </c>
      <c r="N19" s="19">
        <v>25</v>
      </c>
      <c r="O19" s="31">
        <f t="shared" si="0"/>
        <v>300</v>
      </c>
      <c r="P19" s="31"/>
      <c r="Q19" s="31"/>
      <c r="R19" s="10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</row>
    <row r="20" spans="1:56" s="11" customFormat="1" x14ac:dyDescent="0.25">
      <c r="A20" s="50">
        <v>17</v>
      </c>
      <c r="B20" s="325" t="s">
        <v>622</v>
      </c>
      <c r="C20" s="19">
        <v>25</v>
      </c>
      <c r="D20" s="19">
        <v>25</v>
      </c>
      <c r="E20" s="19">
        <v>25</v>
      </c>
      <c r="F20" s="19">
        <v>25</v>
      </c>
      <c r="G20" s="19">
        <v>25</v>
      </c>
      <c r="H20" s="19">
        <v>25</v>
      </c>
      <c r="I20" s="19">
        <v>25</v>
      </c>
      <c r="J20" s="19">
        <v>25</v>
      </c>
      <c r="K20" s="19">
        <v>25</v>
      </c>
      <c r="L20" s="19">
        <v>25</v>
      </c>
      <c r="M20" s="19">
        <v>25</v>
      </c>
      <c r="N20" s="19">
        <v>25</v>
      </c>
      <c r="O20" s="31">
        <f t="shared" si="0"/>
        <v>300</v>
      </c>
      <c r="P20" s="31"/>
      <c r="Q20" s="31"/>
      <c r="R20" s="10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</row>
    <row r="21" spans="1:56" s="18" customFormat="1" x14ac:dyDescent="0.25">
      <c r="A21" s="50">
        <v>18</v>
      </c>
      <c r="B21" s="325" t="s">
        <v>1006</v>
      </c>
      <c r="C21" s="19">
        <v>20</v>
      </c>
      <c r="D21" s="19">
        <v>20</v>
      </c>
      <c r="E21" s="19">
        <v>20</v>
      </c>
      <c r="F21" s="19">
        <v>20</v>
      </c>
      <c r="G21" s="19">
        <v>20</v>
      </c>
      <c r="H21" s="19">
        <v>20</v>
      </c>
      <c r="I21" s="19">
        <v>20</v>
      </c>
      <c r="J21" s="19">
        <v>20</v>
      </c>
      <c r="K21" s="19">
        <v>20</v>
      </c>
      <c r="L21" s="19">
        <v>20</v>
      </c>
      <c r="M21" s="19">
        <v>20</v>
      </c>
      <c r="N21" s="19">
        <v>20</v>
      </c>
      <c r="O21" s="31">
        <f t="shared" si="0"/>
        <v>240</v>
      </c>
      <c r="Q21" s="31"/>
      <c r="R21" s="10"/>
      <c r="S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</row>
    <row r="22" spans="1:56" s="18" customFormat="1" x14ac:dyDescent="0.25">
      <c r="A22" s="50">
        <v>19</v>
      </c>
      <c r="B22" s="325" t="s">
        <v>1007</v>
      </c>
      <c r="C22" s="19">
        <v>20</v>
      </c>
      <c r="D22" s="19">
        <v>20</v>
      </c>
      <c r="E22" s="19">
        <v>20</v>
      </c>
      <c r="F22" s="19">
        <v>20</v>
      </c>
      <c r="G22" s="19">
        <v>20</v>
      </c>
      <c r="H22" s="19">
        <v>20</v>
      </c>
      <c r="I22" s="19">
        <v>20</v>
      </c>
      <c r="J22" s="19">
        <v>20</v>
      </c>
      <c r="K22" s="19">
        <v>20</v>
      </c>
      <c r="L22" s="19">
        <v>20</v>
      </c>
      <c r="M22" s="19">
        <v>20</v>
      </c>
      <c r="N22" s="19">
        <v>20</v>
      </c>
      <c r="O22" s="31">
        <f t="shared" si="0"/>
        <v>240</v>
      </c>
      <c r="P22" s="17"/>
      <c r="Q22" s="31"/>
      <c r="R22" s="10"/>
      <c r="S22" s="31"/>
      <c r="T22" s="17"/>
      <c r="U22" s="17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</row>
    <row r="23" spans="1:56" s="18" customFormat="1" x14ac:dyDescent="0.25">
      <c r="A23" s="50">
        <v>20</v>
      </c>
      <c r="B23" s="325" t="s">
        <v>1008</v>
      </c>
      <c r="C23" s="19">
        <v>20</v>
      </c>
      <c r="D23" s="19">
        <v>20</v>
      </c>
      <c r="E23" s="19">
        <v>20</v>
      </c>
      <c r="F23" s="19">
        <v>20</v>
      </c>
      <c r="G23" s="19">
        <v>20</v>
      </c>
      <c r="H23" s="19">
        <v>20</v>
      </c>
      <c r="I23" s="19">
        <v>20</v>
      </c>
      <c r="J23" s="19">
        <v>20</v>
      </c>
      <c r="K23" s="19">
        <v>20</v>
      </c>
      <c r="L23" s="19">
        <v>20</v>
      </c>
      <c r="M23" s="19">
        <v>20</v>
      </c>
      <c r="N23" s="19">
        <v>20</v>
      </c>
      <c r="O23" s="31">
        <f t="shared" si="0"/>
        <v>240</v>
      </c>
      <c r="P23" s="17"/>
      <c r="Q23" s="31"/>
      <c r="R23" s="10"/>
      <c r="S23" s="31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</row>
    <row r="24" spans="1:56" s="18" customFormat="1" x14ac:dyDescent="0.25">
      <c r="A24" s="50">
        <v>21</v>
      </c>
      <c r="B24" s="325" t="s">
        <v>1009</v>
      </c>
      <c r="C24" s="19">
        <v>20</v>
      </c>
      <c r="D24" s="19">
        <v>20</v>
      </c>
      <c r="E24" s="19">
        <v>20</v>
      </c>
      <c r="F24" s="19">
        <v>20</v>
      </c>
      <c r="G24" s="19">
        <v>20</v>
      </c>
      <c r="H24" s="19">
        <v>20</v>
      </c>
      <c r="I24" s="19">
        <v>20</v>
      </c>
      <c r="J24" s="19">
        <v>20</v>
      </c>
      <c r="K24" s="19">
        <v>20</v>
      </c>
      <c r="L24" s="19">
        <v>20</v>
      </c>
      <c r="M24" s="19">
        <v>20</v>
      </c>
      <c r="N24" s="19">
        <v>20</v>
      </c>
      <c r="O24" s="31">
        <f t="shared" si="0"/>
        <v>240</v>
      </c>
      <c r="P24" s="17"/>
      <c r="Q24" s="31"/>
      <c r="R24" s="10"/>
      <c r="S24" s="31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</row>
    <row r="25" spans="1:56" x14ac:dyDescent="0.25">
      <c r="A25" s="50">
        <v>22</v>
      </c>
      <c r="B25" s="325" t="s">
        <v>1010</v>
      </c>
      <c r="C25" s="19">
        <v>20</v>
      </c>
      <c r="D25" s="19">
        <v>20</v>
      </c>
      <c r="E25" s="19">
        <v>20</v>
      </c>
      <c r="F25" s="19">
        <v>20</v>
      </c>
      <c r="G25" s="19">
        <v>20</v>
      </c>
      <c r="H25" s="19">
        <v>20</v>
      </c>
      <c r="I25" s="19">
        <v>20</v>
      </c>
      <c r="J25" s="19">
        <v>20</v>
      </c>
      <c r="K25" s="19">
        <v>20</v>
      </c>
      <c r="L25" s="19">
        <v>20</v>
      </c>
      <c r="M25" s="19">
        <v>20</v>
      </c>
      <c r="N25" s="19">
        <v>20</v>
      </c>
      <c r="O25" s="31">
        <f t="shared" si="0"/>
        <v>240</v>
      </c>
      <c r="Q25" s="31"/>
      <c r="R25" s="10"/>
      <c r="S25" s="31"/>
    </row>
    <row r="26" spans="1:56" x14ac:dyDescent="0.25">
      <c r="A26" s="50">
        <v>23</v>
      </c>
      <c r="B26" s="325" t="s">
        <v>1011</v>
      </c>
      <c r="C26" s="19">
        <v>20</v>
      </c>
      <c r="D26" s="19">
        <v>20</v>
      </c>
      <c r="E26" s="19">
        <v>20</v>
      </c>
      <c r="F26" s="19">
        <v>20</v>
      </c>
      <c r="G26" s="19">
        <v>20</v>
      </c>
      <c r="H26" s="19">
        <v>20</v>
      </c>
      <c r="I26" s="19">
        <v>20</v>
      </c>
      <c r="J26" s="19">
        <v>20</v>
      </c>
      <c r="K26" s="19">
        <v>20</v>
      </c>
      <c r="L26" s="19">
        <v>20</v>
      </c>
      <c r="M26" s="19">
        <v>20</v>
      </c>
      <c r="N26" s="19">
        <v>20</v>
      </c>
      <c r="O26" s="31">
        <f t="shared" si="0"/>
        <v>240</v>
      </c>
      <c r="Q26" s="31"/>
      <c r="R26" s="10"/>
      <c r="S26" s="31"/>
    </row>
    <row r="27" spans="1:56" x14ac:dyDescent="0.25">
      <c r="A27" s="50">
        <v>24</v>
      </c>
      <c r="B27" s="325" t="s">
        <v>1012</v>
      </c>
      <c r="C27" s="19">
        <v>20</v>
      </c>
      <c r="D27" s="19">
        <v>20</v>
      </c>
      <c r="E27" s="19">
        <v>20</v>
      </c>
      <c r="F27" s="19">
        <v>20</v>
      </c>
      <c r="G27" s="19">
        <v>20</v>
      </c>
      <c r="H27" s="19">
        <v>20</v>
      </c>
      <c r="I27" s="19">
        <v>20</v>
      </c>
      <c r="J27" s="19">
        <v>20</v>
      </c>
      <c r="K27" s="19">
        <v>20</v>
      </c>
      <c r="L27" s="19">
        <v>20</v>
      </c>
      <c r="M27" s="19">
        <v>20</v>
      </c>
      <c r="N27" s="19">
        <v>20</v>
      </c>
      <c r="O27" s="31">
        <f t="shared" si="0"/>
        <v>240</v>
      </c>
      <c r="Q27" s="31"/>
      <c r="R27" s="10"/>
      <c r="S27" s="31"/>
    </row>
    <row r="28" spans="1:56" x14ac:dyDescent="0.25">
      <c r="A28" s="50">
        <v>25</v>
      </c>
      <c r="B28" s="325" t="s">
        <v>1013</v>
      </c>
      <c r="C28" s="19">
        <v>20</v>
      </c>
      <c r="D28" s="19">
        <v>20</v>
      </c>
      <c r="E28" s="19">
        <v>20</v>
      </c>
      <c r="F28" s="19">
        <v>20</v>
      </c>
      <c r="G28" s="19">
        <v>20</v>
      </c>
      <c r="H28" s="19">
        <v>20</v>
      </c>
      <c r="I28" s="19">
        <v>20</v>
      </c>
      <c r="J28" s="19">
        <v>20</v>
      </c>
      <c r="K28" s="19">
        <v>20</v>
      </c>
      <c r="L28" s="19">
        <v>20</v>
      </c>
      <c r="M28" s="19">
        <v>20</v>
      </c>
      <c r="N28" s="19">
        <v>20</v>
      </c>
      <c r="O28" s="31">
        <f t="shared" si="0"/>
        <v>240</v>
      </c>
      <c r="Q28" s="31"/>
      <c r="R28" s="10"/>
      <c r="S28" s="31"/>
    </row>
    <row r="29" spans="1:56" x14ac:dyDescent="0.25">
      <c r="A29" s="50">
        <v>26</v>
      </c>
      <c r="B29" s="325" t="s">
        <v>1014</v>
      </c>
      <c r="C29" s="19">
        <v>20</v>
      </c>
      <c r="D29" s="19">
        <v>20</v>
      </c>
      <c r="E29" s="19">
        <v>20</v>
      </c>
      <c r="F29" s="19">
        <v>20</v>
      </c>
      <c r="G29" s="19">
        <v>20</v>
      </c>
      <c r="H29" s="19">
        <v>20</v>
      </c>
      <c r="I29" s="19">
        <v>20</v>
      </c>
      <c r="J29" s="19">
        <v>20</v>
      </c>
      <c r="K29" s="19">
        <v>20</v>
      </c>
      <c r="L29" s="19">
        <v>20</v>
      </c>
      <c r="M29" s="19">
        <v>20</v>
      </c>
      <c r="N29" s="19">
        <v>20</v>
      </c>
      <c r="O29" s="31">
        <f t="shared" si="0"/>
        <v>240</v>
      </c>
      <c r="Q29" s="31"/>
      <c r="R29" s="10"/>
      <c r="S29" s="31"/>
    </row>
    <row r="30" spans="1:56" x14ac:dyDescent="0.25">
      <c r="A30" s="50">
        <v>27</v>
      </c>
      <c r="B30" s="325" t="s">
        <v>1015</v>
      </c>
      <c r="C30" s="19">
        <v>20</v>
      </c>
      <c r="D30" s="19">
        <v>20</v>
      </c>
      <c r="E30" s="19">
        <v>20</v>
      </c>
      <c r="F30" s="19">
        <v>20</v>
      </c>
      <c r="G30" s="19">
        <v>20</v>
      </c>
      <c r="H30" s="19">
        <v>20</v>
      </c>
      <c r="I30" s="19">
        <v>20</v>
      </c>
      <c r="J30" s="19">
        <v>20</v>
      </c>
      <c r="K30" s="19">
        <v>20</v>
      </c>
      <c r="L30" s="19">
        <v>20</v>
      </c>
      <c r="M30" s="19">
        <v>20</v>
      </c>
      <c r="N30" s="19">
        <v>20</v>
      </c>
      <c r="O30" s="31">
        <f t="shared" si="0"/>
        <v>240</v>
      </c>
      <c r="Q30" s="31"/>
      <c r="R30" s="10"/>
      <c r="S30" s="31"/>
    </row>
    <row r="31" spans="1:56" x14ac:dyDescent="0.25">
      <c r="A31" s="50">
        <v>28</v>
      </c>
      <c r="B31" s="327" t="s">
        <v>1016</v>
      </c>
      <c r="C31" s="19">
        <v>20</v>
      </c>
      <c r="D31" s="19">
        <v>20</v>
      </c>
      <c r="E31" s="19">
        <v>20</v>
      </c>
      <c r="F31" s="19">
        <v>20</v>
      </c>
      <c r="G31" s="19">
        <v>20</v>
      </c>
      <c r="H31" s="19">
        <v>20</v>
      </c>
      <c r="I31" s="19">
        <v>20</v>
      </c>
      <c r="J31" s="19">
        <v>20</v>
      </c>
      <c r="K31" s="19">
        <v>20</v>
      </c>
      <c r="L31" s="19">
        <v>20</v>
      </c>
      <c r="M31" s="19">
        <v>20</v>
      </c>
      <c r="N31" s="19">
        <v>20</v>
      </c>
      <c r="O31" s="31">
        <f t="shared" si="0"/>
        <v>240</v>
      </c>
      <c r="Q31" s="31"/>
      <c r="R31" s="10"/>
      <c r="S31" s="31"/>
    </row>
    <row r="32" spans="1:56" x14ac:dyDescent="0.25">
      <c r="A32" s="50"/>
      <c r="B32" s="18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7"/>
      <c r="Q32" s="31"/>
      <c r="R32" s="10"/>
      <c r="S32" s="31"/>
    </row>
    <row r="33" spans="1:19" x14ac:dyDescent="0.25">
      <c r="A33" s="50"/>
      <c r="B33" s="18" t="s">
        <v>747</v>
      </c>
      <c r="C33" s="10">
        <f>260/12</f>
        <v>21.666666666666668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7"/>
      <c r="Q33" s="31"/>
      <c r="R33" s="10"/>
      <c r="S33" s="31"/>
    </row>
    <row r="34" spans="1:19" x14ac:dyDescent="0.25">
      <c r="A34" s="50"/>
      <c r="B34" s="18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7"/>
      <c r="Q34" s="31"/>
      <c r="R34" s="10"/>
      <c r="S34" s="31"/>
    </row>
    <row r="35" spans="1:19" x14ac:dyDescent="0.25">
      <c r="A35" s="50"/>
      <c r="B35" s="18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7"/>
      <c r="Q35" s="31"/>
      <c r="R35" s="10"/>
      <c r="S35" s="31"/>
    </row>
    <row r="36" spans="1:19" x14ac:dyDescent="0.25">
      <c r="A36" s="50"/>
      <c r="B36" s="18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1"/>
      <c r="Q36" s="31"/>
      <c r="R36" s="10"/>
      <c r="S36" s="31"/>
    </row>
    <row r="37" spans="1:19" x14ac:dyDescent="0.25">
      <c r="A37" s="50"/>
      <c r="B37" s="18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31"/>
      <c r="Q37" s="31"/>
      <c r="R37" s="10"/>
      <c r="S37" s="31"/>
    </row>
    <row r="38" spans="1:19" x14ac:dyDescent="0.25">
      <c r="A38" s="50"/>
      <c r="B38" s="1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31"/>
      <c r="Q38" s="31"/>
      <c r="R38" s="10"/>
      <c r="S38" s="31"/>
    </row>
    <row r="39" spans="1:19" x14ac:dyDescent="0.25">
      <c r="A39" s="50"/>
      <c r="B39" s="18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31"/>
      <c r="Q39" s="31"/>
      <c r="R39" s="10"/>
      <c r="S39" s="31"/>
    </row>
    <row r="40" spans="1:19" x14ac:dyDescent="0.25">
      <c r="A40" s="50"/>
      <c r="B40" s="18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31"/>
      <c r="Q40" s="31"/>
      <c r="R40" s="10"/>
      <c r="S40" s="31"/>
    </row>
    <row r="41" spans="1:19" x14ac:dyDescent="0.25">
      <c r="A41" s="50"/>
      <c r="B41" s="5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31"/>
      <c r="Q41" s="31"/>
      <c r="R41" s="10"/>
      <c r="S41" s="31"/>
    </row>
    <row r="42" spans="1:19" x14ac:dyDescent="0.25">
      <c r="A42" s="50"/>
      <c r="B42" s="5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1"/>
      <c r="Q42" s="31"/>
      <c r="R42" s="10"/>
      <c r="S42" s="31"/>
    </row>
    <row r="43" spans="1:19" x14ac:dyDescent="0.25">
      <c r="A43" s="50"/>
      <c r="B43" s="5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1"/>
      <c r="Q43" s="31"/>
      <c r="R43" s="10"/>
      <c r="S43" s="31"/>
    </row>
    <row r="44" spans="1:19" x14ac:dyDescent="0.25">
      <c r="A44" s="50"/>
      <c r="B44" s="5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1"/>
      <c r="Q44" s="31"/>
      <c r="R44" s="10"/>
      <c r="S44" s="31"/>
    </row>
    <row r="45" spans="1:19" x14ac:dyDescent="0.25">
      <c r="A45" s="50"/>
      <c r="B45" s="5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1"/>
      <c r="Q45" s="31"/>
      <c r="R45" s="10"/>
      <c r="S45" s="31"/>
    </row>
    <row r="46" spans="1:19" x14ac:dyDescent="0.25">
      <c r="C46" s="10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</row>
    <row r="47" spans="1:19" x14ac:dyDescent="0.25">
      <c r="A47" s="11" t="s">
        <v>246</v>
      </c>
      <c r="B47" s="11"/>
      <c r="C47" s="11"/>
      <c r="D47" s="11"/>
      <c r="E47" s="11"/>
      <c r="F47" s="11"/>
      <c r="G47" s="31"/>
      <c r="H47" s="31"/>
      <c r="I47" s="31"/>
      <c r="J47" s="31"/>
      <c r="K47" s="31"/>
      <c r="L47" s="31"/>
      <c r="M47" s="31"/>
      <c r="N47" s="31"/>
      <c r="O47" s="31"/>
    </row>
    <row r="48" spans="1:19" x14ac:dyDescent="0.25">
      <c r="A48" s="10" t="s">
        <v>244</v>
      </c>
      <c r="B48" s="92"/>
      <c r="C48" s="31"/>
      <c r="D48" s="31"/>
      <c r="E48" s="51" t="s">
        <v>245</v>
      </c>
      <c r="F48" s="31"/>
      <c r="G48" s="51" t="s">
        <v>255</v>
      </c>
      <c r="H48" s="31"/>
      <c r="I48" s="31"/>
      <c r="J48" s="31"/>
      <c r="K48" s="31"/>
      <c r="L48" s="31"/>
      <c r="M48" s="31"/>
      <c r="N48" s="31"/>
      <c r="O48" s="31"/>
    </row>
    <row r="49" spans="1:17" x14ac:dyDescent="0.25">
      <c r="A49" s="51" t="s">
        <v>256</v>
      </c>
      <c r="B49" s="10"/>
      <c r="C49" s="31"/>
      <c r="D49" s="31"/>
      <c r="E49" s="51" t="s">
        <v>254</v>
      </c>
      <c r="F49" s="31"/>
      <c r="G49" s="31"/>
      <c r="H49" s="31"/>
      <c r="I49" s="31"/>
      <c r="J49" s="31"/>
      <c r="K49" s="31"/>
      <c r="L49" s="31"/>
      <c r="M49" s="31"/>
      <c r="N49" s="31"/>
      <c r="O49" s="31"/>
    </row>
    <row r="51" spans="1:17" x14ac:dyDescent="0.25">
      <c r="A51" s="26" t="s">
        <v>381</v>
      </c>
      <c r="F51" t="s">
        <v>746</v>
      </c>
      <c r="G51">
        <f>144/12</f>
        <v>12</v>
      </c>
    </row>
    <row r="52" spans="1:17" x14ac:dyDescent="0.25">
      <c r="B52" s="26"/>
    </row>
    <row r="53" spans="1:17" x14ac:dyDescent="0.25">
      <c r="A53" s="26" t="s">
        <v>480</v>
      </c>
    </row>
    <row r="54" spans="1:17" x14ac:dyDescent="0.25">
      <c r="D54" s="26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</row>
    <row r="55" spans="1:17" x14ac:dyDescent="0.25">
      <c r="C55" s="10"/>
      <c r="D55" s="47"/>
    </row>
    <row r="56" spans="1:17" x14ac:dyDescent="0.25">
      <c r="C56" s="10"/>
      <c r="D56" s="47"/>
    </row>
    <row r="57" spans="1:17" x14ac:dyDescent="0.25">
      <c r="C57" s="10"/>
      <c r="D57" s="47"/>
    </row>
    <row r="58" spans="1:17" x14ac:dyDescent="0.25">
      <c r="C58" s="10"/>
      <c r="D58" s="47"/>
    </row>
    <row r="59" spans="1:17" x14ac:dyDescent="0.25">
      <c r="C59" s="10"/>
      <c r="D59" s="47"/>
    </row>
    <row r="60" spans="1:17" x14ac:dyDescent="0.25">
      <c r="C60" s="10"/>
      <c r="D60" s="47"/>
    </row>
    <row r="61" spans="1:17" x14ac:dyDescent="0.25">
      <c r="C61" s="10"/>
      <c r="D61" s="47"/>
    </row>
    <row r="62" spans="1:17" x14ac:dyDescent="0.25">
      <c r="C62" s="10"/>
      <c r="D62" s="47"/>
    </row>
    <row r="63" spans="1:17" x14ac:dyDescent="0.25">
      <c r="C63" s="10"/>
      <c r="D63" s="47"/>
    </row>
    <row r="64" spans="1:17" x14ac:dyDescent="0.25">
      <c r="C64" s="10"/>
      <c r="D64" s="47"/>
    </row>
  </sheetData>
  <phoneticPr fontId="7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94"/>
  <sheetViews>
    <sheetView workbookViewId="0">
      <selection activeCell="D1" sqref="D1"/>
    </sheetView>
  </sheetViews>
  <sheetFormatPr defaultColWidth="9.109375" defaultRowHeight="13.2" x14ac:dyDescent="0.25"/>
  <cols>
    <col min="1" max="1" width="16" style="4" customWidth="1"/>
    <col min="2" max="2" width="50" style="4" customWidth="1"/>
    <col min="3" max="7" width="11.88671875" style="4" customWidth="1"/>
    <col min="8" max="8" width="19" style="4" customWidth="1"/>
    <col min="9" max="9" width="14.44140625" style="4" customWidth="1"/>
    <col min="10" max="10" width="18.44140625" style="4" customWidth="1"/>
    <col min="11" max="12" width="11.88671875" style="4" customWidth="1"/>
    <col min="13" max="13" width="20" customWidth="1"/>
    <col min="14" max="14" width="18" style="4" customWidth="1"/>
    <col min="15" max="15" width="9.109375" style="18"/>
    <col min="16" max="32" width="9.109375" style="4"/>
    <col min="33" max="33" width="36" style="4" customWidth="1"/>
    <col min="34" max="16384" width="9.109375" style="4"/>
  </cols>
  <sheetData>
    <row r="1" spans="1:48" ht="15.6" x14ac:dyDescent="0.3">
      <c r="A1" s="29" t="s">
        <v>85</v>
      </c>
      <c r="D1" s="320">
        <v>2012</v>
      </c>
      <c r="M1" s="61" t="s">
        <v>178</v>
      </c>
    </row>
    <row r="2" spans="1:48" x14ac:dyDescent="0.25">
      <c r="K2" s="64"/>
      <c r="L2" s="61" t="s">
        <v>185</v>
      </c>
      <c r="N2" s="61" t="s">
        <v>179</v>
      </c>
      <c r="T2" s="77">
        <v>18</v>
      </c>
      <c r="U2" s="4" t="s">
        <v>237</v>
      </c>
    </row>
    <row r="3" spans="1:48" x14ac:dyDescent="0.25">
      <c r="A3" s="22" t="s">
        <v>79</v>
      </c>
      <c r="K3" s="65"/>
      <c r="L3" s="61" t="s">
        <v>186</v>
      </c>
      <c r="U3" s="4" t="s">
        <v>238</v>
      </c>
    </row>
    <row r="4" spans="1:48" x14ac:dyDescent="0.25">
      <c r="A4" s="22"/>
      <c r="D4" s="4" t="s">
        <v>191</v>
      </c>
      <c r="K4" s="66"/>
      <c r="L4" s="61" t="s">
        <v>187</v>
      </c>
      <c r="N4" s="61"/>
    </row>
    <row r="5" spans="1:48" x14ac:dyDescent="0.25">
      <c r="A5" s="22"/>
      <c r="D5" s="4" t="s">
        <v>201</v>
      </c>
      <c r="N5" s="19" t="s">
        <v>184</v>
      </c>
      <c r="O5" s="19"/>
      <c r="Q5" s="4" t="s">
        <v>225</v>
      </c>
      <c r="R5" s="4" t="s">
        <v>226</v>
      </c>
      <c r="S5" s="4" t="s">
        <v>227</v>
      </c>
      <c r="T5" s="4" t="s">
        <v>228</v>
      </c>
      <c r="U5" s="4" t="s">
        <v>229</v>
      </c>
      <c r="V5" s="4" t="s">
        <v>230</v>
      </c>
      <c r="W5" s="4" t="s">
        <v>231</v>
      </c>
      <c r="X5" s="4" t="s">
        <v>232</v>
      </c>
      <c r="Y5" s="4" t="s">
        <v>233</v>
      </c>
      <c r="Z5" s="4" t="s">
        <v>234</v>
      </c>
      <c r="AA5" s="4" t="s">
        <v>235</v>
      </c>
      <c r="AB5" s="4" t="s">
        <v>236</v>
      </c>
    </row>
    <row r="6" spans="1:48" x14ac:dyDescent="0.25">
      <c r="H6" s="4">
        <v>2007</v>
      </c>
      <c r="Q6" s="4">
        <v>31</v>
      </c>
      <c r="R6" s="4">
        <v>28</v>
      </c>
      <c r="S6" s="4">
        <v>31</v>
      </c>
      <c r="T6" s="18">
        <v>30</v>
      </c>
      <c r="U6" s="18">
        <v>31</v>
      </c>
      <c r="V6" s="18">
        <v>30</v>
      </c>
      <c r="W6" s="18">
        <v>31</v>
      </c>
      <c r="X6" s="18">
        <v>31</v>
      </c>
      <c r="Y6" s="18">
        <v>30</v>
      </c>
      <c r="Z6" s="18">
        <v>31</v>
      </c>
      <c r="AA6" s="18">
        <v>30</v>
      </c>
      <c r="AB6" s="18">
        <v>31</v>
      </c>
      <c r="AC6" s="18"/>
      <c r="AD6" s="18"/>
      <c r="AE6" s="18"/>
      <c r="AF6" s="18"/>
      <c r="AG6" s="18"/>
      <c r="AH6" s="18"/>
    </row>
    <row r="7" spans="1:48" x14ac:dyDescent="0.25">
      <c r="A7" s="47" t="s">
        <v>177</v>
      </c>
      <c r="C7" s="46" t="s">
        <v>90</v>
      </c>
      <c r="D7" s="55" t="s">
        <v>20</v>
      </c>
      <c r="E7" s="7" t="s">
        <v>189</v>
      </c>
      <c r="F7" s="7"/>
      <c r="G7" s="7"/>
      <c r="H7" s="7" t="s">
        <v>189</v>
      </c>
      <c r="I7" s="61" t="s">
        <v>188</v>
      </c>
      <c r="J7" s="26" t="s">
        <v>180</v>
      </c>
      <c r="L7" s="61"/>
      <c r="M7" s="14"/>
      <c r="N7" s="80"/>
      <c r="O7" s="79"/>
      <c r="P7" s="231"/>
      <c r="Q7" s="232" t="s">
        <v>23</v>
      </c>
      <c r="R7" s="232" t="s">
        <v>24</v>
      </c>
      <c r="S7" s="232" t="s">
        <v>25</v>
      </c>
      <c r="T7" s="232" t="s">
        <v>26</v>
      </c>
      <c r="U7" s="232" t="s">
        <v>27</v>
      </c>
      <c r="V7" s="232" t="s">
        <v>28</v>
      </c>
      <c r="W7" s="232" t="s">
        <v>29</v>
      </c>
      <c r="X7" s="232" t="s">
        <v>30</v>
      </c>
      <c r="Y7" s="232" t="s">
        <v>31</v>
      </c>
      <c r="Z7" s="232" t="s">
        <v>32</v>
      </c>
      <c r="AA7" s="232" t="s">
        <v>33</v>
      </c>
      <c r="AB7" s="232" t="s">
        <v>34</v>
      </c>
      <c r="AC7" s="79"/>
      <c r="AD7" s="79"/>
      <c r="AE7" s="79"/>
      <c r="AF7" s="79"/>
      <c r="AH7" s="46" t="s">
        <v>90</v>
      </c>
      <c r="AI7" s="55" t="s">
        <v>20</v>
      </c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</row>
    <row r="8" spans="1:48" x14ac:dyDescent="0.25">
      <c r="A8" s="60">
        <f>landings!AQ9/landings!AT9</f>
        <v>0</v>
      </c>
      <c r="B8" t="s">
        <v>276</v>
      </c>
      <c r="C8" s="15">
        <v>1</v>
      </c>
      <c r="D8" s="11" t="s">
        <v>153</v>
      </c>
      <c r="E8" s="51" t="s">
        <v>370</v>
      </c>
      <c r="G8" s="11"/>
      <c r="H8" s="4" t="s">
        <v>190</v>
      </c>
      <c r="I8" s="18">
        <v>201</v>
      </c>
      <c r="J8" t="s">
        <v>182</v>
      </c>
      <c r="M8" s="96"/>
      <c r="N8" s="81">
        <v>1</v>
      </c>
      <c r="P8" s="233">
        <v>1</v>
      </c>
      <c r="Q8" s="4">
        <v>31</v>
      </c>
      <c r="R8" s="4">
        <v>28</v>
      </c>
      <c r="S8" s="4">
        <v>31</v>
      </c>
      <c r="T8" s="18">
        <v>30</v>
      </c>
      <c r="U8" s="18">
        <v>31</v>
      </c>
      <c r="V8" s="18">
        <v>30</v>
      </c>
      <c r="W8" s="18">
        <v>31</v>
      </c>
      <c r="X8" s="18">
        <v>31</v>
      </c>
      <c r="Y8" s="18">
        <v>30</v>
      </c>
      <c r="Z8" s="18">
        <v>31</v>
      </c>
      <c r="AA8" s="18">
        <v>30</v>
      </c>
      <c r="AB8" s="18">
        <v>31</v>
      </c>
      <c r="AC8" s="61" t="s">
        <v>563</v>
      </c>
      <c r="AG8" s="48" t="s">
        <v>110</v>
      </c>
      <c r="AH8" s="47">
        <v>1</v>
      </c>
      <c r="AI8" s="52" t="s">
        <v>156</v>
      </c>
      <c r="AJ8" s="65">
        <v>27</v>
      </c>
      <c r="AK8" s="4">
        <v>28</v>
      </c>
      <c r="AL8" s="4">
        <v>31</v>
      </c>
      <c r="AM8" s="76">
        <v>5</v>
      </c>
      <c r="AN8" s="18">
        <v>31</v>
      </c>
      <c r="AO8" s="18">
        <v>30</v>
      </c>
      <c r="AP8" s="18">
        <v>31</v>
      </c>
      <c r="AQ8" s="18">
        <v>31</v>
      </c>
      <c r="AR8" s="18">
        <v>30</v>
      </c>
      <c r="AS8" s="18">
        <v>31</v>
      </c>
      <c r="AT8" s="18">
        <v>30</v>
      </c>
      <c r="AU8" s="18">
        <v>31</v>
      </c>
    </row>
    <row r="9" spans="1:48" x14ac:dyDescent="0.25">
      <c r="A9" s="60" t="e">
        <f>landings!AQ10/landings!AT10</f>
        <v>#DIV/0!</v>
      </c>
      <c r="B9" t="s">
        <v>277</v>
      </c>
      <c r="C9" s="15">
        <v>2</v>
      </c>
      <c r="D9" s="11" t="s">
        <v>157</v>
      </c>
      <c r="E9" s="18" t="s">
        <v>209</v>
      </c>
      <c r="F9" s="18"/>
      <c r="G9" s="11"/>
      <c r="H9" s="4" t="s">
        <v>190</v>
      </c>
      <c r="I9" s="18">
        <v>201</v>
      </c>
      <c r="J9" s="62" t="s">
        <v>182</v>
      </c>
      <c r="M9" s="51"/>
      <c r="N9" s="81">
        <v>2</v>
      </c>
      <c r="P9" s="233">
        <v>2</v>
      </c>
      <c r="Q9" s="4">
        <v>31</v>
      </c>
      <c r="R9" s="4">
        <v>28</v>
      </c>
      <c r="S9" s="4">
        <v>31</v>
      </c>
      <c r="T9" s="18">
        <v>30</v>
      </c>
      <c r="U9" s="18">
        <v>31</v>
      </c>
      <c r="V9" s="18">
        <v>30</v>
      </c>
      <c r="W9" s="18">
        <v>31</v>
      </c>
      <c r="X9" s="18">
        <v>31</v>
      </c>
      <c r="Y9" s="18">
        <v>30</v>
      </c>
      <c r="Z9" s="18">
        <v>31</v>
      </c>
      <c r="AA9" s="18">
        <v>30</v>
      </c>
      <c r="AB9" s="18">
        <v>31</v>
      </c>
      <c r="AC9" s="61" t="s">
        <v>564</v>
      </c>
      <c r="AG9" s="48" t="s">
        <v>113</v>
      </c>
      <c r="AH9" s="47">
        <v>1</v>
      </c>
      <c r="AI9" s="52" t="s">
        <v>156</v>
      </c>
      <c r="AJ9" s="4">
        <v>31</v>
      </c>
      <c r="AK9" s="4">
        <v>28</v>
      </c>
      <c r="AL9" s="4">
        <v>31</v>
      </c>
      <c r="AM9" s="18">
        <v>30</v>
      </c>
      <c r="AN9" s="18">
        <v>31</v>
      </c>
      <c r="AO9" s="18">
        <v>30</v>
      </c>
      <c r="AP9" s="18">
        <v>31</v>
      </c>
      <c r="AQ9" s="18">
        <v>31</v>
      </c>
      <c r="AR9" s="18">
        <v>30</v>
      </c>
      <c r="AS9" s="18">
        <v>31</v>
      </c>
      <c r="AT9" s="18">
        <v>30</v>
      </c>
      <c r="AU9" s="18">
        <v>31</v>
      </c>
    </row>
    <row r="10" spans="1:48" x14ac:dyDescent="0.25">
      <c r="A10" s="60">
        <f>landings!AQ11/landings!AT11</f>
        <v>0</v>
      </c>
      <c r="B10" t="s">
        <v>276</v>
      </c>
      <c r="C10" s="15">
        <v>2</v>
      </c>
      <c r="D10" s="11" t="s">
        <v>157</v>
      </c>
      <c r="E10" s="83" t="s">
        <v>371</v>
      </c>
      <c r="G10" s="11"/>
      <c r="H10" s="4" t="s">
        <v>190</v>
      </c>
      <c r="I10" s="18">
        <v>201</v>
      </c>
      <c r="J10" t="s">
        <v>182</v>
      </c>
      <c r="N10" s="81">
        <v>3</v>
      </c>
      <c r="P10" s="233">
        <v>3</v>
      </c>
      <c r="Q10" s="4">
        <v>31</v>
      </c>
      <c r="R10" s="4">
        <v>28</v>
      </c>
      <c r="S10" s="4">
        <v>31</v>
      </c>
      <c r="T10" s="18">
        <v>30</v>
      </c>
      <c r="U10" s="18">
        <v>31</v>
      </c>
      <c r="V10" s="18">
        <v>30</v>
      </c>
      <c r="W10" s="18">
        <v>31</v>
      </c>
      <c r="X10" s="18">
        <v>31</v>
      </c>
      <c r="Y10" s="18">
        <v>30</v>
      </c>
      <c r="Z10" s="18">
        <v>31</v>
      </c>
      <c r="AA10" s="18">
        <v>30</v>
      </c>
      <c r="AB10" s="18">
        <v>31</v>
      </c>
      <c r="AC10" s="61" t="s">
        <v>565</v>
      </c>
      <c r="AG10" s="48" t="s">
        <v>108</v>
      </c>
      <c r="AH10" s="47">
        <v>1</v>
      </c>
      <c r="AI10" s="52" t="s">
        <v>156</v>
      </c>
      <c r="AJ10" s="65">
        <v>27</v>
      </c>
      <c r="AK10" s="4">
        <v>28</v>
      </c>
      <c r="AL10" s="4">
        <v>31</v>
      </c>
      <c r="AM10" s="76">
        <v>5</v>
      </c>
      <c r="AN10" s="18">
        <v>31</v>
      </c>
      <c r="AO10" s="18">
        <v>30</v>
      </c>
      <c r="AP10" s="18">
        <v>31</v>
      </c>
      <c r="AQ10" s="18">
        <v>31</v>
      </c>
      <c r="AR10" s="18">
        <v>30</v>
      </c>
      <c r="AS10" s="18">
        <v>31</v>
      </c>
      <c r="AT10" s="18">
        <v>30</v>
      </c>
      <c r="AU10" s="18">
        <v>31</v>
      </c>
    </row>
    <row r="11" spans="1:48" x14ac:dyDescent="0.25">
      <c r="A11" s="60">
        <f>landings!AQ12/landings!AT12</f>
        <v>0</v>
      </c>
      <c r="B11" t="s">
        <v>278</v>
      </c>
      <c r="C11" s="15">
        <v>2</v>
      </c>
      <c r="D11" s="11" t="s">
        <v>157</v>
      </c>
      <c r="E11" s="18" t="s">
        <v>209</v>
      </c>
      <c r="F11" s="18"/>
      <c r="G11" s="11"/>
      <c r="H11" s="4" t="s">
        <v>190</v>
      </c>
      <c r="I11" s="18"/>
      <c r="J11" t="s">
        <v>183</v>
      </c>
      <c r="N11" s="81">
        <v>4</v>
      </c>
      <c r="P11" s="233">
        <v>4</v>
      </c>
      <c r="Q11" s="4">
        <v>31</v>
      </c>
      <c r="R11" s="4">
        <v>28</v>
      </c>
      <c r="S11" s="4">
        <v>31</v>
      </c>
      <c r="T11" s="18">
        <v>30</v>
      </c>
      <c r="U11" s="18">
        <v>31</v>
      </c>
      <c r="V11" s="18">
        <v>30</v>
      </c>
      <c r="W11" s="18">
        <v>31</v>
      </c>
      <c r="X11" s="18">
        <v>31</v>
      </c>
      <c r="Y11" s="18">
        <v>30</v>
      </c>
      <c r="Z11" s="18">
        <v>31</v>
      </c>
      <c r="AA11" s="18">
        <v>30</v>
      </c>
      <c r="AB11" s="18">
        <v>31</v>
      </c>
      <c r="AG11" s="48" t="s">
        <v>119</v>
      </c>
      <c r="AH11" s="47">
        <v>1</v>
      </c>
      <c r="AI11" s="54" t="s">
        <v>156</v>
      </c>
      <c r="AJ11" s="4">
        <v>31</v>
      </c>
      <c r="AK11" s="4">
        <v>28</v>
      </c>
      <c r="AL11" s="4">
        <v>31</v>
      </c>
      <c r="AM11" s="18">
        <v>30</v>
      </c>
      <c r="AN11" s="18">
        <v>31</v>
      </c>
      <c r="AO11" s="18">
        <v>30</v>
      </c>
      <c r="AP11" s="18">
        <v>31</v>
      </c>
      <c r="AQ11" s="18">
        <v>31</v>
      </c>
      <c r="AR11" s="18">
        <v>30</v>
      </c>
      <c r="AS11" s="18">
        <v>31</v>
      </c>
      <c r="AT11" s="18">
        <v>30</v>
      </c>
      <c r="AU11" s="18">
        <v>31</v>
      </c>
    </row>
    <row r="12" spans="1:48" x14ac:dyDescent="0.25">
      <c r="A12" s="60" t="e">
        <f>landings!AQ13/landings!AT13</f>
        <v>#DIV/0!</v>
      </c>
      <c r="B12" t="s">
        <v>277</v>
      </c>
      <c r="C12" s="15">
        <v>2</v>
      </c>
      <c r="D12" s="11" t="s">
        <v>153</v>
      </c>
      <c r="E12" s="11" t="s">
        <v>275</v>
      </c>
      <c r="F12" s="11"/>
      <c r="G12" s="11"/>
      <c r="H12" s="4" t="s">
        <v>190</v>
      </c>
      <c r="I12" s="18">
        <v>201</v>
      </c>
      <c r="J12" t="s">
        <v>182</v>
      </c>
      <c r="N12" s="81">
        <v>5</v>
      </c>
      <c r="P12" s="233">
        <v>5</v>
      </c>
      <c r="Q12" s="4">
        <v>31</v>
      </c>
      <c r="R12" s="4">
        <v>28</v>
      </c>
      <c r="S12" s="4">
        <v>31</v>
      </c>
      <c r="T12" s="18">
        <v>30</v>
      </c>
      <c r="U12" s="18">
        <v>31</v>
      </c>
      <c r="V12" s="18">
        <v>30</v>
      </c>
      <c r="W12" s="18">
        <v>31</v>
      </c>
      <c r="X12" s="18">
        <v>31</v>
      </c>
      <c r="Y12" s="18">
        <v>30</v>
      </c>
      <c r="Z12" s="18">
        <v>31</v>
      </c>
      <c r="AA12" s="18">
        <v>30</v>
      </c>
      <c r="AB12" s="18">
        <v>31</v>
      </c>
      <c r="AG12" s="48" t="s">
        <v>127</v>
      </c>
      <c r="AH12" s="47">
        <v>1</v>
      </c>
      <c r="AI12" s="54" t="s">
        <v>156</v>
      </c>
      <c r="AJ12" s="65">
        <v>27</v>
      </c>
      <c r="AK12" s="4">
        <v>28</v>
      </c>
      <c r="AL12" s="4">
        <v>31</v>
      </c>
      <c r="AM12" s="76">
        <v>5</v>
      </c>
      <c r="AN12" s="18">
        <v>31</v>
      </c>
      <c r="AO12" s="18">
        <v>30</v>
      </c>
      <c r="AP12" s="18">
        <v>31</v>
      </c>
      <c r="AQ12" s="18">
        <v>31</v>
      </c>
      <c r="AR12" s="18">
        <v>30</v>
      </c>
      <c r="AS12" s="18">
        <v>31</v>
      </c>
      <c r="AT12" s="18">
        <v>30</v>
      </c>
      <c r="AU12" s="18">
        <v>31</v>
      </c>
    </row>
    <row r="13" spans="1:48" x14ac:dyDescent="0.25">
      <c r="A13" s="60">
        <f>landings!AQ14/landings!AT14</f>
        <v>0</v>
      </c>
      <c r="B13" t="s">
        <v>276</v>
      </c>
      <c r="C13" s="15">
        <v>2</v>
      </c>
      <c r="D13" s="11" t="s">
        <v>153</v>
      </c>
      <c r="E13" s="51" t="s">
        <v>370</v>
      </c>
      <c r="G13" s="11"/>
      <c r="H13" s="4" t="s">
        <v>190</v>
      </c>
      <c r="I13" s="18">
        <v>201</v>
      </c>
      <c r="J13" s="62" t="s">
        <v>182</v>
      </c>
      <c r="N13" s="81">
        <v>6</v>
      </c>
      <c r="P13" s="233">
        <v>6</v>
      </c>
      <c r="Q13" s="4">
        <v>31</v>
      </c>
      <c r="R13" s="4">
        <v>28</v>
      </c>
      <c r="S13" s="4">
        <v>31</v>
      </c>
      <c r="T13" s="18">
        <v>30</v>
      </c>
      <c r="U13" s="18">
        <v>31</v>
      </c>
      <c r="V13" s="18">
        <v>30</v>
      </c>
      <c r="W13" s="18">
        <v>31</v>
      </c>
      <c r="X13" s="18">
        <v>31</v>
      </c>
      <c r="Y13" s="18">
        <v>30</v>
      </c>
      <c r="Z13" s="18">
        <v>31</v>
      </c>
      <c r="AA13" s="18">
        <v>30</v>
      </c>
      <c r="AB13" s="18">
        <v>31</v>
      </c>
      <c r="AG13" s="48" t="s">
        <v>129</v>
      </c>
      <c r="AH13" s="47">
        <v>1</v>
      </c>
      <c r="AI13" s="52" t="s">
        <v>156</v>
      </c>
      <c r="AJ13" s="4">
        <v>31</v>
      </c>
      <c r="AK13" s="4">
        <v>28</v>
      </c>
      <c r="AL13" s="4">
        <v>31</v>
      </c>
      <c r="AM13" s="18">
        <v>30</v>
      </c>
      <c r="AN13" s="18">
        <v>31</v>
      </c>
      <c r="AO13" s="18">
        <v>30</v>
      </c>
      <c r="AP13" s="18">
        <v>31</v>
      </c>
      <c r="AQ13" s="18">
        <v>31</v>
      </c>
      <c r="AR13" s="18">
        <v>30</v>
      </c>
      <c r="AS13" s="18">
        <v>31</v>
      </c>
      <c r="AT13" s="18">
        <v>30</v>
      </c>
      <c r="AU13" s="18">
        <v>31</v>
      </c>
    </row>
    <row r="14" spans="1:48" x14ac:dyDescent="0.25">
      <c r="A14" s="60" t="e">
        <f>landings!AQ15/landings!AT15</f>
        <v>#DIV/0!</v>
      </c>
      <c r="B14" t="s">
        <v>279</v>
      </c>
      <c r="C14" s="15">
        <v>2</v>
      </c>
      <c r="D14" s="11" t="s">
        <v>153</v>
      </c>
      <c r="E14" s="11" t="s">
        <v>275</v>
      </c>
      <c r="F14" s="11"/>
      <c r="G14" s="11"/>
      <c r="H14" s="4" t="s">
        <v>190</v>
      </c>
      <c r="I14" s="18"/>
      <c r="J14" t="s">
        <v>183</v>
      </c>
      <c r="N14" s="81">
        <v>7</v>
      </c>
      <c r="P14" s="233">
        <v>7</v>
      </c>
      <c r="Q14" s="4">
        <v>31</v>
      </c>
      <c r="R14" s="4">
        <v>28</v>
      </c>
      <c r="S14" s="4">
        <v>31</v>
      </c>
      <c r="T14" s="18">
        <v>30</v>
      </c>
      <c r="U14" s="18">
        <v>31</v>
      </c>
      <c r="V14" s="18">
        <v>30</v>
      </c>
      <c r="W14" s="18">
        <v>31</v>
      </c>
      <c r="X14" s="18">
        <v>31</v>
      </c>
      <c r="Y14" s="18">
        <v>30</v>
      </c>
      <c r="Z14" s="18">
        <v>31</v>
      </c>
      <c r="AA14" s="18">
        <v>30</v>
      </c>
      <c r="AB14" s="18">
        <v>31</v>
      </c>
      <c r="AG14" s="48" t="s">
        <v>100</v>
      </c>
      <c r="AH14" s="47">
        <v>1</v>
      </c>
      <c r="AI14" s="54" t="s">
        <v>152</v>
      </c>
      <c r="AJ14" s="4">
        <v>31</v>
      </c>
      <c r="AK14" s="4">
        <v>28</v>
      </c>
      <c r="AL14" s="4">
        <v>31</v>
      </c>
      <c r="AM14" s="18">
        <v>30</v>
      </c>
      <c r="AN14" s="18">
        <v>31</v>
      </c>
      <c r="AO14" s="18">
        <v>30</v>
      </c>
      <c r="AP14" s="18">
        <v>31</v>
      </c>
      <c r="AQ14" s="18">
        <v>31</v>
      </c>
      <c r="AR14" s="18">
        <v>30</v>
      </c>
      <c r="AS14" s="18">
        <v>31</v>
      </c>
      <c r="AT14" s="18">
        <v>30</v>
      </c>
      <c r="AU14" s="18">
        <v>31</v>
      </c>
    </row>
    <row r="15" spans="1:48" x14ac:dyDescent="0.25">
      <c r="A15" s="60" t="e">
        <f>landings!AQ16/landings!AT16</f>
        <v>#DIV/0!</v>
      </c>
      <c r="B15" t="s">
        <v>278</v>
      </c>
      <c r="C15" s="15">
        <v>2</v>
      </c>
      <c r="D15" s="11" t="s">
        <v>153</v>
      </c>
      <c r="E15" s="11" t="s">
        <v>275</v>
      </c>
      <c r="F15" s="11"/>
      <c r="G15" s="11"/>
      <c r="H15" s="4" t="s">
        <v>190</v>
      </c>
      <c r="I15" s="18"/>
      <c r="J15" t="s">
        <v>183</v>
      </c>
      <c r="N15" s="81">
        <v>8</v>
      </c>
      <c r="P15" s="233">
        <v>8</v>
      </c>
      <c r="Q15" s="4">
        <v>31</v>
      </c>
      <c r="R15" s="4">
        <v>28</v>
      </c>
      <c r="S15" s="4">
        <v>31</v>
      </c>
      <c r="T15" s="18">
        <v>30</v>
      </c>
      <c r="U15" s="18">
        <v>31</v>
      </c>
      <c r="V15" s="18">
        <v>30</v>
      </c>
      <c r="W15" s="18">
        <v>31</v>
      </c>
      <c r="X15" s="18">
        <v>31</v>
      </c>
      <c r="Y15" s="18">
        <v>30</v>
      </c>
      <c r="Z15" s="18">
        <v>31</v>
      </c>
      <c r="AA15" s="18">
        <v>30</v>
      </c>
      <c r="AB15" s="18">
        <v>31</v>
      </c>
      <c r="AG15" s="48" t="s">
        <v>103</v>
      </c>
      <c r="AH15" s="47">
        <v>1</v>
      </c>
      <c r="AI15" s="63" t="s">
        <v>152</v>
      </c>
      <c r="AJ15" s="4">
        <v>31</v>
      </c>
      <c r="AK15" s="4">
        <v>28</v>
      </c>
      <c r="AL15" s="4">
        <v>31</v>
      </c>
      <c r="AM15" s="18">
        <v>30</v>
      </c>
      <c r="AN15" s="18">
        <v>31</v>
      </c>
      <c r="AO15" s="18">
        <v>30</v>
      </c>
      <c r="AP15" s="18">
        <v>31</v>
      </c>
      <c r="AQ15" s="18">
        <v>31</v>
      </c>
      <c r="AR15" s="18">
        <v>30</v>
      </c>
      <c r="AS15" s="18">
        <v>31</v>
      </c>
      <c r="AT15" s="18">
        <v>30</v>
      </c>
      <c r="AU15" s="18">
        <v>31</v>
      </c>
    </row>
    <row r="16" spans="1:48" x14ac:dyDescent="0.25">
      <c r="A16" s="60" t="e">
        <f>landings!AQ17/landings!AT17</f>
        <v>#DIV/0!</v>
      </c>
      <c r="B16" t="s">
        <v>277</v>
      </c>
      <c r="C16" s="15">
        <v>3</v>
      </c>
      <c r="D16" s="11" t="s">
        <v>157</v>
      </c>
      <c r="E16" s="18" t="s">
        <v>209</v>
      </c>
      <c r="F16" s="18"/>
      <c r="G16" s="11"/>
      <c r="H16" s="4" t="s">
        <v>190</v>
      </c>
      <c r="I16" s="18">
        <v>160</v>
      </c>
      <c r="J16" t="s">
        <v>181</v>
      </c>
      <c r="N16" s="81">
        <v>9</v>
      </c>
      <c r="P16" s="233">
        <v>9</v>
      </c>
      <c r="Q16" s="4">
        <v>31</v>
      </c>
      <c r="R16" s="4">
        <v>28</v>
      </c>
      <c r="S16" s="4">
        <v>31</v>
      </c>
      <c r="T16" s="18">
        <v>30</v>
      </c>
      <c r="U16" s="18">
        <v>31</v>
      </c>
      <c r="V16" s="18">
        <v>30</v>
      </c>
      <c r="W16" s="18">
        <v>31</v>
      </c>
      <c r="X16" s="18">
        <v>31</v>
      </c>
      <c r="Y16" s="18">
        <v>30</v>
      </c>
      <c r="Z16" s="18">
        <v>31</v>
      </c>
      <c r="AA16" s="18">
        <v>30</v>
      </c>
      <c r="AB16" s="18">
        <v>31</v>
      </c>
      <c r="AG16" s="48" t="s">
        <v>108</v>
      </c>
      <c r="AH16" s="47">
        <v>1</v>
      </c>
      <c r="AI16" s="52" t="s">
        <v>152</v>
      </c>
      <c r="AJ16" s="65">
        <v>27</v>
      </c>
      <c r="AK16" s="4">
        <v>28</v>
      </c>
      <c r="AL16" s="4">
        <v>31</v>
      </c>
      <c r="AM16" s="77">
        <v>18</v>
      </c>
      <c r="AN16" s="18">
        <v>31</v>
      </c>
      <c r="AO16" s="18">
        <v>30</v>
      </c>
      <c r="AP16" s="78">
        <v>5</v>
      </c>
      <c r="AQ16" s="78">
        <v>5</v>
      </c>
      <c r="AR16" s="65">
        <v>17</v>
      </c>
      <c r="AS16" s="18">
        <v>31</v>
      </c>
      <c r="AT16" s="18">
        <v>30</v>
      </c>
      <c r="AU16" s="65">
        <v>20</v>
      </c>
    </row>
    <row r="17" spans="1:47" x14ac:dyDescent="0.25">
      <c r="A17" s="60" t="e">
        <f>landings!AQ18/landings!AT18</f>
        <v>#DIV/0!</v>
      </c>
      <c r="B17" t="s">
        <v>276</v>
      </c>
      <c r="C17" s="15">
        <v>3</v>
      </c>
      <c r="D17" s="11" t="s">
        <v>157</v>
      </c>
      <c r="E17" s="83" t="s">
        <v>371</v>
      </c>
      <c r="G17" s="11"/>
      <c r="H17" s="4" t="s">
        <v>190</v>
      </c>
      <c r="I17" s="18">
        <v>160</v>
      </c>
      <c r="J17" t="s">
        <v>181</v>
      </c>
      <c r="N17" s="81">
        <v>10</v>
      </c>
      <c r="P17" s="233">
        <v>10</v>
      </c>
      <c r="Q17" s="4">
        <v>31</v>
      </c>
      <c r="R17" s="4">
        <v>28</v>
      </c>
      <c r="S17" s="4">
        <v>31</v>
      </c>
      <c r="T17" s="18">
        <v>30</v>
      </c>
      <c r="U17" s="18">
        <v>31</v>
      </c>
      <c r="V17" s="18">
        <v>30</v>
      </c>
      <c r="W17" s="18">
        <v>31</v>
      </c>
      <c r="X17" s="18">
        <v>31</v>
      </c>
      <c r="Y17" s="18">
        <v>30</v>
      </c>
      <c r="Z17" s="18">
        <v>31</v>
      </c>
      <c r="AA17" s="18">
        <v>30</v>
      </c>
      <c r="AB17" s="18">
        <v>31</v>
      </c>
      <c r="AG17" s="48" t="s">
        <v>109</v>
      </c>
      <c r="AH17" s="47">
        <v>1</v>
      </c>
      <c r="AI17" s="52" t="s">
        <v>152</v>
      </c>
      <c r="AJ17" s="65">
        <v>27</v>
      </c>
      <c r="AK17" s="4">
        <v>28</v>
      </c>
      <c r="AL17" s="4">
        <v>31</v>
      </c>
      <c r="AM17" s="77">
        <v>18</v>
      </c>
      <c r="AN17" s="18">
        <v>31</v>
      </c>
      <c r="AO17" s="18">
        <v>30</v>
      </c>
      <c r="AP17" s="78">
        <v>5</v>
      </c>
      <c r="AQ17" s="78">
        <v>5</v>
      </c>
      <c r="AR17" s="65">
        <v>17</v>
      </c>
      <c r="AS17" s="18">
        <v>31</v>
      </c>
      <c r="AT17" s="18">
        <v>30</v>
      </c>
      <c r="AU17" s="65">
        <v>20</v>
      </c>
    </row>
    <row r="18" spans="1:47" x14ac:dyDescent="0.25">
      <c r="A18" s="60" t="e">
        <f>landings!AQ19/landings!AT19</f>
        <v>#DIV/0!</v>
      </c>
      <c r="B18" t="s">
        <v>279</v>
      </c>
      <c r="C18" s="15">
        <v>3</v>
      </c>
      <c r="D18" s="11" t="s">
        <v>157</v>
      </c>
      <c r="E18" s="18" t="s">
        <v>209</v>
      </c>
      <c r="F18" s="18"/>
      <c r="G18" s="11"/>
      <c r="H18" s="4" t="s">
        <v>190</v>
      </c>
      <c r="I18" s="18"/>
      <c r="J18" t="s">
        <v>183</v>
      </c>
      <c r="N18" s="81">
        <v>11</v>
      </c>
      <c r="P18" s="233">
        <v>11</v>
      </c>
      <c r="Q18" s="4">
        <v>31</v>
      </c>
      <c r="R18" s="4">
        <v>28</v>
      </c>
      <c r="S18" s="4">
        <v>31</v>
      </c>
      <c r="T18" s="18">
        <v>30</v>
      </c>
      <c r="U18" s="18">
        <v>31</v>
      </c>
      <c r="V18" s="18">
        <v>30</v>
      </c>
      <c r="W18" s="18">
        <v>31</v>
      </c>
      <c r="X18" s="18">
        <v>31</v>
      </c>
      <c r="Y18" s="18">
        <v>30</v>
      </c>
      <c r="Z18" s="18">
        <v>31</v>
      </c>
      <c r="AA18" s="18">
        <v>30</v>
      </c>
      <c r="AB18" s="18">
        <v>31</v>
      </c>
      <c r="AG18" s="48" t="s">
        <v>111</v>
      </c>
      <c r="AH18" s="47">
        <v>1</v>
      </c>
      <c r="AI18" s="54" t="s">
        <v>152</v>
      </c>
      <c r="AJ18" s="4">
        <v>31</v>
      </c>
      <c r="AK18" s="4">
        <v>28</v>
      </c>
      <c r="AL18" s="4">
        <v>31</v>
      </c>
      <c r="AM18" s="18">
        <v>30</v>
      </c>
      <c r="AN18" s="18">
        <v>31</v>
      </c>
      <c r="AO18" s="18">
        <v>30</v>
      </c>
      <c r="AP18" s="18">
        <v>31</v>
      </c>
      <c r="AQ18" s="18">
        <v>31</v>
      </c>
      <c r="AR18" s="18">
        <v>30</v>
      </c>
      <c r="AS18" s="18">
        <v>31</v>
      </c>
      <c r="AT18" s="18">
        <v>30</v>
      </c>
      <c r="AU18" s="18">
        <v>31</v>
      </c>
    </row>
    <row r="19" spans="1:47" x14ac:dyDescent="0.25">
      <c r="A19" s="60" t="e">
        <f>landings!AQ20/landings!AT20</f>
        <v>#DIV/0!</v>
      </c>
      <c r="B19" t="s">
        <v>278</v>
      </c>
      <c r="C19" s="15">
        <v>3</v>
      </c>
      <c r="D19" s="11" t="s">
        <v>157</v>
      </c>
      <c r="E19" s="18" t="s">
        <v>209</v>
      </c>
      <c r="F19" s="18"/>
      <c r="G19" s="11"/>
      <c r="H19" s="4" t="s">
        <v>190</v>
      </c>
      <c r="I19" s="18"/>
      <c r="J19" t="s">
        <v>183</v>
      </c>
      <c r="N19" s="81">
        <v>12</v>
      </c>
      <c r="P19" s="233">
        <v>12</v>
      </c>
      <c r="Q19" s="4">
        <v>31</v>
      </c>
      <c r="R19" s="4">
        <v>28</v>
      </c>
      <c r="S19" s="4">
        <v>31</v>
      </c>
      <c r="T19" s="18">
        <v>30</v>
      </c>
      <c r="U19" s="18">
        <v>31</v>
      </c>
      <c r="V19" s="18">
        <v>30</v>
      </c>
      <c r="W19" s="18">
        <v>31</v>
      </c>
      <c r="X19" s="18">
        <v>31</v>
      </c>
      <c r="Y19" s="18">
        <v>30</v>
      </c>
      <c r="Z19" s="18">
        <v>31</v>
      </c>
      <c r="AA19" s="18">
        <v>30</v>
      </c>
      <c r="AB19" s="18">
        <v>31</v>
      </c>
      <c r="AG19" s="48" t="s">
        <v>112</v>
      </c>
      <c r="AH19" s="47">
        <v>1</v>
      </c>
      <c r="AI19" s="54" t="s">
        <v>152</v>
      </c>
      <c r="AJ19" s="4">
        <v>31</v>
      </c>
      <c r="AK19" s="4">
        <v>28</v>
      </c>
      <c r="AL19" s="4">
        <v>31</v>
      </c>
      <c r="AM19" s="18">
        <v>30</v>
      </c>
      <c r="AN19" s="18">
        <v>31</v>
      </c>
      <c r="AO19" s="18">
        <v>30</v>
      </c>
      <c r="AP19" s="18">
        <v>31</v>
      </c>
      <c r="AQ19" s="18">
        <v>31</v>
      </c>
      <c r="AR19" s="18">
        <v>30</v>
      </c>
      <c r="AS19" s="18">
        <v>31</v>
      </c>
      <c r="AT19" s="18">
        <v>30</v>
      </c>
      <c r="AU19" s="18">
        <v>31</v>
      </c>
    </row>
    <row r="20" spans="1:47" x14ac:dyDescent="0.25">
      <c r="A20" s="60">
        <f>landings!AQ21/landings!AT21</f>
        <v>0</v>
      </c>
      <c r="B20" t="s">
        <v>277</v>
      </c>
      <c r="C20" s="15">
        <v>3</v>
      </c>
      <c r="D20" s="11" t="s">
        <v>153</v>
      </c>
      <c r="E20" s="11" t="s">
        <v>275</v>
      </c>
      <c r="F20" s="11"/>
      <c r="G20" s="11"/>
      <c r="H20" s="4" t="s">
        <v>190</v>
      </c>
      <c r="I20" s="18"/>
      <c r="J20" t="s">
        <v>183</v>
      </c>
      <c r="N20" s="81">
        <v>13</v>
      </c>
      <c r="P20" s="233">
        <v>13</v>
      </c>
      <c r="Q20" s="4">
        <v>31</v>
      </c>
      <c r="R20" s="4">
        <v>28</v>
      </c>
      <c r="S20" s="4">
        <v>31</v>
      </c>
      <c r="T20" s="18">
        <v>30</v>
      </c>
      <c r="U20" s="18">
        <v>31</v>
      </c>
      <c r="V20" s="18">
        <v>30</v>
      </c>
      <c r="W20" s="18">
        <v>31</v>
      </c>
      <c r="X20" s="18">
        <v>31</v>
      </c>
      <c r="Y20" s="18">
        <v>30</v>
      </c>
      <c r="Z20" s="18">
        <v>31</v>
      </c>
      <c r="AA20" s="18">
        <v>30</v>
      </c>
      <c r="AB20" s="18">
        <v>31</v>
      </c>
      <c r="AG20" s="48" t="s">
        <v>114</v>
      </c>
      <c r="AH20" s="47">
        <v>1</v>
      </c>
      <c r="AI20" s="52" t="s">
        <v>152</v>
      </c>
      <c r="AJ20" s="4">
        <v>31</v>
      </c>
      <c r="AK20" s="4">
        <v>28</v>
      </c>
      <c r="AL20" s="4">
        <v>31</v>
      </c>
      <c r="AM20" s="18">
        <v>30</v>
      </c>
      <c r="AN20" s="18">
        <v>31</v>
      </c>
      <c r="AO20" s="18">
        <v>30</v>
      </c>
      <c r="AP20" s="18">
        <v>31</v>
      </c>
      <c r="AQ20" s="18">
        <v>31</v>
      </c>
      <c r="AR20" s="18">
        <v>30</v>
      </c>
      <c r="AS20" s="18">
        <v>31</v>
      </c>
      <c r="AT20" s="18">
        <v>30</v>
      </c>
      <c r="AU20" s="18">
        <v>31</v>
      </c>
    </row>
    <row r="21" spans="1:47" x14ac:dyDescent="0.25">
      <c r="A21" s="60" t="e">
        <f>landings!AQ22/landings!AT22</f>
        <v>#DIV/0!</v>
      </c>
      <c r="B21" t="s">
        <v>280</v>
      </c>
      <c r="C21" s="15">
        <v>3</v>
      </c>
      <c r="D21" s="11" t="s">
        <v>153</v>
      </c>
      <c r="E21" s="11" t="s">
        <v>192</v>
      </c>
      <c r="F21" s="11"/>
      <c r="G21" s="11"/>
      <c r="H21" s="4" t="s">
        <v>190</v>
      </c>
      <c r="I21" s="18"/>
      <c r="J21" t="s">
        <v>183</v>
      </c>
      <c r="N21" s="81">
        <v>14</v>
      </c>
      <c r="P21" s="233">
        <v>14</v>
      </c>
      <c r="Q21" s="4">
        <v>31</v>
      </c>
      <c r="R21" s="4">
        <v>28</v>
      </c>
      <c r="S21" s="4">
        <v>31</v>
      </c>
      <c r="T21" s="18">
        <v>30</v>
      </c>
      <c r="U21" s="18">
        <v>31</v>
      </c>
      <c r="V21" s="18">
        <v>30</v>
      </c>
      <c r="W21" s="18">
        <v>31</v>
      </c>
      <c r="X21" s="18">
        <v>31</v>
      </c>
      <c r="Y21" s="18">
        <v>30</v>
      </c>
      <c r="Z21" s="18">
        <v>31</v>
      </c>
      <c r="AA21" s="18">
        <v>30</v>
      </c>
      <c r="AB21" s="18">
        <v>31</v>
      </c>
      <c r="AG21" s="48" t="s">
        <v>120</v>
      </c>
      <c r="AH21" s="47">
        <v>1</v>
      </c>
      <c r="AI21" s="54" t="s">
        <v>152</v>
      </c>
      <c r="AJ21" s="4">
        <v>31</v>
      </c>
      <c r="AK21" s="4">
        <v>28</v>
      </c>
      <c r="AL21" s="4">
        <v>31</v>
      </c>
      <c r="AM21" s="18">
        <v>30</v>
      </c>
      <c r="AN21" s="18">
        <v>31</v>
      </c>
      <c r="AO21" s="18">
        <v>30</v>
      </c>
      <c r="AP21" s="18">
        <v>31</v>
      </c>
      <c r="AQ21" s="18">
        <v>31</v>
      </c>
      <c r="AR21" s="18">
        <v>30</v>
      </c>
      <c r="AS21" s="18">
        <v>31</v>
      </c>
      <c r="AT21" s="18">
        <v>30</v>
      </c>
      <c r="AU21" s="18">
        <v>31</v>
      </c>
    </row>
    <row r="22" spans="1:47" x14ac:dyDescent="0.25">
      <c r="A22" s="60" t="e">
        <f>landings!AQ23/landings!AT23</f>
        <v>#DIV/0!</v>
      </c>
      <c r="B22" t="s">
        <v>276</v>
      </c>
      <c r="C22" s="15">
        <v>3</v>
      </c>
      <c r="D22" s="11" t="s">
        <v>153</v>
      </c>
      <c r="E22" s="51" t="s">
        <v>370</v>
      </c>
      <c r="G22" s="11"/>
      <c r="H22" s="4" t="s">
        <v>190</v>
      </c>
      <c r="I22" s="18"/>
      <c r="J22" t="s">
        <v>183</v>
      </c>
      <c r="N22" s="81">
        <v>15</v>
      </c>
      <c r="P22" s="233">
        <v>15</v>
      </c>
      <c r="Q22" s="4">
        <v>31</v>
      </c>
      <c r="R22" s="4">
        <v>28</v>
      </c>
      <c r="S22" s="4">
        <v>31</v>
      </c>
      <c r="T22" s="18">
        <v>30</v>
      </c>
      <c r="U22" s="18">
        <v>31</v>
      </c>
      <c r="V22" s="18">
        <v>30</v>
      </c>
      <c r="W22" s="18">
        <v>31</v>
      </c>
      <c r="X22" s="18">
        <v>31</v>
      </c>
      <c r="Y22" s="18">
        <v>30</v>
      </c>
      <c r="Z22" s="18">
        <v>31</v>
      </c>
      <c r="AA22" s="18">
        <v>30</v>
      </c>
      <c r="AB22" s="18">
        <v>31</v>
      </c>
      <c r="AG22" s="48" t="s">
        <v>119</v>
      </c>
      <c r="AH22" s="47">
        <v>1</v>
      </c>
      <c r="AI22" s="52" t="s">
        <v>152</v>
      </c>
      <c r="AJ22" s="4">
        <v>31</v>
      </c>
      <c r="AK22" s="4">
        <v>28</v>
      </c>
      <c r="AL22" s="4">
        <v>31</v>
      </c>
      <c r="AM22" s="18">
        <v>30</v>
      </c>
      <c r="AN22" s="18">
        <v>31</v>
      </c>
      <c r="AO22" s="18">
        <v>30</v>
      </c>
      <c r="AP22" s="18">
        <v>31</v>
      </c>
      <c r="AQ22" s="18">
        <v>31</v>
      </c>
      <c r="AR22" s="18">
        <v>30</v>
      </c>
      <c r="AS22" s="18">
        <v>31</v>
      </c>
      <c r="AT22" s="18">
        <v>30</v>
      </c>
      <c r="AU22" s="18">
        <v>31</v>
      </c>
    </row>
    <row r="23" spans="1:47" x14ac:dyDescent="0.25">
      <c r="A23" s="60">
        <f>landings!AQ24/landings!AT24</f>
        <v>0</v>
      </c>
      <c r="B23" t="s">
        <v>279</v>
      </c>
      <c r="C23" s="15">
        <v>3</v>
      </c>
      <c r="D23" s="11" t="s">
        <v>153</v>
      </c>
      <c r="E23" s="11" t="s">
        <v>275</v>
      </c>
      <c r="F23" s="11"/>
      <c r="G23" s="11"/>
      <c r="H23" s="4" t="s">
        <v>190</v>
      </c>
      <c r="I23" s="18"/>
      <c r="J23" t="s">
        <v>183</v>
      </c>
      <c r="N23" s="81">
        <v>16</v>
      </c>
      <c r="P23" s="233">
        <v>16</v>
      </c>
      <c r="Q23" s="4">
        <v>31</v>
      </c>
      <c r="R23" s="4">
        <v>28</v>
      </c>
      <c r="S23" s="4">
        <v>31</v>
      </c>
      <c r="T23" s="18">
        <v>30</v>
      </c>
      <c r="U23" s="18">
        <v>31</v>
      </c>
      <c r="V23" s="18">
        <v>30</v>
      </c>
      <c r="W23" s="18">
        <v>31</v>
      </c>
      <c r="X23" s="18">
        <v>31</v>
      </c>
      <c r="Y23" s="18">
        <v>30</v>
      </c>
      <c r="Z23" s="18">
        <v>31</v>
      </c>
      <c r="AA23" s="18">
        <v>30</v>
      </c>
      <c r="AB23" s="18">
        <v>31</v>
      </c>
      <c r="AG23" s="48" t="s">
        <v>125</v>
      </c>
      <c r="AH23" s="47">
        <v>1</v>
      </c>
      <c r="AI23" s="54" t="s">
        <v>152</v>
      </c>
      <c r="AJ23" s="4">
        <v>31</v>
      </c>
      <c r="AK23" s="4">
        <v>28</v>
      </c>
      <c r="AL23" s="4">
        <v>31</v>
      </c>
      <c r="AM23" s="18">
        <v>30</v>
      </c>
      <c r="AN23" s="18">
        <v>31</v>
      </c>
      <c r="AO23" s="18">
        <v>30</v>
      </c>
      <c r="AP23" s="18">
        <v>31</v>
      </c>
      <c r="AQ23" s="18">
        <v>31</v>
      </c>
      <c r="AR23" s="18">
        <v>30</v>
      </c>
      <c r="AS23" s="18">
        <v>31</v>
      </c>
      <c r="AT23" s="18">
        <v>30</v>
      </c>
      <c r="AU23" s="18">
        <v>31</v>
      </c>
    </row>
    <row r="24" spans="1:47" x14ac:dyDescent="0.25">
      <c r="A24" s="60" t="e">
        <f>landings!AQ25/landings!AT25</f>
        <v>#DIV/0!</v>
      </c>
      <c r="B24" t="s">
        <v>278</v>
      </c>
      <c r="C24" s="15">
        <v>3</v>
      </c>
      <c r="D24" s="11" t="s">
        <v>153</v>
      </c>
      <c r="E24" s="11" t="s">
        <v>275</v>
      </c>
      <c r="F24" s="11"/>
      <c r="G24" s="11"/>
      <c r="H24" s="4" t="s">
        <v>190</v>
      </c>
      <c r="I24" s="18">
        <v>160</v>
      </c>
      <c r="J24" t="s">
        <v>181</v>
      </c>
      <c r="N24" s="81">
        <v>17</v>
      </c>
      <c r="P24" s="233">
        <v>17</v>
      </c>
      <c r="Q24" s="4">
        <v>31</v>
      </c>
      <c r="R24" s="4">
        <v>28</v>
      </c>
      <c r="S24" s="4">
        <v>31</v>
      </c>
      <c r="T24" s="18">
        <v>30</v>
      </c>
      <c r="U24" s="18">
        <v>31</v>
      </c>
      <c r="V24" s="18">
        <v>30</v>
      </c>
      <c r="W24" s="18">
        <v>31</v>
      </c>
      <c r="X24" s="18">
        <v>31</v>
      </c>
      <c r="Y24" s="18">
        <v>30</v>
      </c>
      <c r="Z24" s="18">
        <v>31</v>
      </c>
      <c r="AA24" s="18">
        <v>30</v>
      </c>
      <c r="AB24" s="18">
        <v>31</v>
      </c>
      <c r="AG24" s="48" t="s">
        <v>270</v>
      </c>
      <c r="AH24" s="47">
        <v>1</v>
      </c>
      <c r="AI24" s="52" t="s">
        <v>152</v>
      </c>
      <c r="AJ24" s="65">
        <v>27</v>
      </c>
      <c r="AK24" s="4">
        <v>28</v>
      </c>
      <c r="AL24" s="4">
        <v>31</v>
      </c>
      <c r="AM24" s="77">
        <v>18</v>
      </c>
      <c r="AN24" s="18">
        <v>31</v>
      </c>
      <c r="AO24" s="18">
        <v>30</v>
      </c>
      <c r="AP24" s="78">
        <v>5</v>
      </c>
      <c r="AQ24" s="78">
        <v>5</v>
      </c>
      <c r="AR24" s="65">
        <v>17</v>
      </c>
      <c r="AS24" s="18">
        <v>31</v>
      </c>
      <c r="AT24" s="18">
        <v>30</v>
      </c>
      <c r="AU24" s="65">
        <v>20</v>
      </c>
    </row>
    <row r="25" spans="1:47" x14ac:dyDescent="0.25">
      <c r="A25" s="60" t="e">
        <f>landings!AQ26/landings!AT26</f>
        <v>#DIV/0!</v>
      </c>
      <c r="B25" t="s">
        <v>281</v>
      </c>
      <c r="C25" s="15">
        <v>3</v>
      </c>
      <c r="D25" s="11" t="s">
        <v>224</v>
      </c>
      <c r="E25" s="4" t="s">
        <v>190</v>
      </c>
      <c r="G25" s="11"/>
      <c r="H25" s="4" t="s">
        <v>190</v>
      </c>
      <c r="I25" s="18"/>
      <c r="J25" t="s">
        <v>183</v>
      </c>
      <c r="N25" s="81">
        <v>18</v>
      </c>
      <c r="P25" s="233">
        <v>18</v>
      </c>
      <c r="Q25" s="65">
        <v>27</v>
      </c>
      <c r="R25" s="4">
        <v>28</v>
      </c>
      <c r="S25" s="4">
        <v>31</v>
      </c>
      <c r="T25" s="77">
        <v>18</v>
      </c>
      <c r="U25" s="18">
        <v>31</v>
      </c>
      <c r="V25" s="18">
        <v>30</v>
      </c>
      <c r="W25" s="64">
        <v>0</v>
      </c>
      <c r="X25" s="64">
        <v>0</v>
      </c>
      <c r="Y25" s="65">
        <v>17</v>
      </c>
      <c r="Z25" s="18">
        <v>31</v>
      </c>
      <c r="AA25" s="18">
        <v>30</v>
      </c>
      <c r="AB25" s="65">
        <v>20</v>
      </c>
      <c r="AG25" s="48" t="s">
        <v>128</v>
      </c>
      <c r="AH25" s="47">
        <v>1</v>
      </c>
      <c r="AI25" s="52" t="s">
        <v>152</v>
      </c>
      <c r="AJ25" s="4">
        <v>31</v>
      </c>
      <c r="AK25" s="4">
        <v>28</v>
      </c>
      <c r="AL25" s="4">
        <v>31</v>
      </c>
      <c r="AM25" s="18">
        <v>30</v>
      </c>
      <c r="AN25" s="18">
        <v>31</v>
      </c>
      <c r="AO25" s="18">
        <v>30</v>
      </c>
      <c r="AP25" s="18">
        <v>31</v>
      </c>
      <c r="AQ25" s="18">
        <v>31</v>
      </c>
      <c r="AR25" s="18">
        <v>30</v>
      </c>
      <c r="AS25" s="18">
        <v>31</v>
      </c>
      <c r="AT25" s="18">
        <v>30</v>
      </c>
      <c r="AU25" s="18">
        <v>31</v>
      </c>
    </row>
    <row r="26" spans="1:47" x14ac:dyDescent="0.25">
      <c r="A26" s="60">
        <f>landings!AQ27/landings!AT27</f>
        <v>0</v>
      </c>
      <c r="B26" t="s">
        <v>277</v>
      </c>
      <c r="C26" s="15">
        <v>4</v>
      </c>
      <c r="D26" s="11" t="s">
        <v>157</v>
      </c>
      <c r="E26" s="18" t="s">
        <v>209</v>
      </c>
      <c r="F26" s="18"/>
      <c r="G26" s="11"/>
      <c r="H26" s="4" t="s">
        <v>190</v>
      </c>
      <c r="I26" s="18"/>
      <c r="J26" t="s">
        <v>183</v>
      </c>
      <c r="N26" s="81">
        <v>19</v>
      </c>
      <c r="P26" s="233">
        <v>19</v>
      </c>
      <c r="Q26" s="4">
        <v>31</v>
      </c>
      <c r="R26" s="4">
        <v>28</v>
      </c>
      <c r="S26" s="4">
        <v>31</v>
      </c>
      <c r="T26" s="18">
        <v>30</v>
      </c>
      <c r="U26" s="18">
        <v>31</v>
      </c>
      <c r="V26" s="18">
        <v>30</v>
      </c>
      <c r="W26" s="18">
        <v>31</v>
      </c>
      <c r="X26" s="18">
        <v>31</v>
      </c>
      <c r="Y26" s="18">
        <v>30</v>
      </c>
      <c r="Z26" s="18">
        <v>31</v>
      </c>
      <c r="AA26" s="18">
        <v>30</v>
      </c>
      <c r="AB26" s="18">
        <v>31</v>
      </c>
      <c r="AG26" s="48" t="s">
        <v>113</v>
      </c>
      <c r="AH26" s="47">
        <v>1</v>
      </c>
      <c r="AI26" s="52" t="s">
        <v>152</v>
      </c>
      <c r="AJ26" s="4">
        <v>31</v>
      </c>
      <c r="AK26" s="4">
        <v>28</v>
      </c>
      <c r="AL26" s="4">
        <v>31</v>
      </c>
      <c r="AM26" s="18">
        <v>30</v>
      </c>
      <c r="AN26" s="18">
        <v>31</v>
      </c>
      <c r="AO26" s="18">
        <v>30</v>
      </c>
      <c r="AP26" s="18">
        <v>31</v>
      </c>
      <c r="AQ26" s="18">
        <v>31</v>
      </c>
      <c r="AR26" s="18">
        <v>30</v>
      </c>
      <c r="AS26" s="18">
        <v>31</v>
      </c>
      <c r="AT26" s="18">
        <v>30</v>
      </c>
      <c r="AU26" s="18">
        <v>31</v>
      </c>
    </row>
    <row r="27" spans="1:47" x14ac:dyDescent="0.25">
      <c r="A27" s="60">
        <f>landings!AQ28/landings!AT28</f>
        <v>7.6353811817220724E-3</v>
      </c>
      <c r="B27" t="s">
        <v>276</v>
      </c>
      <c r="C27" s="15">
        <v>4</v>
      </c>
      <c r="D27" s="11" t="s">
        <v>157</v>
      </c>
      <c r="E27" s="83" t="s">
        <v>371</v>
      </c>
      <c r="G27" s="11"/>
      <c r="H27" s="4" t="s">
        <v>190</v>
      </c>
      <c r="I27" s="18">
        <v>160</v>
      </c>
      <c r="J27" s="62" t="s">
        <v>181</v>
      </c>
      <c r="N27" s="81">
        <v>20</v>
      </c>
      <c r="P27" s="233">
        <v>20</v>
      </c>
      <c r="Q27" s="4">
        <v>31</v>
      </c>
      <c r="R27" s="4">
        <v>28</v>
      </c>
      <c r="S27" s="4">
        <v>31</v>
      </c>
      <c r="T27" s="18">
        <v>30</v>
      </c>
      <c r="U27" s="18">
        <v>31</v>
      </c>
      <c r="V27" s="18">
        <v>30</v>
      </c>
      <c r="W27" s="18">
        <v>31</v>
      </c>
      <c r="X27" s="18">
        <v>31</v>
      </c>
      <c r="Y27" s="18">
        <v>30</v>
      </c>
      <c r="Z27" s="18">
        <v>31</v>
      </c>
      <c r="AA27" s="18">
        <v>30</v>
      </c>
      <c r="AB27" s="18">
        <v>31</v>
      </c>
      <c r="AG27" s="48" t="s">
        <v>127</v>
      </c>
      <c r="AH27" s="47">
        <v>1</v>
      </c>
      <c r="AI27" s="52" t="s">
        <v>152</v>
      </c>
      <c r="AJ27" s="4">
        <v>31</v>
      </c>
      <c r="AK27" s="4">
        <v>28</v>
      </c>
      <c r="AL27" s="4">
        <v>31</v>
      </c>
      <c r="AM27" s="18">
        <v>30</v>
      </c>
      <c r="AN27" s="18">
        <v>31</v>
      </c>
      <c r="AO27" s="18">
        <v>30</v>
      </c>
      <c r="AP27" s="18">
        <v>31</v>
      </c>
      <c r="AQ27" s="18">
        <v>31</v>
      </c>
      <c r="AR27" s="18">
        <v>30</v>
      </c>
      <c r="AS27" s="18">
        <v>31</v>
      </c>
      <c r="AT27" s="18">
        <v>30</v>
      </c>
      <c r="AU27" s="18">
        <v>31</v>
      </c>
    </row>
    <row r="28" spans="1:47" x14ac:dyDescent="0.25">
      <c r="A28" s="60">
        <f>landings!AQ29/landings!AT29</f>
        <v>0</v>
      </c>
      <c r="B28" t="s">
        <v>279</v>
      </c>
      <c r="C28" s="15">
        <v>4</v>
      </c>
      <c r="D28" s="11" t="s">
        <v>157</v>
      </c>
      <c r="E28" s="18" t="s">
        <v>209</v>
      </c>
      <c r="F28" s="18"/>
      <c r="G28" s="11"/>
      <c r="H28" s="4" t="s">
        <v>190</v>
      </c>
      <c r="I28" s="18">
        <v>160</v>
      </c>
      <c r="J28" t="s">
        <v>181</v>
      </c>
      <c r="N28" s="81">
        <v>21</v>
      </c>
      <c r="P28" s="233">
        <v>21</v>
      </c>
      <c r="Q28" s="4">
        <v>31</v>
      </c>
      <c r="R28" s="4">
        <v>28</v>
      </c>
      <c r="S28" s="4">
        <v>31</v>
      </c>
      <c r="T28" s="18">
        <v>30</v>
      </c>
      <c r="U28" s="18">
        <v>31</v>
      </c>
      <c r="V28" s="18">
        <v>30</v>
      </c>
      <c r="W28" s="18">
        <v>31</v>
      </c>
      <c r="X28" s="18">
        <v>31</v>
      </c>
      <c r="Y28" s="18">
        <v>30</v>
      </c>
      <c r="Z28" s="18">
        <v>31</v>
      </c>
      <c r="AA28" s="18">
        <v>30</v>
      </c>
      <c r="AB28" s="18">
        <v>31</v>
      </c>
      <c r="AG28" s="48" t="s">
        <v>270</v>
      </c>
      <c r="AH28" s="47">
        <v>1</v>
      </c>
      <c r="AI28" s="54" t="s">
        <v>152</v>
      </c>
      <c r="AJ28" s="65">
        <v>27</v>
      </c>
      <c r="AK28" s="4">
        <v>28</v>
      </c>
      <c r="AL28" s="4">
        <v>31</v>
      </c>
      <c r="AM28" s="77">
        <v>18</v>
      </c>
      <c r="AN28" s="18">
        <v>31</v>
      </c>
      <c r="AO28" s="18">
        <v>30</v>
      </c>
      <c r="AP28" s="78">
        <v>5</v>
      </c>
      <c r="AQ28" s="78">
        <v>5</v>
      </c>
      <c r="AR28" s="65">
        <v>17</v>
      </c>
      <c r="AS28" s="18">
        <v>31</v>
      </c>
      <c r="AT28" s="18">
        <v>30</v>
      </c>
      <c r="AU28" s="65">
        <v>20</v>
      </c>
    </row>
    <row r="29" spans="1:47" x14ac:dyDescent="0.25">
      <c r="A29" s="60">
        <f>landings!AQ30/landings!AT30</f>
        <v>0</v>
      </c>
      <c r="B29" t="s">
        <v>278</v>
      </c>
      <c r="C29" s="15">
        <v>4</v>
      </c>
      <c r="D29" s="11" t="s">
        <v>157</v>
      </c>
      <c r="E29" s="18" t="s">
        <v>209</v>
      </c>
      <c r="F29" s="18"/>
      <c r="G29" s="11"/>
      <c r="H29" s="4" t="s">
        <v>190</v>
      </c>
      <c r="I29" s="18"/>
      <c r="J29" t="s">
        <v>183</v>
      </c>
      <c r="N29" s="81">
        <v>22</v>
      </c>
      <c r="P29" s="233">
        <v>22</v>
      </c>
      <c r="Q29" s="4">
        <v>31</v>
      </c>
      <c r="R29" s="4">
        <v>28</v>
      </c>
      <c r="S29" s="4">
        <v>31</v>
      </c>
      <c r="T29" s="18">
        <v>30</v>
      </c>
      <c r="U29" s="18">
        <v>31</v>
      </c>
      <c r="V29" s="18">
        <v>30</v>
      </c>
      <c r="W29" s="18">
        <v>31</v>
      </c>
      <c r="X29" s="18">
        <v>31</v>
      </c>
      <c r="Y29" s="18">
        <v>30</v>
      </c>
      <c r="Z29" s="18">
        <v>31</v>
      </c>
      <c r="AA29" s="18">
        <v>30</v>
      </c>
      <c r="AB29" s="18">
        <v>31</v>
      </c>
      <c r="AG29" s="48" t="s">
        <v>104</v>
      </c>
      <c r="AH29" s="47">
        <v>1</v>
      </c>
      <c r="AI29" s="54" t="s">
        <v>154</v>
      </c>
      <c r="AJ29" s="4">
        <v>31</v>
      </c>
      <c r="AK29" s="4">
        <v>28</v>
      </c>
      <c r="AL29" s="4">
        <v>31</v>
      </c>
      <c r="AM29" s="18">
        <v>30</v>
      </c>
      <c r="AN29" s="18">
        <v>31</v>
      </c>
      <c r="AO29" s="18">
        <v>30</v>
      </c>
      <c r="AP29" s="18">
        <v>31</v>
      </c>
      <c r="AQ29" s="18">
        <v>31</v>
      </c>
      <c r="AR29" s="18">
        <v>30</v>
      </c>
      <c r="AS29" s="18">
        <v>31</v>
      </c>
      <c r="AT29" s="18">
        <v>30</v>
      </c>
      <c r="AU29" s="18">
        <v>31</v>
      </c>
    </row>
    <row r="30" spans="1:47" x14ac:dyDescent="0.25">
      <c r="A30" s="60">
        <f>landings!AQ31/landings!AT31</f>
        <v>0</v>
      </c>
      <c r="B30" t="s">
        <v>277</v>
      </c>
      <c r="C30" s="15">
        <v>4</v>
      </c>
      <c r="D30" s="11" t="s">
        <v>153</v>
      </c>
      <c r="E30" s="11" t="s">
        <v>275</v>
      </c>
      <c r="F30" s="11"/>
      <c r="G30" s="11"/>
      <c r="H30" s="4" t="s">
        <v>190</v>
      </c>
      <c r="I30" s="18"/>
      <c r="J30" t="s">
        <v>183</v>
      </c>
      <c r="N30" s="81">
        <v>23</v>
      </c>
      <c r="P30" s="233">
        <v>23</v>
      </c>
      <c r="Q30" s="4">
        <v>31</v>
      </c>
      <c r="R30" s="4">
        <v>28</v>
      </c>
      <c r="S30" s="4">
        <v>31</v>
      </c>
      <c r="T30" s="18">
        <v>30</v>
      </c>
      <c r="U30" s="18">
        <v>31</v>
      </c>
      <c r="V30" s="18">
        <v>30</v>
      </c>
      <c r="W30" s="18">
        <v>31</v>
      </c>
      <c r="X30" s="18">
        <v>31</v>
      </c>
      <c r="Y30" s="18">
        <v>30</v>
      </c>
      <c r="Z30" s="18">
        <v>31</v>
      </c>
      <c r="AA30" s="18">
        <v>30</v>
      </c>
      <c r="AB30" s="18">
        <v>31</v>
      </c>
      <c r="AG30" s="48" t="s">
        <v>107</v>
      </c>
      <c r="AH30" s="47">
        <v>1</v>
      </c>
      <c r="AI30" s="52" t="s">
        <v>154</v>
      </c>
      <c r="AJ30" s="4">
        <v>31</v>
      </c>
      <c r="AK30" s="4">
        <v>28</v>
      </c>
      <c r="AL30" s="4">
        <v>31</v>
      </c>
      <c r="AM30" s="18">
        <v>30</v>
      </c>
      <c r="AN30" s="18">
        <v>31</v>
      </c>
      <c r="AO30" s="18">
        <v>30</v>
      </c>
      <c r="AP30" s="18">
        <v>31</v>
      </c>
      <c r="AQ30" s="18">
        <v>31</v>
      </c>
      <c r="AR30" s="18">
        <v>30</v>
      </c>
      <c r="AS30" s="18">
        <v>31</v>
      </c>
      <c r="AT30" s="18">
        <v>30</v>
      </c>
      <c r="AU30" s="18">
        <v>31</v>
      </c>
    </row>
    <row r="31" spans="1:47" x14ac:dyDescent="0.25">
      <c r="A31" s="60">
        <f>landings!AQ32/landings!AT32</f>
        <v>0</v>
      </c>
      <c r="B31" t="s">
        <v>282</v>
      </c>
      <c r="C31" s="15">
        <v>4</v>
      </c>
      <c r="D31" s="11" t="s">
        <v>153</v>
      </c>
      <c r="E31" s="11" t="s">
        <v>192</v>
      </c>
      <c r="F31" s="11"/>
      <c r="G31" s="11"/>
      <c r="H31" s="4" t="s">
        <v>190</v>
      </c>
      <c r="I31" s="18"/>
      <c r="J31" t="s">
        <v>183</v>
      </c>
      <c r="N31" s="81">
        <v>24</v>
      </c>
      <c r="P31" s="233">
        <v>24</v>
      </c>
      <c r="Q31" s="4">
        <v>31</v>
      </c>
      <c r="R31" s="4">
        <v>28</v>
      </c>
      <c r="S31" s="4">
        <v>31</v>
      </c>
      <c r="T31" s="18">
        <v>30</v>
      </c>
      <c r="U31" s="18">
        <v>31</v>
      </c>
      <c r="V31" s="18">
        <v>30</v>
      </c>
      <c r="W31" s="18">
        <v>31</v>
      </c>
      <c r="X31" s="18">
        <v>31</v>
      </c>
      <c r="Y31" s="18">
        <v>30</v>
      </c>
      <c r="Z31" s="18">
        <v>31</v>
      </c>
      <c r="AA31" s="18">
        <v>30</v>
      </c>
      <c r="AB31" s="18">
        <v>31</v>
      </c>
      <c r="AG31" s="48" t="s">
        <v>103</v>
      </c>
      <c r="AH31" s="47">
        <v>1</v>
      </c>
      <c r="AI31" s="52" t="s">
        <v>154</v>
      </c>
      <c r="AJ31" s="4">
        <v>31</v>
      </c>
      <c r="AK31" s="4">
        <v>28</v>
      </c>
      <c r="AL31" s="4">
        <v>31</v>
      </c>
      <c r="AM31" s="18">
        <v>30</v>
      </c>
      <c r="AN31" s="18">
        <v>31</v>
      </c>
      <c r="AO31" s="18">
        <v>30</v>
      </c>
      <c r="AP31" s="18">
        <v>31</v>
      </c>
      <c r="AQ31" s="18">
        <v>31</v>
      </c>
      <c r="AR31" s="18">
        <v>30</v>
      </c>
      <c r="AS31" s="18">
        <v>31</v>
      </c>
      <c r="AT31" s="18">
        <v>30</v>
      </c>
      <c r="AU31" s="18">
        <v>31</v>
      </c>
    </row>
    <row r="32" spans="1:47" x14ac:dyDescent="0.25">
      <c r="A32" s="60" t="e">
        <f>landings!AQ33/landings!AT33</f>
        <v>#DIV/0!</v>
      </c>
      <c r="B32" t="s">
        <v>276</v>
      </c>
      <c r="C32" s="15">
        <v>4</v>
      </c>
      <c r="D32" s="11" t="s">
        <v>153</v>
      </c>
      <c r="E32" s="51" t="s">
        <v>370</v>
      </c>
      <c r="G32" s="11"/>
      <c r="H32" s="4" t="s">
        <v>190</v>
      </c>
      <c r="I32" s="18"/>
      <c r="J32" t="s">
        <v>183</v>
      </c>
      <c r="N32" s="81">
        <v>25</v>
      </c>
      <c r="P32" s="233">
        <v>25</v>
      </c>
      <c r="Q32" s="4">
        <v>31</v>
      </c>
      <c r="R32" s="4">
        <v>28</v>
      </c>
      <c r="S32" s="4">
        <v>31</v>
      </c>
      <c r="T32" s="18">
        <v>30</v>
      </c>
      <c r="U32" s="18">
        <v>31</v>
      </c>
      <c r="V32" s="18">
        <v>30</v>
      </c>
      <c r="W32" s="18">
        <v>31</v>
      </c>
      <c r="X32" s="18">
        <v>31</v>
      </c>
      <c r="Y32" s="18">
        <v>30</v>
      </c>
      <c r="Z32" s="18">
        <v>31</v>
      </c>
      <c r="AA32" s="18">
        <v>30</v>
      </c>
      <c r="AB32" s="18">
        <v>31</v>
      </c>
      <c r="AG32" s="48" t="s">
        <v>113</v>
      </c>
      <c r="AH32" s="47">
        <v>1</v>
      </c>
      <c r="AI32" s="54" t="s">
        <v>154</v>
      </c>
      <c r="AJ32" s="4">
        <v>31</v>
      </c>
      <c r="AK32" s="4">
        <v>28</v>
      </c>
      <c r="AL32" s="4">
        <v>31</v>
      </c>
      <c r="AM32" s="18">
        <v>30</v>
      </c>
      <c r="AN32" s="18">
        <v>31</v>
      </c>
      <c r="AO32" s="18">
        <v>30</v>
      </c>
      <c r="AP32" s="18">
        <v>31</v>
      </c>
      <c r="AQ32" s="18">
        <v>31</v>
      </c>
      <c r="AR32" s="18">
        <v>30</v>
      </c>
      <c r="AS32" s="18">
        <v>31</v>
      </c>
      <c r="AT32" s="18">
        <v>30</v>
      </c>
      <c r="AU32" s="18">
        <v>31</v>
      </c>
    </row>
    <row r="33" spans="1:47" x14ac:dyDescent="0.25">
      <c r="A33" s="60">
        <f>landings!AQ34/landings!AT34</f>
        <v>0</v>
      </c>
      <c r="B33" t="s">
        <v>279</v>
      </c>
      <c r="C33" s="15">
        <v>4</v>
      </c>
      <c r="D33" s="11" t="s">
        <v>153</v>
      </c>
      <c r="E33" s="11" t="s">
        <v>275</v>
      </c>
      <c r="F33" s="11"/>
      <c r="G33" s="11"/>
      <c r="H33" s="4" t="s">
        <v>190</v>
      </c>
      <c r="I33" s="18"/>
      <c r="J33" t="s">
        <v>183</v>
      </c>
      <c r="N33" s="81">
        <v>26</v>
      </c>
      <c r="P33" s="233">
        <v>26</v>
      </c>
      <c r="Q33" s="4">
        <v>31</v>
      </c>
      <c r="R33" s="4">
        <v>28</v>
      </c>
      <c r="S33" s="4">
        <v>31</v>
      </c>
      <c r="T33" s="18">
        <v>30</v>
      </c>
      <c r="U33" s="18">
        <v>31</v>
      </c>
      <c r="V33" s="18">
        <v>30</v>
      </c>
      <c r="W33" s="18">
        <v>31</v>
      </c>
      <c r="X33" s="18">
        <v>31</v>
      </c>
      <c r="Y33" s="18">
        <v>30</v>
      </c>
      <c r="Z33" s="18">
        <v>31</v>
      </c>
      <c r="AA33" s="18">
        <v>30</v>
      </c>
      <c r="AB33" s="18">
        <v>31</v>
      </c>
      <c r="AG33" s="48" t="s">
        <v>114</v>
      </c>
      <c r="AH33" s="47">
        <v>1</v>
      </c>
      <c r="AI33" s="52" t="s">
        <v>154</v>
      </c>
      <c r="AJ33" s="4">
        <v>31</v>
      </c>
      <c r="AK33" s="4">
        <v>28</v>
      </c>
      <c r="AL33" s="4">
        <v>31</v>
      </c>
      <c r="AM33" s="18">
        <v>30</v>
      </c>
      <c r="AN33" s="18">
        <v>31</v>
      </c>
      <c r="AO33" s="18">
        <v>30</v>
      </c>
      <c r="AP33" s="18">
        <v>31</v>
      </c>
      <c r="AQ33" s="18">
        <v>31</v>
      </c>
      <c r="AR33" s="18">
        <v>30</v>
      </c>
      <c r="AS33" s="18">
        <v>31</v>
      </c>
      <c r="AT33" s="18">
        <v>30</v>
      </c>
      <c r="AU33" s="18">
        <v>31</v>
      </c>
    </row>
    <row r="34" spans="1:47" x14ac:dyDescent="0.25">
      <c r="A34" s="60" t="e">
        <f>landings!AQ35/landings!AT35</f>
        <v>#DIV/0!</v>
      </c>
      <c r="B34" t="s">
        <v>278</v>
      </c>
      <c r="C34" s="15">
        <v>4</v>
      </c>
      <c r="D34" s="11" t="s">
        <v>153</v>
      </c>
      <c r="E34" s="11" t="s">
        <v>275</v>
      </c>
      <c r="F34" s="11"/>
      <c r="G34" s="11"/>
      <c r="H34" s="4" t="s">
        <v>190</v>
      </c>
      <c r="I34" s="18"/>
      <c r="J34" t="s">
        <v>183</v>
      </c>
      <c r="N34" s="81">
        <v>27</v>
      </c>
      <c r="P34" s="233">
        <v>27</v>
      </c>
      <c r="Q34" s="4">
        <v>31</v>
      </c>
      <c r="R34" s="4">
        <v>28</v>
      </c>
      <c r="S34" s="4">
        <v>31</v>
      </c>
      <c r="T34" s="18">
        <v>30</v>
      </c>
      <c r="U34" s="18">
        <v>31</v>
      </c>
      <c r="V34" s="18">
        <v>30</v>
      </c>
      <c r="W34" s="18">
        <v>31</v>
      </c>
      <c r="X34" s="18">
        <v>31</v>
      </c>
      <c r="Y34" s="18">
        <v>30</v>
      </c>
      <c r="Z34" s="18">
        <v>31</v>
      </c>
      <c r="AA34" s="18">
        <v>30</v>
      </c>
      <c r="AB34" s="18">
        <v>31</v>
      </c>
      <c r="AG34" s="48" t="s">
        <v>116</v>
      </c>
      <c r="AH34" s="47">
        <v>1</v>
      </c>
      <c r="AI34" s="54" t="s">
        <v>154</v>
      </c>
      <c r="AJ34" s="4">
        <v>31</v>
      </c>
      <c r="AK34" s="4">
        <v>28</v>
      </c>
      <c r="AL34" s="4">
        <v>31</v>
      </c>
      <c r="AM34" s="18">
        <v>30</v>
      </c>
      <c r="AN34" s="18">
        <v>31</v>
      </c>
      <c r="AO34" s="18">
        <v>30</v>
      </c>
      <c r="AP34" s="18">
        <v>31</v>
      </c>
      <c r="AQ34" s="18">
        <v>31</v>
      </c>
      <c r="AR34" s="18">
        <v>30</v>
      </c>
      <c r="AS34" s="18">
        <v>31</v>
      </c>
      <c r="AT34" s="18">
        <v>30</v>
      </c>
      <c r="AU34" s="18">
        <v>31</v>
      </c>
    </row>
    <row r="35" spans="1:47" x14ac:dyDescent="0.25">
      <c r="A35" s="60" t="e">
        <f>landings!AQ36/landings!AT36</f>
        <v>#DIV/0!</v>
      </c>
      <c r="B35" t="s">
        <v>281</v>
      </c>
      <c r="C35" s="15">
        <v>4</v>
      </c>
      <c r="D35" s="11" t="s">
        <v>224</v>
      </c>
      <c r="E35" s="4" t="s">
        <v>190</v>
      </c>
      <c r="G35" s="11"/>
      <c r="H35" s="4" t="s">
        <v>190</v>
      </c>
      <c r="I35" s="18"/>
      <c r="J35" t="s">
        <v>183</v>
      </c>
      <c r="N35" s="81">
        <v>28</v>
      </c>
      <c r="P35" s="233">
        <v>28</v>
      </c>
      <c r="Q35" s="65">
        <v>27</v>
      </c>
      <c r="R35" s="4">
        <v>28</v>
      </c>
      <c r="S35" s="4">
        <v>31</v>
      </c>
      <c r="T35" s="77">
        <v>18</v>
      </c>
      <c r="U35" s="18">
        <v>31</v>
      </c>
      <c r="V35" s="18">
        <v>30</v>
      </c>
      <c r="W35" s="64">
        <v>0</v>
      </c>
      <c r="X35" s="64">
        <v>0</v>
      </c>
      <c r="Y35" s="65">
        <v>17</v>
      </c>
      <c r="Z35" s="18">
        <v>31</v>
      </c>
      <c r="AA35" s="18">
        <v>30</v>
      </c>
      <c r="AB35" s="65">
        <v>20</v>
      </c>
      <c r="AG35" s="48" t="s">
        <v>122</v>
      </c>
      <c r="AH35" s="47">
        <v>1</v>
      </c>
      <c r="AI35" s="52" t="s">
        <v>154</v>
      </c>
      <c r="AJ35" s="4">
        <v>31</v>
      </c>
      <c r="AK35" s="4">
        <v>28</v>
      </c>
      <c r="AL35" s="4">
        <v>31</v>
      </c>
      <c r="AM35" s="18">
        <v>30</v>
      </c>
      <c r="AN35" s="18">
        <v>31</v>
      </c>
      <c r="AO35" s="18">
        <v>30</v>
      </c>
      <c r="AP35" s="18">
        <v>31</v>
      </c>
      <c r="AQ35" s="18">
        <v>31</v>
      </c>
      <c r="AR35" s="18">
        <v>30</v>
      </c>
      <c r="AS35" s="18">
        <v>31</v>
      </c>
      <c r="AT35" s="18">
        <v>30</v>
      </c>
      <c r="AU35" s="18">
        <v>31</v>
      </c>
    </row>
    <row r="36" spans="1:47" x14ac:dyDescent="0.25">
      <c r="A36" s="60" t="e">
        <f>landings!AQ37/landings!AT37</f>
        <v>#DIV/0!</v>
      </c>
      <c r="B36" t="s">
        <v>283</v>
      </c>
      <c r="C36" s="15">
        <v>5</v>
      </c>
      <c r="D36" s="11" t="s">
        <v>154</v>
      </c>
      <c r="E36" s="4" t="s">
        <v>190</v>
      </c>
      <c r="G36" s="11"/>
      <c r="H36" s="4" t="s">
        <v>190</v>
      </c>
      <c r="I36" s="18"/>
      <c r="J36" t="s">
        <v>183</v>
      </c>
      <c r="N36" s="81">
        <v>29</v>
      </c>
      <c r="P36" s="233">
        <v>29</v>
      </c>
      <c r="Q36" s="4">
        <v>31</v>
      </c>
      <c r="R36" s="4">
        <v>28</v>
      </c>
      <c r="S36" s="4">
        <v>31</v>
      </c>
      <c r="T36" s="18">
        <v>30</v>
      </c>
      <c r="U36" s="18">
        <v>31</v>
      </c>
      <c r="V36" s="18">
        <v>30</v>
      </c>
      <c r="W36" s="18">
        <v>31</v>
      </c>
      <c r="X36" s="18">
        <v>31</v>
      </c>
      <c r="Y36" s="18">
        <v>30</v>
      </c>
      <c r="Z36" s="18">
        <v>31</v>
      </c>
      <c r="AA36" s="18">
        <v>30</v>
      </c>
      <c r="AB36" s="18">
        <v>31</v>
      </c>
      <c r="AG36" s="48" t="s">
        <v>125</v>
      </c>
      <c r="AH36" s="47">
        <v>1</v>
      </c>
      <c r="AI36" s="52" t="s">
        <v>154</v>
      </c>
      <c r="AJ36" s="4">
        <v>31</v>
      </c>
      <c r="AK36" s="4">
        <v>28</v>
      </c>
      <c r="AL36" s="4">
        <v>31</v>
      </c>
      <c r="AM36" s="18">
        <v>30</v>
      </c>
      <c r="AN36" s="18">
        <v>31</v>
      </c>
      <c r="AO36" s="18">
        <v>30</v>
      </c>
      <c r="AP36" s="18">
        <v>31</v>
      </c>
      <c r="AQ36" s="18">
        <v>31</v>
      </c>
      <c r="AR36" s="18">
        <v>30</v>
      </c>
      <c r="AS36" s="18">
        <v>31</v>
      </c>
      <c r="AT36" s="18">
        <v>30</v>
      </c>
      <c r="AU36" s="18">
        <v>31</v>
      </c>
    </row>
    <row r="37" spans="1:47" x14ac:dyDescent="0.25">
      <c r="A37" s="60" t="e">
        <f>landings!AQ38/landings!AT38</f>
        <v>#DIV/0!</v>
      </c>
      <c r="B37" t="s">
        <v>281</v>
      </c>
      <c r="C37" s="15">
        <v>5</v>
      </c>
      <c r="D37" s="11" t="s">
        <v>224</v>
      </c>
      <c r="E37" s="4" t="s">
        <v>190</v>
      </c>
      <c r="G37" s="11"/>
      <c r="H37" s="4" t="s">
        <v>190</v>
      </c>
      <c r="I37" s="18"/>
      <c r="J37" t="s">
        <v>183</v>
      </c>
      <c r="N37" s="81">
        <v>30</v>
      </c>
      <c r="P37" s="233">
        <v>30</v>
      </c>
      <c r="Q37" s="65">
        <v>27</v>
      </c>
      <c r="R37" s="4">
        <v>28</v>
      </c>
      <c r="S37" s="4">
        <v>31</v>
      </c>
      <c r="T37" s="77">
        <v>18</v>
      </c>
      <c r="U37" s="18">
        <v>31</v>
      </c>
      <c r="V37" s="18">
        <v>30</v>
      </c>
      <c r="W37" s="64">
        <v>0</v>
      </c>
      <c r="X37" s="64">
        <v>0</v>
      </c>
      <c r="Y37" s="65">
        <v>17</v>
      </c>
      <c r="Z37" s="18">
        <v>31</v>
      </c>
      <c r="AA37" s="18">
        <v>30</v>
      </c>
      <c r="AB37" s="65">
        <v>20</v>
      </c>
      <c r="AC37" s="4" t="s">
        <v>345</v>
      </c>
      <c r="AG37" s="48" t="s">
        <v>119</v>
      </c>
      <c r="AH37" s="47">
        <v>1</v>
      </c>
      <c r="AI37" s="52" t="s">
        <v>154</v>
      </c>
      <c r="AJ37" s="4">
        <v>31</v>
      </c>
      <c r="AK37" s="4">
        <v>28</v>
      </c>
      <c r="AL37" s="4">
        <v>31</v>
      </c>
      <c r="AM37" s="18">
        <v>30</v>
      </c>
      <c r="AN37" s="18">
        <v>31</v>
      </c>
      <c r="AO37" s="18">
        <v>30</v>
      </c>
      <c r="AP37" s="18">
        <v>31</v>
      </c>
      <c r="AQ37" s="18">
        <v>31</v>
      </c>
      <c r="AR37" s="18">
        <v>30</v>
      </c>
      <c r="AS37" s="18">
        <v>31</v>
      </c>
      <c r="AT37" s="18">
        <v>30</v>
      </c>
      <c r="AU37" s="18">
        <v>31</v>
      </c>
    </row>
    <row r="38" spans="1:47" x14ac:dyDescent="0.25">
      <c r="A38" s="60">
        <f>landings!AQ39/landings!AT39</f>
        <v>0</v>
      </c>
      <c r="B38" t="s">
        <v>283</v>
      </c>
      <c r="C38" s="15">
        <v>5</v>
      </c>
      <c r="D38" s="11" t="s">
        <v>224</v>
      </c>
      <c r="E38" s="4" t="s">
        <v>190</v>
      </c>
      <c r="G38" s="11"/>
      <c r="H38" s="4" t="s">
        <v>190</v>
      </c>
      <c r="I38" s="18"/>
      <c r="J38" t="s">
        <v>183</v>
      </c>
      <c r="N38" s="81">
        <v>31</v>
      </c>
      <c r="P38" s="233">
        <v>31</v>
      </c>
      <c r="Q38" s="4">
        <v>31</v>
      </c>
      <c r="R38" s="4">
        <v>28</v>
      </c>
      <c r="S38" s="4">
        <v>31</v>
      </c>
      <c r="T38" s="18">
        <v>30</v>
      </c>
      <c r="U38" s="18">
        <v>31</v>
      </c>
      <c r="V38" s="18">
        <v>30</v>
      </c>
      <c r="W38" s="18">
        <v>31</v>
      </c>
      <c r="X38" s="18">
        <v>31</v>
      </c>
      <c r="Y38" s="18">
        <v>30</v>
      </c>
      <c r="Z38" s="18">
        <v>31</v>
      </c>
      <c r="AA38" s="18">
        <v>30</v>
      </c>
      <c r="AB38" s="18">
        <v>31</v>
      </c>
      <c r="AG38" s="48" t="s">
        <v>128</v>
      </c>
      <c r="AH38" s="47">
        <v>1</v>
      </c>
      <c r="AI38" s="52" t="s">
        <v>154</v>
      </c>
      <c r="AJ38" s="4">
        <v>31</v>
      </c>
      <c r="AK38" s="4">
        <v>28</v>
      </c>
      <c r="AL38" s="4">
        <v>31</v>
      </c>
      <c r="AM38" s="18">
        <v>30</v>
      </c>
      <c r="AN38" s="18">
        <v>31</v>
      </c>
      <c r="AO38" s="18">
        <v>30</v>
      </c>
      <c r="AP38" s="18">
        <v>31</v>
      </c>
      <c r="AQ38" s="18">
        <v>31</v>
      </c>
      <c r="AR38" s="18">
        <v>30</v>
      </c>
      <c r="AS38" s="18">
        <v>31</v>
      </c>
      <c r="AT38" s="18">
        <v>30</v>
      </c>
      <c r="AU38" s="18">
        <v>31</v>
      </c>
    </row>
    <row r="39" spans="1:47" x14ac:dyDescent="0.25">
      <c r="A39" s="60" t="e">
        <f>landings!AQ40/landings!AT40</f>
        <v>#DIV/0!</v>
      </c>
      <c r="B39" t="s">
        <v>277</v>
      </c>
      <c r="C39" s="15">
        <v>6</v>
      </c>
      <c r="D39" s="11" t="s">
        <v>157</v>
      </c>
      <c r="E39" s="18" t="s">
        <v>209</v>
      </c>
      <c r="F39" s="18"/>
      <c r="G39" s="11"/>
      <c r="H39" s="18" t="s">
        <v>199</v>
      </c>
      <c r="I39" s="18"/>
      <c r="J39" t="s">
        <v>183</v>
      </c>
      <c r="N39" s="81">
        <v>32</v>
      </c>
      <c r="P39" s="233">
        <v>32</v>
      </c>
      <c r="Q39" s="4">
        <v>31</v>
      </c>
      <c r="R39" s="4">
        <v>28</v>
      </c>
      <c r="S39" s="4">
        <v>31</v>
      </c>
      <c r="T39" s="18">
        <v>30</v>
      </c>
      <c r="U39" s="18">
        <v>31</v>
      </c>
      <c r="V39" s="18">
        <v>30</v>
      </c>
      <c r="W39" s="18">
        <v>31</v>
      </c>
      <c r="X39" s="18">
        <v>31</v>
      </c>
      <c r="Y39" s="18">
        <v>30</v>
      </c>
      <c r="Z39" s="18">
        <v>31</v>
      </c>
      <c r="AA39" s="18">
        <v>30</v>
      </c>
      <c r="AB39" s="18">
        <v>31</v>
      </c>
      <c r="AG39" s="48" t="s">
        <v>115</v>
      </c>
      <c r="AH39" s="47">
        <v>1</v>
      </c>
      <c r="AI39" s="52" t="s">
        <v>157</v>
      </c>
      <c r="AJ39" s="4">
        <v>31</v>
      </c>
      <c r="AK39" s="4">
        <v>28</v>
      </c>
      <c r="AL39" s="4">
        <v>31</v>
      </c>
      <c r="AM39" s="18">
        <v>30</v>
      </c>
      <c r="AN39" s="18">
        <v>31</v>
      </c>
      <c r="AO39" s="18">
        <v>30</v>
      </c>
      <c r="AP39" s="18">
        <v>31</v>
      </c>
      <c r="AQ39" s="18">
        <v>31</v>
      </c>
      <c r="AR39" s="18">
        <v>30</v>
      </c>
      <c r="AS39" s="18">
        <v>31</v>
      </c>
      <c r="AT39" s="18">
        <v>30</v>
      </c>
      <c r="AU39" s="18">
        <v>31</v>
      </c>
    </row>
    <row r="40" spans="1:47" x14ac:dyDescent="0.25">
      <c r="A40" s="60" t="e">
        <f>landings!AQ41/landings!AT41</f>
        <v>#DIV/0!</v>
      </c>
      <c r="B40" t="s">
        <v>276</v>
      </c>
      <c r="C40" s="15">
        <v>6</v>
      </c>
      <c r="D40" s="11" t="s">
        <v>157</v>
      </c>
      <c r="E40" s="83" t="s">
        <v>371</v>
      </c>
      <c r="G40" s="11"/>
      <c r="H40" s="18" t="s">
        <v>192</v>
      </c>
      <c r="I40" s="18"/>
      <c r="J40" t="s">
        <v>183</v>
      </c>
      <c r="N40" s="81">
        <v>33</v>
      </c>
      <c r="P40" s="233">
        <v>33</v>
      </c>
      <c r="Q40" s="4">
        <v>31</v>
      </c>
      <c r="R40" s="4">
        <v>28</v>
      </c>
      <c r="S40" s="4">
        <v>31</v>
      </c>
      <c r="T40" s="18">
        <v>30</v>
      </c>
      <c r="U40" s="18">
        <v>31</v>
      </c>
      <c r="V40" s="18">
        <v>30</v>
      </c>
      <c r="W40" s="18">
        <v>31</v>
      </c>
      <c r="X40" s="18">
        <v>31</v>
      </c>
      <c r="Y40" s="18">
        <v>30</v>
      </c>
      <c r="Z40" s="18">
        <v>31</v>
      </c>
      <c r="AA40" s="18">
        <v>30</v>
      </c>
      <c r="AB40" s="18">
        <v>31</v>
      </c>
      <c r="AG40" s="48" t="s">
        <v>117</v>
      </c>
      <c r="AH40" s="47">
        <v>1</v>
      </c>
      <c r="AI40" s="52" t="s">
        <v>157</v>
      </c>
      <c r="AJ40" s="4">
        <v>31</v>
      </c>
      <c r="AK40" s="4">
        <v>28</v>
      </c>
      <c r="AL40" s="4">
        <v>31</v>
      </c>
      <c r="AM40" s="18">
        <v>30</v>
      </c>
      <c r="AN40" s="18">
        <v>31</v>
      </c>
      <c r="AO40" s="18">
        <v>30</v>
      </c>
      <c r="AP40" s="18">
        <v>31</v>
      </c>
      <c r="AQ40" s="18">
        <v>31</v>
      </c>
      <c r="AR40" s="18">
        <v>30</v>
      </c>
      <c r="AS40" s="18">
        <v>31</v>
      </c>
      <c r="AT40" s="18">
        <v>30</v>
      </c>
      <c r="AU40" s="18">
        <v>31</v>
      </c>
    </row>
    <row r="41" spans="1:47" x14ac:dyDescent="0.25">
      <c r="A41" s="60">
        <f>landings!AQ42/landings!AT42</f>
        <v>0</v>
      </c>
      <c r="B41" t="s">
        <v>279</v>
      </c>
      <c r="C41" s="15">
        <v>6</v>
      </c>
      <c r="D41" s="11" t="s">
        <v>157</v>
      </c>
      <c r="E41" s="18" t="s">
        <v>209</v>
      </c>
      <c r="F41" s="18"/>
      <c r="G41" s="11"/>
      <c r="H41" s="18" t="s">
        <v>192</v>
      </c>
      <c r="I41" s="18"/>
      <c r="J41" s="18" t="s">
        <v>193</v>
      </c>
      <c r="N41" s="81">
        <v>34</v>
      </c>
      <c r="P41" s="233">
        <v>34</v>
      </c>
      <c r="Q41" s="4">
        <v>31</v>
      </c>
      <c r="R41" s="4">
        <v>28</v>
      </c>
      <c r="S41" s="4">
        <v>31</v>
      </c>
      <c r="T41" s="18">
        <v>30</v>
      </c>
      <c r="U41" s="18">
        <v>31</v>
      </c>
      <c r="V41" s="18">
        <v>30</v>
      </c>
      <c r="W41" s="18">
        <v>31</v>
      </c>
      <c r="X41" s="18">
        <v>31</v>
      </c>
      <c r="Y41" s="18">
        <v>30</v>
      </c>
      <c r="Z41" s="18">
        <v>31</v>
      </c>
      <c r="AA41" s="18">
        <v>30</v>
      </c>
      <c r="AB41" s="18">
        <v>31</v>
      </c>
      <c r="AG41" s="48" t="s">
        <v>118</v>
      </c>
      <c r="AH41" s="47">
        <v>1</v>
      </c>
      <c r="AI41" s="52" t="s">
        <v>157</v>
      </c>
      <c r="AJ41" s="4">
        <v>31</v>
      </c>
      <c r="AK41" s="4">
        <v>28</v>
      </c>
      <c r="AL41" s="4">
        <v>31</v>
      </c>
      <c r="AM41" s="18">
        <v>30</v>
      </c>
      <c r="AN41" s="18">
        <v>31</v>
      </c>
      <c r="AO41" s="18">
        <v>30</v>
      </c>
      <c r="AP41" s="18">
        <v>31</v>
      </c>
      <c r="AQ41" s="18">
        <v>31</v>
      </c>
      <c r="AR41" s="18">
        <v>30</v>
      </c>
      <c r="AS41" s="18">
        <v>31</v>
      </c>
      <c r="AT41" s="18">
        <v>30</v>
      </c>
      <c r="AU41" s="18">
        <v>31</v>
      </c>
    </row>
    <row r="42" spans="1:47" x14ac:dyDescent="0.25">
      <c r="A42" s="60" t="e">
        <f>landings!AQ43/landings!AT43</f>
        <v>#DIV/0!</v>
      </c>
      <c r="B42" t="s">
        <v>278</v>
      </c>
      <c r="C42" s="15">
        <v>6</v>
      </c>
      <c r="D42" s="11" t="s">
        <v>157</v>
      </c>
      <c r="E42" s="18" t="s">
        <v>209</v>
      </c>
      <c r="F42" s="18"/>
      <c r="G42" s="11"/>
      <c r="H42" s="18" t="s">
        <v>192</v>
      </c>
      <c r="I42" s="18"/>
      <c r="J42" s="18" t="s">
        <v>194</v>
      </c>
      <c r="N42" s="81">
        <v>35</v>
      </c>
      <c r="P42" s="233">
        <v>35</v>
      </c>
      <c r="Q42" s="4">
        <v>31</v>
      </c>
      <c r="R42" s="4">
        <v>28</v>
      </c>
      <c r="S42" s="4">
        <v>31</v>
      </c>
      <c r="T42" s="18">
        <v>30</v>
      </c>
      <c r="U42" s="18">
        <v>31</v>
      </c>
      <c r="V42" s="18">
        <v>30</v>
      </c>
      <c r="W42" s="18">
        <v>31</v>
      </c>
      <c r="X42" s="18">
        <v>31</v>
      </c>
      <c r="Y42" s="18">
        <v>30</v>
      </c>
      <c r="Z42" s="18">
        <v>31</v>
      </c>
      <c r="AA42" s="18">
        <v>30</v>
      </c>
      <c r="AB42" s="18">
        <v>31</v>
      </c>
      <c r="AG42" s="48" t="s">
        <v>121</v>
      </c>
      <c r="AH42" s="47">
        <v>1</v>
      </c>
      <c r="AI42" s="54" t="s">
        <v>157</v>
      </c>
      <c r="AJ42" s="4">
        <v>31</v>
      </c>
      <c r="AK42" s="4">
        <v>28</v>
      </c>
      <c r="AL42" s="4">
        <v>31</v>
      </c>
      <c r="AM42" s="18">
        <v>30</v>
      </c>
      <c r="AN42" s="18">
        <v>31</v>
      </c>
      <c r="AO42" s="18">
        <v>30</v>
      </c>
      <c r="AP42" s="18">
        <v>31</v>
      </c>
      <c r="AQ42" s="18">
        <v>31</v>
      </c>
      <c r="AR42" s="18">
        <v>30</v>
      </c>
      <c r="AS42" s="18">
        <v>31</v>
      </c>
      <c r="AT42" s="18">
        <v>30</v>
      </c>
      <c r="AU42" s="18">
        <v>31</v>
      </c>
    </row>
    <row r="43" spans="1:47" x14ac:dyDescent="0.25">
      <c r="A43" s="60" t="e">
        <f>landings!AQ44/landings!AT44</f>
        <v>#DIV/0!</v>
      </c>
      <c r="B43" t="s">
        <v>283</v>
      </c>
      <c r="C43" s="15">
        <v>6</v>
      </c>
      <c r="D43" s="11" t="s">
        <v>154</v>
      </c>
      <c r="E43" s="4" t="s">
        <v>190</v>
      </c>
      <c r="G43" s="11"/>
      <c r="H43" s="18" t="s">
        <v>198</v>
      </c>
      <c r="I43" s="18"/>
      <c r="J43" t="s">
        <v>183</v>
      </c>
      <c r="N43" s="81">
        <v>36</v>
      </c>
      <c r="P43" s="233">
        <v>36</v>
      </c>
      <c r="Q43" s="4">
        <v>31</v>
      </c>
      <c r="R43" s="4">
        <v>28</v>
      </c>
      <c r="S43" s="4">
        <v>31</v>
      </c>
      <c r="T43" s="18">
        <v>30</v>
      </c>
      <c r="U43" s="18">
        <v>31</v>
      </c>
      <c r="V43" s="18">
        <v>30</v>
      </c>
      <c r="W43" s="18">
        <v>31</v>
      </c>
      <c r="X43" s="18">
        <v>31</v>
      </c>
      <c r="Y43" s="18">
        <v>30</v>
      </c>
      <c r="Z43" s="18">
        <v>31</v>
      </c>
      <c r="AA43" s="18">
        <v>30</v>
      </c>
      <c r="AB43" s="18">
        <v>31</v>
      </c>
      <c r="AG43" s="48" t="s">
        <v>123</v>
      </c>
      <c r="AH43" s="47">
        <v>1</v>
      </c>
      <c r="AI43" s="52" t="s">
        <v>157</v>
      </c>
      <c r="AJ43" s="4">
        <v>31</v>
      </c>
      <c r="AK43" s="4">
        <v>28</v>
      </c>
      <c r="AL43" s="4">
        <v>31</v>
      </c>
      <c r="AM43" s="18">
        <v>30</v>
      </c>
      <c r="AN43" s="18">
        <v>31</v>
      </c>
      <c r="AO43" s="18">
        <v>30</v>
      </c>
      <c r="AP43" s="18">
        <v>31</v>
      </c>
      <c r="AQ43" s="18">
        <v>31</v>
      </c>
      <c r="AR43" s="18">
        <v>30</v>
      </c>
      <c r="AS43" s="18">
        <v>31</v>
      </c>
      <c r="AT43" s="18">
        <v>30</v>
      </c>
      <c r="AU43" s="18">
        <v>31</v>
      </c>
    </row>
    <row r="44" spans="1:47" x14ac:dyDescent="0.25">
      <c r="A44" s="60" t="e">
        <f>landings!AQ45/landings!AT45</f>
        <v>#DIV/0!</v>
      </c>
      <c r="B44" t="s">
        <v>280</v>
      </c>
      <c r="C44" s="15">
        <v>6</v>
      </c>
      <c r="D44" s="11" t="s">
        <v>153</v>
      </c>
      <c r="E44" s="11" t="s">
        <v>192</v>
      </c>
      <c r="F44" s="11"/>
      <c r="G44" s="11"/>
      <c r="H44" s="18" t="s">
        <v>192</v>
      </c>
      <c r="I44" s="18"/>
      <c r="J44" s="18" t="s">
        <v>195</v>
      </c>
      <c r="N44" s="81">
        <v>37</v>
      </c>
      <c r="P44" s="233">
        <v>37</v>
      </c>
      <c r="Q44" s="4">
        <v>31</v>
      </c>
      <c r="R44" s="4">
        <v>28</v>
      </c>
      <c r="S44" s="4">
        <v>31</v>
      </c>
      <c r="T44" s="18">
        <v>30</v>
      </c>
      <c r="U44" s="18">
        <v>31</v>
      </c>
      <c r="V44" s="18">
        <v>30</v>
      </c>
      <c r="W44" s="18">
        <v>31</v>
      </c>
      <c r="X44" s="18">
        <v>31</v>
      </c>
      <c r="Y44" s="18">
        <v>30</v>
      </c>
      <c r="Z44" s="18">
        <v>31</v>
      </c>
      <c r="AA44" s="18">
        <v>30</v>
      </c>
      <c r="AB44" s="18">
        <v>31</v>
      </c>
      <c r="AG44" s="48" t="s">
        <v>126</v>
      </c>
      <c r="AH44" s="47">
        <v>1</v>
      </c>
      <c r="AI44" s="52" t="s">
        <v>157</v>
      </c>
      <c r="AJ44" s="4">
        <v>31</v>
      </c>
      <c r="AK44" s="4">
        <v>28</v>
      </c>
      <c r="AL44" s="4">
        <v>31</v>
      </c>
      <c r="AM44" s="18">
        <v>30</v>
      </c>
      <c r="AN44" s="18">
        <v>31</v>
      </c>
      <c r="AO44" s="18">
        <v>30</v>
      </c>
      <c r="AP44" s="18">
        <v>31</v>
      </c>
      <c r="AQ44" s="18">
        <v>31</v>
      </c>
      <c r="AR44" s="18">
        <v>30</v>
      </c>
      <c r="AS44" s="18">
        <v>31</v>
      </c>
      <c r="AT44" s="18">
        <v>30</v>
      </c>
      <c r="AU44" s="18">
        <v>31</v>
      </c>
    </row>
    <row r="45" spans="1:47" x14ac:dyDescent="0.25">
      <c r="A45" s="60" t="e">
        <f>landings!AQ46/landings!AT46</f>
        <v>#DIV/0!</v>
      </c>
      <c r="B45" t="s">
        <v>276</v>
      </c>
      <c r="C45" s="15">
        <v>6</v>
      </c>
      <c r="D45" s="11" t="s">
        <v>153</v>
      </c>
      <c r="E45" s="51" t="s">
        <v>370</v>
      </c>
      <c r="G45" s="11"/>
      <c r="H45" s="18" t="s">
        <v>199</v>
      </c>
      <c r="I45" s="18"/>
      <c r="J45" t="s">
        <v>183</v>
      </c>
      <c r="N45" s="81">
        <v>38</v>
      </c>
      <c r="P45" s="233">
        <v>38</v>
      </c>
      <c r="Q45" s="4">
        <v>31</v>
      </c>
      <c r="R45" s="4">
        <v>28</v>
      </c>
      <c r="S45" s="4">
        <v>31</v>
      </c>
      <c r="T45" s="18">
        <v>30</v>
      </c>
      <c r="U45" s="18">
        <v>31</v>
      </c>
      <c r="V45" s="18">
        <v>30</v>
      </c>
      <c r="W45" s="18">
        <v>31</v>
      </c>
      <c r="X45" s="18">
        <v>31</v>
      </c>
      <c r="Y45" s="18">
        <v>30</v>
      </c>
      <c r="Z45" s="18">
        <v>31</v>
      </c>
      <c r="AA45" s="18">
        <v>30</v>
      </c>
      <c r="AB45" s="18">
        <v>31</v>
      </c>
      <c r="AG45" s="48" t="s">
        <v>124</v>
      </c>
      <c r="AH45" s="47">
        <v>1</v>
      </c>
      <c r="AI45" s="54" t="s">
        <v>157</v>
      </c>
      <c r="AJ45" s="4">
        <v>31</v>
      </c>
      <c r="AK45" s="4">
        <v>28</v>
      </c>
      <c r="AL45" s="4">
        <v>31</v>
      </c>
      <c r="AM45" s="18">
        <v>30</v>
      </c>
      <c r="AN45" s="18">
        <v>31</v>
      </c>
      <c r="AO45" s="18">
        <v>30</v>
      </c>
      <c r="AP45" s="18">
        <v>31</v>
      </c>
      <c r="AQ45" s="18">
        <v>31</v>
      </c>
      <c r="AR45" s="18">
        <v>30</v>
      </c>
      <c r="AS45" s="18">
        <v>31</v>
      </c>
      <c r="AT45" s="18">
        <v>30</v>
      </c>
      <c r="AU45" s="18">
        <v>31</v>
      </c>
    </row>
    <row r="46" spans="1:47" x14ac:dyDescent="0.25">
      <c r="A46" s="60">
        <f>landings!AQ47/landings!AT47</f>
        <v>0</v>
      </c>
      <c r="B46" t="s">
        <v>279</v>
      </c>
      <c r="C46" s="15">
        <v>6</v>
      </c>
      <c r="D46" s="11" t="s">
        <v>153</v>
      </c>
      <c r="E46" s="11" t="s">
        <v>275</v>
      </c>
      <c r="F46" s="11"/>
      <c r="G46" s="11"/>
      <c r="H46" s="19" t="s">
        <v>197</v>
      </c>
      <c r="I46" s="18"/>
      <c r="J46" t="s">
        <v>183</v>
      </c>
      <c r="N46" s="81">
        <v>39</v>
      </c>
      <c r="P46" s="233">
        <v>39</v>
      </c>
      <c r="Q46" s="4">
        <v>31</v>
      </c>
      <c r="R46" s="4">
        <v>28</v>
      </c>
      <c r="S46" s="4">
        <v>31</v>
      </c>
      <c r="T46" s="18">
        <v>30</v>
      </c>
      <c r="U46" s="18">
        <v>31</v>
      </c>
      <c r="V46" s="18">
        <v>30</v>
      </c>
      <c r="W46" s="18">
        <v>31</v>
      </c>
      <c r="X46" s="18">
        <v>31</v>
      </c>
      <c r="Y46" s="18">
        <v>30</v>
      </c>
      <c r="Z46" s="18">
        <v>31</v>
      </c>
      <c r="AA46" s="18">
        <v>30</v>
      </c>
      <c r="AB46" s="18">
        <v>31</v>
      </c>
      <c r="AG46" s="48" t="s">
        <v>106</v>
      </c>
      <c r="AH46" s="47">
        <v>1</v>
      </c>
      <c r="AI46" s="54" t="s">
        <v>155</v>
      </c>
      <c r="AJ46" s="4">
        <v>31</v>
      </c>
      <c r="AK46" s="4">
        <v>28</v>
      </c>
      <c r="AL46" s="4">
        <v>31</v>
      </c>
      <c r="AM46" s="18">
        <v>30</v>
      </c>
      <c r="AN46" s="18">
        <v>31</v>
      </c>
      <c r="AO46" s="18">
        <v>30</v>
      </c>
      <c r="AP46" s="18">
        <v>31</v>
      </c>
      <c r="AQ46" s="18">
        <v>31</v>
      </c>
      <c r="AR46" s="18">
        <v>30</v>
      </c>
      <c r="AS46" s="18">
        <v>31</v>
      </c>
      <c r="AT46" s="18">
        <v>30</v>
      </c>
      <c r="AU46" s="18">
        <v>31</v>
      </c>
    </row>
    <row r="47" spans="1:47" x14ac:dyDescent="0.25">
      <c r="A47" s="60">
        <f>landings!AQ48/landings!AT48</f>
        <v>0</v>
      </c>
      <c r="B47" t="s">
        <v>278</v>
      </c>
      <c r="C47" s="15">
        <v>6</v>
      </c>
      <c r="D47" s="11" t="s">
        <v>153</v>
      </c>
      <c r="E47" s="11" t="s">
        <v>275</v>
      </c>
      <c r="F47" s="11"/>
      <c r="G47" s="11"/>
      <c r="H47" s="18" t="s">
        <v>192</v>
      </c>
      <c r="I47" s="18"/>
      <c r="J47" t="s">
        <v>183</v>
      </c>
      <c r="N47" s="81">
        <v>40</v>
      </c>
      <c r="P47" s="233">
        <v>40</v>
      </c>
      <c r="Q47" s="4">
        <v>31</v>
      </c>
      <c r="R47" s="4">
        <v>28</v>
      </c>
      <c r="S47" s="4">
        <v>31</v>
      </c>
      <c r="T47" s="18">
        <v>30</v>
      </c>
      <c r="U47" s="18">
        <v>31</v>
      </c>
      <c r="V47" s="18">
        <v>30</v>
      </c>
      <c r="W47" s="18">
        <v>31</v>
      </c>
      <c r="X47" s="18">
        <v>31</v>
      </c>
      <c r="Y47" s="18">
        <v>30</v>
      </c>
      <c r="Z47" s="18">
        <v>31</v>
      </c>
      <c r="AA47" s="18">
        <v>30</v>
      </c>
      <c r="AB47" s="18">
        <v>31</v>
      </c>
      <c r="AG47" s="48" t="s">
        <v>101</v>
      </c>
      <c r="AH47" s="47">
        <v>1</v>
      </c>
      <c r="AI47" s="52" t="s">
        <v>153</v>
      </c>
      <c r="AJ47" s="4">
        <v>31</v>
      </c>
      <c r="AK47" s="4">
        <v>28</v>
      </c>
      <c r="AL47" s="4">
        <v>31</v>
      </c>
      <c r="AM47" s="18">
        <v>30</v>
      </c>
      <c r="AN47" s="18">
        <v>31</v>
      </c>
      <c r="AO47" s="18">
        <v>30</v>
      </c>
      <c r="AP47" s="18">
        <v>31</v>
      </c>
      <c r="AQ47" s="18">
        <v>31</v>
      </c>
      <c r="AR47" s="18">
        <v>30</v>
      </c>
      <c r="AS47" s="18">
        <v>31</v>
      </c>
      <c r="AT47" s="18">
        <v>30</v>
      </c>
      <c r="AU47" s="18">
        <v>31</v>
      </c>
    </row>
    <row r="48" spans="1:47" x14ac:dyDescent="0.25">
      <c r="A48" s="60">
        <f>landings!AQ49/landings!AT49</f>
        <v>0</v>
      </c>
      <c r="B48" t="s">
        <v>281</v>
      </c>
      <c r="C48" s="15">
        <v>6</v>
      </c>
      <c r="D48" s="11" t="s">
        <v>156</v>
      </c>
      <c r="E48" s="4" t="s">
        <v>190</v>
      </c>
      <c r="G48" s="11"/>
      <c r="H48" s="18" t="s">
        <v>205</v>
      </c>
      <c r="I48" s="18"/>
      <c r="J48" t="s">
        <v>183</v>
      </c>
      <c r="N48" s="81">
        <v>41</v>
      </c>
      <c r="P48" s="233">
        <v>41</v>
      </c>
      <c r="Q48" s="65">
        <v>27</v>
      </c>
      <c r="R48" s="4">
        <v>28</v>
      </c>
      <c r="S48" s="4">
        <v>31</v>
      </c>
      <c r="T48" s="64">
        <v>0</v>
      </c>
      <c r="U48" s="18">
        <v>31</v>
      </c>
      <c r="V48" s="18">
        <v>30</v>
      </c>
      <c r="W48" s="18">
        <v>31</v>
      </c>
      <c r="X48" s="18">
        <v>31</v>
      </c>
      <c r="Y48" s="18">
        <v>30</v>
      </c>
      <c r="Z48" s="18">
        <v>31</v>
      </c>
      <c r="AA48" s="18">
        <v>30</v>
      </c>
      <c r="AB48" s="18">
        <v>31</v>
      </c>
      <c r="AG48" s="48" t="s">
        <v>102</v>
      </c>
      <c r="AH48" s="47">
        <v>1</v>
      </c>
      <c r="AI48" s="54" t="s">
        <v>153</v>
      </c>
      <c r="AJ48" s="4">
        <v>31</v>
      </c>
      <c r="AK48" s="4">
        <v>28</v>
      </c>
      <c r="AL48" s="4">
        <v>31</v>
      </c>
      <c r="AM48" s="18">
        <v>30</v>
      </c>
      <c r="AN48" s="18">
        <v>31</v>
      </c>
      <c r="AO48" s="18">
        <v>30</v>
      </c>
      <c r="AP48" s="18">
        <v>31</v>
      </c>
      <c r="AQ48" s="18">
        <v>31</v>
      </c>
      <c r="AR48" s="18">
        <v>30</v>
      </c>
      <c r="AS48" s="18">
        <v>31</v>
      </c>
      <c r="AT48" s="18">
        <v>30</v>
      </c>
      <c r="AU48" s="18">
        <v>31</v>
      </c>
    </row>
    <row r="49" spans="1:47" x14ac:dyDescent="0.25">
      <c r="A49" s="60" t="e">
        <f>landings!AQ50/landings!AT50</f>
        <v>#DIV/0!</v>
      </c>
      <c r="B49" t="s">
        <v>281</v>
      </c>
      <c r="C49" s="15">
        <v>6</v>
      </c>
      <c r="D49" s="11" t="s">
        <v>224</v>
      </c>
      <c r="E49" s="4" t="s">
        <v>190</v>
      </c>
      <c r="G49" s="11"/>
      <c r="H49" s="18" t="s">
        <v>205</v>
      </c>
      <c r="I49" s="18"/>
      <c r="J49" t="s">
        <v>183</v>
      </c>
      <c r="N49" s="81">
        <v>42</v>
      </c>
      <c r="P49" s="233">
        <v>42</v>
      </c>
      <c r="Q49" s="65">
        <v>27</v>
      </c>
      <c r="R49" s="4">
        <v>28</v>
      </c>
      <c r="S49" s="4">
        <v>31</v>
      </c>
      <c r="T49" s="77">
        <v>18</v>
      </c>
      <c r="U49" s="18">
        <v>31</v>
      </c>
      <c r="V49" s="18">
        <v>30</v>
      </c>
      <c r="W49" s="64">
        <v>0</v>
      </c>
      <c r="X49" s="64">
        <v>0</v>
      </c>
      <c r="Y49" s="65">
        <v>17</v>
      </c>
      <c r="Z49" s="18">
        <v>31</v>
      </c>
      <c r="AA49" s="18">
        <v>30</v>
      </c>
      <c r="AB49" s="65">
        <v>20</v>
      </c>
      <c r="AG49" s="48" t="s">
        <v>105</v>
      </c>
      <c r="AH49" s="47">
        <v>1</v>
      </c>
      <c r="AI49" s="54" t="s">
        <v>153</v>
      </c>
      <c r="AJ49" s="4">
        <v>31</v>
      </c>
      <c r="AK49" s="4">
        <v>28</v>
      </c>
      <c r="AL49" s="4">
        <v>31</v>
      </c>
      <c r="AM49" s="18">
        <v>30</v>
      </c>
      <c r="AN49" s="18">
        <v>31</v>
      </c>
      <c r="AO49" s="18">
        <v>30</v>
      </c>
      <c r="AP49" s="18">
        <v>31</v>
      </c>
      <c r="AQ49" s="18">
        <v>31</v>
      </c>
      <c r="AR49" s="18">
        <v>30</v>
      </c>
      <c r="AS49" s="18">
        <v>31</v>
      </c>
      <c r="AT49" s="18">
        <v>30</v>
      </c>
      <c r="AU49" s="18">
        <v>31</v>
      </c>
    </row>
    <row r="50" spans="1:47" x14ac:dyDescent="0.25">
      <c r="A50" s="60">
        <f>landings!AQ51/landings!AT51</f>
        <v>0</v>
      </c>
      <c r="B50" t="s">
        <v>283</v>
      </c>
      <c r="C50" s="15">
        <v>6</v>
      </c>
      <c r="D50" s="11" t="s">
        <v>224</v>
      </c>
      <c r="E50" s="4" t="s">
        <v>190</v>
      </c>
      <c r="G50" s="11"/>
      <c r="H50" s="19" t="s">
        <v>197</v>
      </c>
      <c r="I50" s="18"/>
      <c r="J50" t="s">
        <v>183</v>
      </c>
      <c r="N50" s="81">
        <v>43</v>
      </c>
      <c r="P50" s="233">
        <v>43</v>
      </c>
      <c r="Q50" s="4">
        <v>31</v>
      </c>
      <c r="R50" s="4">
        <v>28</v>
      </c>
      <c r="S50" s="4">
        <v>31</v>
      </c>
      <c r="T50" s="18">
        <v>30</v>
      </c>
      <c r="U50" s="18">
        <v>31</v>
      </c>
      <c r="V50" s="18">
        <v>30</v>
      </c>
      <c r="W50" s="18">
        <v>31</v>
      </c>
      <c r="X50" s="18">
        <v>31</v>
      </c>
      <c r="Y50" s="18">
        <v>30</v>
      </c>
      <c r="Z50" s="18">
        <v>31</v>
      </c>
      <c r="AA50" s="18">
        <v>30</v>
      </c>
      <c r="AB50" s="18">
        <v>31</v>
      </c>
      <c r="AG50" s="48" t="s">
        <v>106</v>
      </c>
      <c r="AH50" s="47">
        <v>1</v>
      </c>
      <c r="AI50" s="52" t="s">
        <v>153</v>
      </c>
      <c r="AJ50" s="4">
        <v>31</v>
      </c>
      <c r="AK50" s="4">
        <v>28</v>
      </c>
      <c r="AL50" s="4">
        <v>31</v>
      </c>
      <c r="AM50" s="18">
        <v>30</v>
      </c>
      <c r="AN50" s="18">
        <v>31</v>
      </c>
      <c r="AO50" s="18">
        <v>30</v>
      </c>
      <c r="AP50" s="18">
        <v>31</v>
      </c>
      <c r="AQ50" s="18">
        <v>31</v>
      </c>
      <c r="AR50" s="18">
        <v>30</v>
      </c>
      <c r="AS50" s="18">
        <v>31</v>
      </c>
      <c r="AT50" s="18">
        <v>30</v>
      </c>
      <c r="AU50" s="18">
        <v>31</v>
      </c>
    </row>
    <row r="51" spans="1:47" x14ac:dyDescent="0.25">
      <c r="A51" s="60">
        <f>landings!AQ52/landings!AT52</f>
        <v>0</v>
      </c>
      <c r="B51" t="s">
        <v>276</v>
      </c>
      <c r="C51" s="15">
        <v>7</v>
      </c>
      <c r="D51" s="11" t="s">
        <v>157</v>
      </c>
      <c r="E51" s="83" t="s">
        <v>371</v>
      </c>
      <c r="G51" s="11"/>
      <c r="H51" s="18" t="s">
        <v>192</v>
      </c>
      <c r="I51" s="18"/>
      <c r="J51" t="s">
        <v>183</v>
      </c>
      <c r="N51" s="81">
        <v>44</v>
      </c>
      <c r="P51" s="233">
        <v>44</v>
      </c>
      <c r="Q51" s="4">
        <v>31</v>
      </c>
      <c r="R51" s="4">
        <v>28</v>
      </c>
      <c r="S51" s="4">
        <v>31</v>
      </c>
      <c r="T51" s="18">
        <v>30</v>
      </c>
      <c r="U51" s="18">
        <v>31</v>
      </c>
      <c r="V51" s="18">
        <v>30</v>
      </c>
      <c r="W51" s="18">
        <v>31</v>
      </c>
      <c r="X51" s="18">
        <v>31</v>
      </c>
      <c r="Y51" s="18">
        <v>30</v>
      </c>
      <c r="Z51" s="18">
        <v>31</v>
      </c>
      <c r="AA51" s="18">
        <v>30</v>
      </c>
      <c r="AB51" s="18">
        <v>31</v>
      </c>
      <c r="AG51" s="48" t="s">
        <v>117</v>
      </c>
      <c r="AH51" s="47">
        <v>1</v>
      </c>
      <c r="AI51" s="54" t="s">
        <v>153</v>
      </c>
      <c r="AJ51" s="4">
        <v>31</v>
      </c>
      <c r="AK51" s="4">
        <v>28</v>
      </c>
      <c r="AL51" s="4">
        <v>31</v>
      </c>
      <c r="AM51" s="18">
        <v>30</v>
      </c>
      <c r="AN51" s="18">
        <v>31</v>
      </c>
      <c r="AO51" s="18">
        <v>30</v>
      </c>
      <c r="AP51" s="18">
        <v>31</v>
      </c>
      <c r="AQ51" s="18">
        <v>31</v>
      </c>
      <c r="AR51" s="18">
        <v>30</v>
      </c>
      <c r="AS51" s="18">
        <v>31</v>
      </c>
      <c r="AT51" s="18">
        <v>30</v>
      </c>
      <c r="AU51" s="18">
        <v>31</v>
      </c>
    </row>
    <row r="52" spans="1:47" x14ac:dyDescent="0.25">
      <c r="A52" s="60" t="e">
        <f>landings!AQ53/landings!AT53</f>
        <v>#DIV/0!</v>
      </c>
      <c r="B52" t="s">
        <v>279</v>
      </c>
      <c r="C52" s="15">
        <v>7</v>
      </c>
      <c r="D52" s="11" t="s">
        <v>157</v>
      </c>
      <c r="E52" s="18" t="s">
        <v>209</v>
      </c>
      <c r="F52" s="18"/>
      <c r="G52" s="11"/>
      <c r="H52" s="18" t="s">
        <v>192</v>
      </c>
      <c r="I52" s="18"/>
      <c r="J52" t="s">
        <v>183</v>
      </c>
      <c r="N52" s="81">
        <v>45</v>
      </c>
      <c r="P52" s="233">
        <v>45</v>
      </c>
      <c r="Q52" s="4">
        <v>31</v>
      </c>
      <c r="R52" s="4">
        <v>28</v>
      </c>
      <c r="S52" s="4">
        <v>31</v>
      </c>
      <c r="T52" s="18">
        <v>30</v>
      </c>
      <c r="U52" s="18">
        <v>31</v>
      </c>
      <c r="V52" s="18">
        <v>30</v>
      </c>
      <c r="W52" s="18">
        <v>31</v>
      </c>
      <c r="X52" s="18">
        <v>31</v>
      </c>
      <c r="Y52" s="18">
        <v>30</v>
      </c>
      <c r="Z52" s="18">
        <v>31</v>
      </c>
      <c r="AA52" s="18">
        <v>30</v>
      </c>
      <c r="AB52" s="18">
        <v>31</v>
      </c>
      <c r="AG52" s="48" t="s">
        <v>121</v>
      </c>
      <c r="AH52" s="47">
        <v>1</v>
      </c>
      <c r="AI52" s="54" t="s">
        <v>153</v>
      </c>
      <c r="AJ52" s="4">
        <v>31</v>
      </c>
      <c r="AK52" s="4">
        <v>28</v>
      </c>
      <c r="AL52" s="4">
        <v>31</v>
      </c>
      <c r="AM52" s="18">
        <v>30</v>
      </c>
      <c r="AN52" s="18">
        <v>31</v>
      </c>
      <c r="AO52" s="18">
        <v>30</v>
      </c>
      <c r="AP52" s="18">
        <v>31</v>
      </c>
      <c r="AQ52" s="18">
        <v>31</v>
      </c>
      <c r="AR52" s="18">
        <v>30</v>
      </c>
      <c r="AS52" s="18">
        <v>31</v>
      </c>
      <c r="AT52" s="18">
        <v>30</v>
      </c>
      <c r="AU52" s="18">
        <v>31</v>
      </c>
    </row>
    <row r="53" spans="1:47" x14ac:dyDescent="0.25">
      <c r="A53" s="60" t="e">
        <f>landings!AQ54/landings!AT54</f>
        <v>#DIV/0!</v>
      </c>
      <c r="B53" t="s">
        <v>278</v>
      </c>
      <c r="C53" s="15">
        <v>7</v>
      </c>
      <c r="D53" s="11" t="s">
        <v>157</v>
      </c>
      <c r="E53" s="18" t="s">
        <v>209</v>
      </c>
      <c r="F53" s="18"/>
      <c r="G53" s="11"/>
      <c r="H53" s="18" t="s">
        <v>192</v>
      </c>
      <c r="I53" s="18"/>
      <c r="J53" t="s">
        <v>183</v>
      </c>
      <c r="N53" s="81">
        <v>46</v>
      </c>
      <c r="P53" s="233">
        <v>46</v>
      </c>
      <c r="Q53" s="4">
        <v>31</v>
      </c>
      <c r="R53" s="4">
        <v>28</v>
      </c>
      <c r="S53" s="4">
        <v>31</v>
      </c>
      <c r="T53" s="18">
        <v>30</v>
      </c>
      <c r="U53" s="18">
        <v>31</v>
      </c>
      <c r="V53" s="18">
        <v>30</v>
      </c>
      <c r="W53" s="18">
        <v>31</v>
      </c>
      <c r="X53" s="18">
        <v>31</v>
      </c>
      <c r="Y53" s="18">
        <v>30</v>
      </c>
      <c r="Z53" s="18">
        <v>31</v>
      </c>
      <c r="AA53" s="18">
        <v>30</v>
      </c>
      <c r="AB53" s="18">
        <v>31</v>
      </c>
      <c r="AG53" s="48" t="s">
        <v>118</v>
      </c>
      <c r="AH53" s="47">
        <v>1</v>
      </c>
      <c r="AI53" s="52" t="s">
        <v>153</v>
      </c>
      <c r="AJ53" s="4">
        <v>31</v>
      </c>
      <c r="AK53" s="4">
        <v>28</v>
      </c>
      <c r="AL53" s="4">
        <v>31</v>
      </c>
      <c r="AM53" s="18">
        <v>30</v>
      </c>
      <c r="AN53" s="18">
        <v>31</v>
      </c>
      <c r="AO53" s="18">
        <v>30</v>
      </c>
      <c r="AP53" s="18">
        <v>31</v>
      </c>
      <c r="AQ53" s="18">
        <v>31</v>
      </c>
      <c r="AR53" s="18">
        <v>30</v>
      </c>
      <c r="AS53" s="18">
        <v>31</v>
      </c>
      <c r="AT53" s="18">
        <v>30</v>
      </c>
      <c r="AU53" s="18">
        <v>31</v>
      </c>
    </row>
    <row r="54" spans="1:47" x14ac:dyDescent="0.25">
      <c r="A54" s="60" t="e">
        <f>landings!AQ55/landings!AT55</f>
        <v>#DIV/0!</v>
      </c>
      <c r="B54" t="s">
        <v>284</v>
      </c>
      <c r="C54" s="15">
        <v>7</v>
      </c>
      <c r="D54" s="11" t="s">
        <v>155</v>
      </c>
      <c r="E54" s="51" t="s">
        <v>274</v>
      </c>
      <c r="G54" s="11"/>
      <c r="H54" s="18" t="s">
        <v>203</v>
      </c>
      <c r="I54" s="18"/>
      <c r="J54" t="s">
        <v>183</v>
      </c>
      <c r="N54" s="81">
        <v>47</v>
      </c>
      <c r="P54" s="233">
        <v>47</v>
      </c>
      <c r="Q54" s="4">
        <v>31</v>
      </c>
      <c r="R54" s="4">
        <v>28</v>
      </c>
      <c r="S54" s="4">
        <v>31</v>
      </c>
      <c r="T54" s="18">
        <v>30</v>
      </c>
      <c r="U54" s="18">
        <v>31</v>
      </c>
      <c r="V54" s="18">
        <v>30</v>
      </c>
      <c r="W54" s="18">
        <v>31</v>
      </c>
      <c r="X54" s="18">
        <v>31</v>
      </c>
      <c r="Y54" s="18">
        <v>30</v>
      </c>
      <c r="Z54" s="18">
        <v>31</v>
      </c>
      <c r="AA54" s="18">
        <v>30</v>
      </c>
      <c r="AB54" s="18">
        <v>31</v>
      </c>
      <c r="AG54" s="48" t="s">
        <v>124</v>
      </c>
      <c r="AH54" s="47">
        <v>1</v>
      </c>
      <c r="AI54" s="54" t="s">
        <v>153</v>
      </c>
      <c r="AJ54" s="4">
        <v>31</v>
      </c>
      <c r="AK54" s="4">
        <v>28</v>
      </c>
      <c r="AL54" s="4">
        <v>31</v>
      </c>
      <c r="AM54" s="18">
        <v>30</v>
      </c>
      <c r="AN54" s="18">
        <v>31</v>
      </c>
      <c r="AO54" s="18">
        <v>30</v>
      </c>
      <c r="AP54" s="18">
        <v>31</v>
      </c>
      <c r="AQ54" s="18">
        <v>31</v>
      </c>
      <c r="AR54" s="18">
        <v>30</v>
      </c>
      <c r="AS54" s="18">
        <v>31</v>
      </c>
      <c r="AT54" s="18">
        <v>30</v>
      </c>
      <c r="AU54" s="18">
        <v>31</v>
      </c>
    </row>
    <row r="55" spans="1:47" x14ac:dyDescent="0.25">
      <c r="A55" s="60">
        <f>landings!AQ56/landings!AT56</f>
        <v>1.152542372881356</v>
      </c>
      <c r="B55" t="s">
        <v>283</v>
      </c>
      <c r="C55" s="15">
        <v>7</v>
      </c>
      <c r="D55" s="11" t="s">
        <v>154</v>
      </c>
      <c r="E55" s="4" t="s">
        <v>190</v>
      </c>
      <c r="G55" s="11"/>
      <c r="H55" s="18" t="s">
        <v>202</v>
      </c>
      <c r="I55" s="18"/>
      <c r="J55" t="s">
        <v>183</v>
      </c>
      <c r="N55" s="81">
        <v>48</v>
      </c>
      <c r="P55" s="233">
        <v>48</v>
      </c>
      <c r="Q55" s="4">
        <v>31</v>
      </c>
      <c r="R55" s="4">
        <v>28</v>
      </c>
      <c r="S55" s="4">
        <v>31</v>
      </c>
      <c r="T55" s="18">
        <v>30</v>
      </c>
      <c r="U55" s="18">
        <v>31</v>
      </c>
      <c r="V55" s="18">
        <v>30</v>
      </c>
      <c r="W55" s="18">
        <v>31</v>
      </c>
      <c r="X55" s="18">
        <v>31</v>
      </c>
      <c r="Y55" s="18">
        <v>30</v>
      </c>
      <c r="Z55" s="18">
        <v>31</v>
      </c>
      <c r="AA55" s="18">
        <v>30</v>
      </c>
      <c r="AB55" s="18">
        <v>31</v>
      </c>
      <c r="AG55" s="48" t="s">
        <v>123</v>
      </c>
      <c r="AH55" s="47">
        <v>1</v>
      </c>
      <c r="AI55" s="52" t="s">
        <v>153</v>
      </c>
      <c r="AJ55" s="4">
        <v>31</v>
      </c>
      <c r="AK55" s="4">
        <v>28</v>
      </c>
      <c r="AL55" s="4">
        <v>31</v>
      </c>
      <c r="AM55" s="18">
        <v>30</v>
      </c>
      <c r="AN55" s="18">
        <v>31</v>
      </c>
      <c r="AO55" s="18">
        <v>30</v>
      </c>
      <c r="AP55" s="18">
        <v>31</v>
      </c>
      <c r="AQ55" s="18">
        <v>31</v>
      </c>
      <c r="AR55" s="18">
        <v>30</v>
      </c>
      <c r="AS55" s="18">
        <v>31</v>
      </c>
      <c r="AT55" s="18">
        <v>30</v>
      </c>
      <c r="AU55" s="18">
        <v>31</v>
      </c>
    </row>
    <row r="56" spans="1:47" x14ac:dyDescent="0.25">
      <c r="A56" s="60">
        <f>landings!AQ57/landings!AT57</f>
        <v>8.3279742765273319</v>
      </c>
      <c r="B56" t="s">
        <v>282</v>
      </c>
      <c r="C56" s="15">
        <v>7</v>
      </c>
      <c r="D56" s="11" t="s">
        <v>153</v>
      </c>
      <c r="E56" s="18" t="s">
        <v>192</v>
      </c>
      <c r="F56" s="18"/>
      <c r="G56" s="11"/>
      <c r="H56" s="18" t="s">
        <v>192</v>
      </c>
      <c r="I56" s="18"/>
      <c r="J56" t="s">
        <v>183</v>
      </c>
      <c r="N56" s="81">
        <v>49</v>
      </c>
      <c r="P56" s="233">
        <v>49</v>
      </c>
      <c r="Q56" s="4">
        <v>31</v>
      </c>
      <c r="R56" s="4">
        <v>28</v>
      </c>
      <c r="S56" s="4">
        <v>31</v>
      </c>
      <c r="T56" s="18">
        <v>30</v>
      </c>
      <c r="U56" s="18">
        <v>31</v>
      </c>
      <c r="V56" s="18">
        <v>30</v>
      </c>
      <c r="W56" s="18">
        <v>31</v>
      </c>
      <c r="X56" s="18">
        <v>31</v>
      </c>
      <c r="Y56" s="18">
        <v>30</v>
      </c>
      <c r="Z56" s="18">
        <v>31</v>
      </c>
      <c r="AA56" s="18">
        <v>30</v>
      </c>
      <c r="AB56" s="18">
        <v>31</v>
      </c>
      <c r="AG56" s="48" t="s">
        <v>126</v>
      </c>
      <c r="AH56" s="47">
        <v>1</v>
      </c>
      <c r="AI56" s="52" t="s">
        <v>153</v>
      </c>
      <c r="AJ56" s="4">
        <v>31</v>
      </c>
      <c r="AK56" s="4">
        <v>28</v>
      </c>
      <c r="AL56" s="4">
        <v>31</v>
      </c>
      <c r="AM56" s="18">
        <v>30</v>
      </c>
      <c r="AN56" s="18">
        <v>31</v>
      </c>
      <c r="AO56" s="18">
        <v>30</v>
      </c>
      <c r="AP56" s="18">
        <v>31</v>
      </c>
      <c r="AQ56" s="18">
        <v>31</v>
      </c>
      <c r="AR56" s="18">
        <v>30</v>
      </c>
      <c r="AS56" s="18">
        <v>31</v>
      </c>
      <c r="AT56" s="18">
        <v>30</v>
      </c>
      <c r="AU56" s="18">
        <v>31</v>
      </c>
    </row>
    <row r="57" spans="1:47" x14ac:dyDescent="0.25">
      <c r="A57" s="60">
        <f>landings!AQ58/landings!AT58</f>
        <v>79.090909090909079</v>
      </c>
      <c r="B57" t="s">
        <v>276</v>
      </c>
      <c r="C57" s="15">
        <v>7</v>
      </c>
      <c r="D57" s="11" t="s">
        <v>153</v>
      </c>
      <c r="E57" s="51" t="s">
        <v>370</v>
      </c>
      <c r="G57" s="11"/>
      <c r="H57" s="4" t="s">
        <v>190</v>
      </c>
      <c r="I57" s="18">
        <v>201</v>
      </c>
      <c r="J57" t="s">
        <v>182</v>
      </c>
      <c r="N57" s="81">
        <v>50</v>
      </c>
      <c r="P57" s="233">
        <v>50</v>
      </c>
      <c r="Q57" s="4">
        <v>31</v>
      </c>
      <c r="R57" s="4">
        <v>28</v>
      </c>
      <c r="S57" s="4">
        <v>31</v>
      </c>
      <c r="T57" s="18">
        <v>30</v>
      </c>
      <c r="U57" s="18">
        <v>31</v>
      </c>
      <c r="V57" s="18">
        <v>30</v>
      </c>
      <c r="W57" s="18">
        <v>31</v>
      </c>
      <c r="X57" s="18">
        <v>31</v>
      </c>
      <c r="Y57" s="18">
        <v>30</v>
      </c>
      <c r="Z57" s="18">
        <v>31</v>
      </c>
      <c r="AA57" s="18">
        <v>30</v>
      </c>
      <c r="AB57" s="18">
        <v>31</v>
      </c>
      <c r="AG57" s="48" t="s">
        <v>129</v>
      </c>
      <c r="AH57" s="47">
        <v>2</v>
      </c>
      <c r="AI57" s="54" t="s">
        <v>156</v>
      </c>
      <c r="AJ57" s="65">
        <v>27</v>
      </c>
      <c r="AK57" s="4">
        <v>28</v>
      </c>
      <c r="AL57" s="4">
        <v>31</v>
      </c>
      <c r="AM57" s="64">
        <v>0</v>
      </c>
      <c r="AN57" s="18">
        <v>31</v>
      </c>
      <c r="AO57" s="18">
        <v>30</v>
      </c>
      <c r="AP57" s="18">
        <v>31</v>
      </c>
      <c r="AQ57" s="18">
        <v>31</v>
      </c>
      <c r="AR57" s="18">
        <v>30</v>
      </c>
      <c r="AS57" s="18">
        <v>31</v>
      </c>
      <c r="AT57" s="18">
        <v>30</v>
      </c>
      <c r="AU57" s="18">
        <v>31</v>
      </c>
    </row>
    <row r="58" spans="1:47" x14ac:dyDescent="0.25">
      <c r="A58" s="60">
        <f>landings!AQ59/landings!AT59</f>
        <v>0</v>
      </c>
      <c r="B58" t="s">
        <v>279</v>
      </c>
      <c r="C58" s="15">
        <v>7</v>
      </c>
      <c r="D58" s="11" t="s">
        <v>153</v>
      </c>
      <c r="E58" s="11" t="s">
        <v>275</v>
      </c>
      <c r="F58" s="11"/>
      <c r="G58" s="11"/>
      <c r="H58" s="4" t="s">
        <v>190</v>
      </c>
      <c r="I58" s="18">
        <v>160</v>
      </c>
      <c r="J58" t="s">
        <v>181</v>
      </c>
      <c r="N58" s="81">
        <v>51</v>
      </c>
      <c r="P58" s="233">
        <v>51</v>
      </c>
      <c r="Q58" s="4">
        <v>31</v>
      </c>
      <c r="R58" s="4">
        <v>28</v>
      </c>
      <c r="S58" s="4">
        <v>31</v>
      </c>
      <c r="T58" s="18">
        <v>30</v>
      </c>
      <c r="U58" s="18">
        <v>31</v>
      </c>
      <c r="V58" s="18">
        <v>30</v>
      </c>
      <c r="W58" s="18">
        <v>31</v>
      </c>
      <c r="X58" s="18">
        <v>31</v>
      </c>
      <c r="Y58" s="18">
        <v>30</v>
      </c>
      <c r="Z58" s="18">
        <v>31</v>
      </c>
      <c r="AA58" s="18">
        <v>30</v>
      </c>
      <c r="AB58" s="18">
        <v>31</v>
      </c>
      <c r="AG58" s="48" t="s">
        <v>270</v>
      </c>
      <c r="AH58" s="47">
        <v>2</v>
      </c>
      <c r="AI58" s="54" t="s">
        <v>152</v>
      </c>
      <c r="AJ58" s="65">
        <v>27</v>
      </c>
      <c r="AK58" s="4">
        <v>28</v>
      </c>
      <c r="AL58" s="4">
        <v>31</v>
      </c>
      <c r="AM58" s="77">
        <v>18</v>
      </c>
      <c r="AN58" s="18">
        <v>31</v>
      </c>
      <c r="AO58" s="18">
        <v>30</v>
      </c>
      <c r="AP58" s="64">
        <v>0</v>
      </c>
      <c r="AQ58" s="64">
        <v>0</v>
      </c>
      <c r="AR58" s="65">
        <v>17</v>
      </c>
      <c r="AS58" s="18">
        <v>31</v>
      </c>
      <c r="AT58" s="18">
        <v>30</v>
      </c>
      <c r="AU58" s="65">
        <v>20</v>
      </c>
    </row>
    <row r="59" spans="1:47" x14ac:dyDescent="0.25">
      <c r="A59" s="60" t="e">
        <f>landings!AQ60/landings!AT60</f>
        <v>#DIV/0!</v>
      </c>
      <c r="B59" t="s">
        <v>278</v>
      </c>
      <c r="C59" s="15">
        <v>7</v>
      </c>
      <c r="D59" s="11" t="s">
        <v>153</v>
      </c>
      <c r="E59" s="11" t="s">
        <v>275</v>
      </c>
      <c r="F59" s="11"/>
      <c r="G59" s="11"/>
      <c r="H59" s="4" t="s">
        <v>190</v>
      </c>
      <c r="I59" s="18"/>
      <c r="J59" t="s">
        <v>183</v>
      </c>
      <c r="N59" s="81">
        <v>52</v>
      </c>
      <c r="P59" s="233">
        <v>52</v>
      </c>
      <c r="Q59" s="4">
        <v>31</v>
      </c>
      <c r="R59" s="4">
        <v>28</v>
      </c>
      <c r="S59" s="4">
        <v>31</v>
      </c>
      <c r="T59" s="18">
        <v>30</v>
      </c>
      <c r="U59" s="18">
        <v>31</v>
      </c>
      <c r="V59" s="18">
        <v>30</v>
      </c>
      <c r="W59" s="18">
        <v>31</v>
      </c>
      <c r="X59" s="18">
        <v>31</v>
      </c>
      <c r="Y59" s="18">
        <v>30</v>
      </c>
      <c r="Z59" s="18">
        <v>31</v>
      </c>
      <c r="AA59" s="18">
        <v>30</v>
      </c>
      <c r="AB59" s="18">
        <v>31</v>
      </c>
      <c r="AG59" s="48" t="s">
        <v>120</v>
      </c>
      <c r="AH59" s="47">
        <v>2</v>
      </c>
      <c r="AI59" s="52" t="s">
        <v>152</v>
      </c>
      <c r="AJ59" s="4">
        <v>31</v>
      </c>
      <c r="AK59" s="4">
        <v>28</v>
      </c>
      <c r="AL59" s="4">
        <v>31</v>
      </c>
      <c r="AM59" s="18">
        <v>30</v>
      </c>
      <c r="AN59" s="18">
        <v>31</v>
      </c>
      <c r="AO59" s="18">
        <v>30</v>
      </c>
      <c r="AP59" s="18">
        <v>31</v>
      </c>
      <c r="AQ59" s="18">
        <v>31</v>
      </c>
      <c r="AR59" s="18">
        <v>30</v>
      </c>
      <c r="AS59" s="18">
        <v>31</v>
      </c>
      <c r="AT59" s="18">
        <v>30</v>
      </c>
      <c r="AU59" s="18">
        <v>31</v>
      </c>
    </row>
    <row r="60" spans="1:47" x14ac:dyDescent="0.25">
      <c r="A60" s="60" t="e">
        <f>landings!AQ61/landings!AT61</f>
        <v>#DIV/0!</v>
      </c>
      <c r="B60" t="s">
        <v>281</v>
      </c>
      <c r="C60" s="15">
        <v>7</v>
      </c>
      <c r="D60" s="11" t="s">
        <v>156</v>
      </c>
      <c r="E60" s="4" t="s">
        <v>190</v>
      </c>
      <c r="G60" s="11"/>
      <c r="H60" s="4" t="s">
        <v>190</v>
      </c>
      <c r="I60" s="18"/>
      <c r="J60" t="s">
        <v>183</v>
      </c>
      <c r="N60" s="81">
        <v>53</v>
      </c>
      <c r="P60" s="233">
        <v>53</v>
      </c>
      <c r="Q60" s="65">
        <v>27</v>
      </c>
      <c r="R60" s="4">
        <v>28</v>
      </c>
      <c r="S60" s="4">
        <v>31</v>
      </c>
      <c r="T60" s="64">
        <v>0</v>
      </c>
      <c r="U60" s="18">
        <v>31</v>
      </c>
      <c r="V60" s="18">
        <v>30</v>
      </c>
      <c r="W60" s="18">
        <v>31</v>
      </c>
      <c r="X60" s="18">
        <v>31</v>
      </c>
      <c r="Y60" s="18">
        <v>30</v>
      </c>
      <c r="Z60" s="18">
        <v>31</v>
      </c>
      <c r="AA60" s="18">
        <v>30</v>
      </c>
      <c r="AB60" s="18">
        <v>31</v>
      </c>
      <c r="AG60" s="48" t="s">
        <v>131</v>
      </c>
      <c r="AH60" s="47">
        <v>2</v>
      </c>
      <c r="AI60" s="52" t="s">
        <v>152</v>
      </c>
      <c r="AJ60" s="4">
        <v>31</v>
      </c>
      <c r="AK60" s="4">
        <v>28</v>
      </c>
      <c r="AL60" s="4">
        <v>31</v>
      </c>
      <c r="AM60" s="18">
        <v>30</v>
      </c>
      <c r="AN60" s="18">
        <v>31</v>
      </c>
      <c r="AO60" s="18">
        <v>30</v>
      </c>
      <c r="AP60" s="18">
        <v>31</v>
      </c>
      <c r="AQ60" s="18">
        <v>31</v>
      </c>
      <c r="AR60" s="18">
        <v>30</v>
      </c>
      <c r="AS60" s="18">
        <v>31</v>
      </c>
      <c r="AT60" s="18">
        <v>30</v>
      </c>
      <c r="AU60" s="18">
        <v>31</v>
      </c>
    </row>
    <row r="61" spans="1:47" x14ac:dyDescent="0.25">
      <c r="A61" s="60" t="e">
        <f>landings!AQ62/landings!AT62</f>
        <v>#DIV/0!</v>
      </c>
      <c r="B61" t="s">
        <v>281</v>
      </c>
      <c r="C61" s="15">
        <v>7</v>
      </c>
      <c r="D61" s="11" t="s">
        <v>224</v>
      </c>
      <c r="E61" s="4" t="s">
        <v>190</v>
      </c>
      <c r="G61" s="11"/>
      <c r="H61" s="4" t="s">
        <v>190</v>
      </c>
      <c r="I61" s="18"/>
      <c r="J61" t="s">
        <v>183</v>
      </c>
      <c r="N61" s="81">
        <v>54</v>
      </c>
      <c r="P61" s="233">
        <v>54</v>
      </c>
      <c r="Q61" s="65">
        <v>27</v>
      </c>
      <c r="R61" s="4">
        <v>28</v>
      </c>
      <c r="S61" s="4">
        <v>31</v>
      </c>
      <c r="T61" s="77">
        <v>18</v>
      </c>
      <c r="U61" s="18">
        <v>31</v>
      </c>
      <c r="V61" s="18">
        <v>30</v>
      </c>
      <c r="W61" s="64">
        <v>0</v>
      </c>
      <c r="X61" s="64">
        <v>0</v>
      </c>
      <c r="Y61" s="65">
        <v>17</v>
      </c>
      <c r="Z61" s="18">
        <v>31</v>
      </c>
      <c r="AA61" s="18">
        <v>30</v>
      </c>
      <c r="AB61" s="65">
        <v>20</v>
      </c>
      <c r="AG61" s="48" t="s">
        <v>128</v>
      </c>
      <c r="AH61" s="47">
        <v>2</v>
      </c>
      <c r="AI61" s="52" t="s">
        <v>152</v>
      </c>
      <c r="AJ61" s="4">
        <v>31</v>
      </c>
      <c r="AK61" s="4">
        <v>28</v>
      </c>
      <c r="AL61" s="4">
        <v>31</v>
      </c>
      <c r="AM61" s="18">
        <v>30</v>
      </c>
      <c r="AN61" s="18">
        <v>31</v>
      </c>
      <c r="AO61" s="18">
        <v>30</v>
      </c>
      <c r="AP61" s="18">
        <v>31</v>
      </c>
      <c r="AQ61" s="18">
        <v>31</v>
      </c>
      <c r="AR61" s="18">
        <v>30</v>
      </c>
      <c r="AS61" s="18">
        <v>31</v>
      </c>
      <c r="AT61" s="18">
        <v>30</v>
      </c>
      <c r="AU61" s="18">
        <v>31</v>
      </c>
    </row>
    <row r="62" spans="1:47" x14ac:dyDescent="0.25">
      <c r="A62" s="60">
        <f>landings!AQ63/landings!AT63</f>
        <v>4</v>
      </c>
      <c r="B62" t="s">
        <v>283</v>
      </c>
      <c r="C62" s="15">
        <v>7</v>
      </c>
      <c r="D62" s="11" t="s">
        <v>224</v>
      </c>
      <c r="E62" s="4" t="s">
        <v>190</v>
      </c>
      <c r="G62" s="11"/>
      <c r="H62" s="4" t="s">
        <v>190</v>
      </c>
      <c r="I62" s="18"/>
      <c r="J62" t="s">
        <v>183</v>
      </c>
      <c r="N62" s="81">
        <v>55</v>
      </c>
      <c r="P62" s="233">
        <v>55</v>
      </c>
      <c r="Q62" s="4">
        <v>31</v>
      </c>
      <c r="R62" s="4">
        <v>28</v>
      </c>
      <c r="S62" s="4">
        <v>31</v>
      </c>
      <c r="T62" s="18">
        <v>30</v>
      </c>
      <c r="U62" s="18">
        <v>31</v>
      </c>
      <c r="V62" s="18">
        <v>30</v>
      </c>
      <c r="W62" s="18">
        <v>31</v>
      </c>
      <c r="X62" s="18">
        <v>31</v>
      </c>
      <c r="Y62" s="18">
        <v>30</v>
      </c>
      <c r="Z62" s="18">
        <v>31</v>
      </c>
      <c r="AA62" s="18">
        <v>30</v>
      </c>
      <c r="AB62" s="18">
        <v>31</v>
      </c>
      <c r="AG62" s="48" t="s">
        <v>112</v>
      </c>
      <c r="AH62" s="47">
        <v>2</v>
      </c>
      <c r="AI62" s="52" t="s">
        <v>152</v>
      </c>
      <c r="AJ62" s="4">
        <v>31</v>
      </c>
      <c r="AK62" s="4">
        <v>28</v>
      </c>
      <c r="AL62" s="4">
        <v>31</v>
      </c>
      <c r="AM62" s="18">
        <v>30</v>
      </c>
      <c r="AN62" s="18">
        <v>31</v>
      </c>
      <c r="AO62" s="18">
        <v>30</v>
      </c>
      <c r="AP62" s="18">
        <v>31</v>
      </c>
      <c r="AQ62" s="18">
        <v>31</v>
      </c>
      <c r="AR62" s="18">
        <v>30</v>
      </c>
      <c r="AS62" s="18">
        <v>31</v>
      </c>
      <c r="AT62" s="18">
        <v>30</v>
      </c>
      <c r="AU62" s="18">
        <v>31</v>
      </c>
    </row>
    <row r="63" spans="1:47" x14ac:dyDescent="0.25">
      <c r="A63" s="60">
        <f>landings!AQ64/landings!AT64</f>
        <v>0</v>
      </c>
      <c r="B63" t="s">
        <v>285</v>
      </c>
      <c r="C63" s="15">
        <v>7</v>
      </c>
      <c r="D63" s="11" t="s">
        <v>224</v>
      </c>
      <c r="E63" s="4" t="s">
        <v>190</v>
      </c>
      <c r="G63" s="11"/>
      <c r="H63" s="4" t="s">
        <v>190</v>
      </c>
      <c r="I63" s="18">
        <v>160</v>
      </c>
      <c r="J63" t="s">
        <v>181</v>
      </c>
      <c r="N63" s="81">
        <v>56</v>
      </c>
      <c r="P63" s="233">
        <v>56</v>
      </c>
      <c r="Q63" s="4">
        <v>31</v>
      </c>
      <c r="R63" s="4">
        <v>28</v>
      </c>
      <c r="S63" s="4">
        <v>31</v>
      </c>
      <c r="T63" s="18">
        <v>30</v>
      </c>
      <c r="U63" s="18">
        <v>31</v>
      </c>
      <c r="V63" s="18">
        <v>30</v>
      </c>
      <c r="W63" s="18">
        <v>31</v>
      </c>
      <c r="X63" s="18">
        <v>31</v>
      </c>
      <c r="Y63" s="18">
        <v>30</v>
      </c>
      <c r="Z63" s="18">
        <v>31</v>
      </c>
      <c r="AA63" s="18">
        <v>30</v>
      </c>
      <c r="AB63" s="18">
        <v>31</v>
      </c>
      <c r="AG63" s="48" t="s">
        <v>270</v>
      </c>
      <c r="AH63" s="47">
        <v>2</v>
      </c>
      <c r="AI63" s="52" t="s">
        <v>152</v>
      </c>
      <c r="AJ63" s="65">
        <v>27</v>
      </c>
      <c r="AK63" s="4">
        <v>28</v>
      </c>
      <c r="AL63" s="4">
        <v>31</v>
      </c>
      <c r="AM63" s="18">
        <v>30</v>
      </c>
      <c r="AN63" s="18">
        <v>31</v>
      </c>
      <c r="AO63" s="18">
        <v>30</v>
      </c>
      <c r="AP63" s="64">
        <v>0</v>
      </c>
      <c r="AQ63" s="64">
        <v>0</v>
      </c>
      <c r="AR63" s="65">
        <v>17</v>
      </c>
      <c r="AS63" s="18">
        <v>31</v>
      </c>
      <c r="AT63" s="18">
        <v>30</v>
      </c>
      <c r="AU63" s="65">
        <v>20</v>
      </c>
    </row>
    <row r="64" spans="1:47" x14ac:dyDescent="0.25">
      <c r="A64" s="60" t="e">
        <f>landings!AQ65/landings!AT65</f>
        <v>#DIV/0!</v>
      </c>
      <c r="B64" t="s">
        <v>284</v>
      </c>
      <c r="C64" s="15">
        <v>8</v>
      </c>
      <c r="D64" s="11" t="s">
        <v>155</v>
      </c>
      <c r="E64" s="51" t="s">
        <v>274</v>
      </c>
      <c r="G64" s="11"/>
      <c r="H64" s="4" t="s">
        <v>190</v>
      </c>
      <c r="I64" s="18"/>
      <c r="J64" t="s">
        <v>183</v>
      </c>
      <c r="N64" s="81">
        <v>57</v>
      </c>
      <c r="P64" s="233">
        <v>57</v>
      </c>
      <c r="Q64" s="4">
        <v>31</v>
      </c>
      <c r="R64" s="4">
        <v>28</v>
      </c>
      <c r="S64" s="4">
        <v>31</v>
      </c>
      <c r="T64" s="18">
        <v>30</v>
      </c>
      <c r="U64" s="18">
        <v>31</v>
      </c>
      <c r="V64" s="18">
        <v>30</v>
      </c>
      <c r="W64" s="18">
        <v>31</v>
      </c>
      <c r="X64" s="18">
        <v>31</v>
      </c>
      <c r="Y64" s="18">
        <v>30</v>
      </c>
      <c r="Z64" s="18">
        <v>31</v>
      </c>
      <c r="AA64" s="18">
        <v>30</v>
      </c>
      <c r="AB64" s="18">
        <v>31</v>
      </c>
      <c r="AG64" s="48" t="s">
        <v>130</v>
      </c>
      <c r="AH64" s="47">
        <v>2</v>
      </c>
      <c r="AI64" s="52" t="s">
        <v>154</v>
      </c>
      <c r="AJ64" s="4">
        <v>31</v>
      </c>
      <c r="AK64" s="4">
        <v>28</v>
      </c>
      <c r="AL64" s="4">
        <v>31</v>
      </c>
      <c r="AM64" s="18">
        <v>30</v>
      </c>
      <c r="AN64" s="18">
        <v>31</v>
      </c>
      <c r="AO64" s="18">
        <v>30</v>
      </c>
      <c r="AP64" s="18">
        <v>31</v>
      </c>
      <c r="AQ64" s="18">
        <v>31</v>
      </c>
      <c r="AR64" s="18">
        <v>30</v>
      </c>
      <c r="AS64" s="18">
        <v>31</v>
      </c>
      <c r="AT64" s="18">
        <v>30</v>
      </c>
      <c r="AU64" s="18">
        <v>31</v>
      </c>
    </row>
    <row r="65" spans="1:47" x14ac:dyDescent="0.25">
      <c r="A65" s="60">
        <f>landings!AQ66/landings!AT66</f>
        <v>0</v>
      </c>
      <c r="B65" t="s">
        <v>284</v>
      </c>
      <c r="C65" s="15">
        <v>8</v>
      </c>
      <c r="D65" s="11" t="s">
        <v>153</v>
      </c>
      <c r="E65" s="11" t="s">
        <v>274</v>
      </c>
      <c r="F65" s="11"/>
      <c r="G65" s="11"/>
      <c r="H65" s="4" t="s">
        <v>190</v>
      </c>
      <c r="I65" s="18"/>
      <c r="J65" t="s">
        <v>183</v>
      </c>
      <c r="N65" s="81">
        <v>58</v>
      </c>
      <c r="P65" s="233">
        <v>58</v>
      </c>
      <c r="Q65" s="4">
        <v>31</v>
      </c>
      <c r="R65" s="4">
        <v>28</v>
      </c>
      <c r="S65" s="4">
        <v>31</v>
      </c>
      <c r="T65" s="18">
        <v>30</v>
      </c>
      <c r="U65" s="18">
        <v>31</v>
      </c>
      <c r="V65" s="18">
        <v>30</v>
      </c>
      <c r="W65" s="18">
        <v>31</v>
      </c>
      <c r="X65" s="18">
        <v>31</v>
      </c>
      <c r="Y65" s="18">
        <v>30</v>
      </c>
      <c r="Z65" s="18">
        <v>31</v>
      </c>
      <c r="AA65" s="18">
        <v>30</v>
      </c>
      <c r="AB65" s="18">
        <v>31</v>
      </c>
      <c r="AG65" s="48" t="s">
        <v>119</v>
      </c>
      <c r="AH65" s="47">
        <v>2</v>
      </c>
      <c r="AI65" s="52" t="s">
        <v>154</v>
      </c>
      <c r="AJ65" s="4">
        <v>31</v>
      </c>
      <c r="AK65" s="4">
        <v>28</v>
      </c>
      <c r="AL65" s="4">
        <v>31</v>
      </c>
      <c r="AM65" s="18">
        <v>30</v>
      </c>
      <c r="AN65" s="18">
        <v>31</v>
      </c>
      <c r="AO65" s="18">
        <v>30</v>
      </c>
      <c r="AP65" s="18">
        <v>31</v>
      </c>
      <c r="AQ65" s="18">
        <v>31</v>
      </c>
      <c r="AR65" s="18">
        <v>30</v>
      </c>
      <c r="AS65" s="18">
        <v>31</v>
      </c>
      <c r="AT65" s="18">
        <v>30</v>
      </c>
      <c r="AU65" s="18">
        <v>31</v>
      </c>
    </row>
    <row r="66" spans="1:47" x14ac:dyDescent="0.25">
      <c r="A66" s="60" t="e">
        <f>landings!AQ67/landings!AT67</f>
        <v>#DIV/0!</v>
      </c>
      <c r="B66" t="s">
        <v>281</v>
      </c>
      <c r="C66" s="15">
        <v>8</v>
      </c>
      <c r="D66" s="11" t="s">
        <v>156</v>
      </c>
      <c r="E66" s="4" t="s">
        <v>190</v>
      </c>
      <c r="G66" s="11"/>
      <c r="H66" s="18" t="s">
        <v>199</v>
      </c>
      <c r="I66" s="18"/>
      <c r="J66" t="s">
        <v>183</v>
      </c>
      <c r="N66" s="81">
        <v>59</v>
      </c>
      <c r="P66" s="233">
        <v>59</v>
      </c>
      <c r="Q66" s="65">
        <v>27</v>
      </c>
      <c r="R66" s="4">
        <v>28</v>
      </c>
      <c r="S66" s="4">
        <v>31</v>
      </c>
      <c r="T66" s="64">
        <v>0</v>
      </c>
      <c r="U66" s="18">
        <v>31</v>
      </c>
      <c r="V66" s="18">
        <v>30</v>
      </c>
      <c r="W66" s="18">
        <v>31</v>
      </c>
      <c r="X66" s="18">
        <v>31</v>
      </c>
      <c r="Y66" s="18">
        <v>30</v>
      </c>
      <c r="Z66" s="18">
        <v>31</v>
      </c>
      <c r="AA66" s="18">
        <v>30</v>
      </c>
      <c r="AB66" s="18">
        <v>31</v>
      </c>
      <c r="AG66" s="48" t="s">
        <v>124</v>
      </c>
      <c r="AH66" s="47">
        <v>2</v>
      </c>
      <c r="AI66" s="54" t="s">
        <v>157</v>
      </c>
      <c r="AJ66" s="4">
        <v>31</v>
      </c>
      <c r="AK66" s="4">
        <v>28</v>
      </c>
      <c r="AL66" s="4">
        <v>31</v>
      </c>
      <c r="AM66" s="18">
        <v>30</v>
      </c>
      <c r="AN66" s="18">
        <v>31</v>
      </c>
      <c r="AO66" s="18">
        <v>30</v>
      </c>
      <c r="AP66" s="18">
        <v>31</v>
      </c>
      <c r="AQ66" s="18">
        <v>31</v>
      </c>
      <c r="AR66" s="18">
        <v>30</v>
      </c>
      <c r="AS66" s="18">
        <v>31</v>
      </c>
      <c r="AT66" s="18">
        <v>30</v>
      </c>
      <c r="AU66" s="18">
        <v>31</v>
      </c>
    </row>
    <row r="67" spans="1:47" x14ac:dyDescent="0.25">
      <c r="A67" s="60">
        <f>landings!AQ68/landings!AT68</f>
        <v>0</v>
      </c>
      <c r="B67" t="s">
        <v>285</v>
      </c>
      <c r="C67" s="15">
        <v>8</v>
      </c>
      <c r="D67" s="11" t="s">
        <v>156</v>
      </c>
      <c r="E67" s="4" t="s">
        <v>190</v>
      </c>
      <c r="G67" s="11"/>
      <c r="H67" s="18" t="s">
        <v>198</v>
      </c>
      <c r="I67" s="18"/>
      <c r="J67" t="s">
        <v>183</v>
      </c>
      <c r="N67" s="81">
        <v>60</v>
      </c>
      <c r="P67" s="233">
        <v>60</v>
      </c>
      <c r="Q67" s="4">
        <v>31</v>
      </c>
      <c r="R67" s="4">
        <v>28</v>
      </c>
      <c r="S67" s="4">
        <v>31</v>
      </c>
      <c r="T67" s="18">
        <v>30</v>
      </c>
      <c r="U67" s="18">
        <v>31</v>
      </c>
      <c r="V67" s="18">
        <v>30</v>
      </c>
      <c r="W67" s="18">
        <v>31</v>
      </c>
      <c r="X67" s="18">
        <v>31</v>
      </c>
      <c r="Y67" s="18">
        <v>30</v>
      </c>
      <c r="Z67" s="18">
        <v>31</v>
      </c>
      <c r="AA67" s="18">
        <v>30</v>
      </c>
      <c r="AB67" s="18">
        <v>31</v>
      </c>
      <c r="AG67" s="48" t="s">
        <v>123</v>
      </c>
      <c r="AH67" s="47">
        <v>2</v>
      </c>
      <c r="AI67" s="52" t="s">
        <v>157</v>
      </c>
      <c r="AJ67" s="4">
        <v>31</v>
      </c>
      <c r="AK67" s="4">
        <v>28</v>
      </c>
      <c r="AL67" s="4">
        <v>31</v>
      </c>
      <c r="AM67" s="18">
        <v>30</v>
      </c>
      <c r="AN67" s="18">
        <v>31</v>
      </c>
      <c r="AO67" s="18">
        <v>30</v>
      </c>
      <c r="AP67" s="18">
        <v>31</v>
      </c>
      <c r="AQ67" s="18">
        <v>31</v>
      </c>
      <c r="AR67" s="18">
        <v>30</v>
      </c>
      <c r="AS67" s="18">
        <v>31</v>
      </c>
      <c r="AT67" s="18">
        <v>30</v>
      </c>
      <c r="AU67" s="18">
        <v>31</v>
      </c>
    </row>
    <row r="68" spans="1:47" x14ac:dyDescent="0.25">
      <c r="A68" s="60">
        <f>landings!AQ69/landings!AT69</f>
        <v>32.527472527472526</v>
      </c>
      <c r="B68" t="s">
        <v>281</v>
      </c>
      <c r="C68" s="15">
        <v>8</v>
      </c>
      <c r="D68" s="11" t="s">
        <v>224</v>
      </c>
      <c r="E68" s="4" t="s">
        <v>190</v>
      </c>
      <c r="G68" s="11"/>
      <c r="H68" s="4" t="s">
        <v>190</v>
      </c>
      <c r="I68" s="18"/>
      <c r="J68" t="s">
        <v>183</v>
      </c>
      <c r="N68" s="81">
        <v>61</v>
      </c>
      <c r="P68" s="233">
        <v>61</v>
      </c>
      <c r="Q68" s="65">
        <v>27</v>
      </c>
      <c r="R68" s="4">
        <v>28</v>
      </c>
      <c r="S68" s="4">
        <v>31</v>
      </c>
      <c r="T68" s="77">
        <v>18</v>
      </c>
      <c r="U68" s="18">
        <v>31</v>
      </c>
      <c r="V68" s="18">
        <v>30</v>
      </c>
      <c r="W68" s="64">
        <v>0</v>
      </c>
      <c r="X68" s="64">
        <v>0</v>
      </c>
      <c r="Y68" s="65">
        <v>17</v>
      </c>
      <c r="Z68" s="18">
        <v>31</v>
      </c>
      <c r="AA68" s="18">
        <v>30</v>
      </c>
      <c r="AB68" s="65">
        <v>20</v>
      </c>
      <c r="AG68" s="48" t="s">
        <v>127</v>
      </c>
      <c r="AH68" s="47">
        <v>3</v>
      </c>
      <c r="AI68" s="52" t="s">
        <v>156</v>
      </c>
      <c r="AJ68" s="4">
        <v>31</v>
      </c>
      <c r="AK68" s="4">
        <v>28</v>
      </c>
      <c r="AL68" s="4">
        <v>31</v>
      </c>
      <c r="AM68" s="18">
        <v>30</v>
      </c>
      <c r="AN68" s="18">
        <v>31</v>
      </c>
      <c r="AO68" s="18">
        <v>30</v>
      </c>
      <c r="AP68" s="18">
        <v>31</v>
      </c>
      <c r="AQ68" s="18">
        <v>31</v>
      </c>
      <c r="AR68" s="18">
        <v>30</v>
      </c>
      <c r="AS68" s="18">
        <v>31</v>
      </c>
      <c r="AT68" s="18">
        <v>30</v>
      </c>
      <c r="AU68" s="18">
        <v>31</v>
      </c>
    </row>
    <row r="69" spans="1:47" x14ac:dyDescent="0.25">
      <c r="A69" s="60" t="e">
        <f>landings!AQ70/landings!AT70</f>
        <v>#DIV/0!</v>
      </c>
      <c r="B69" t="s">
        <v>283</v>
      </c>
      <c r="C69" s="15">
        <v>8</v>
      </c>
      <c r="D69" s="11" t="s">
        <v>224</v>
      </c>
      <c r="E69" s="4" t="s">
        <v>190</v>
      </c>
      <c r="G69" s="11"/>
      <c r="H69" s="4" t="s">
        <v>190</v>
      </c>
      <c r="I69" s="18">
        <v>201</v>
      </c>
      <c r="J69" t="s">
        <v>182</v>
      </c>
      <c r="N69" s="81">
        <v>62</v>
      </c>
      <c r="P69" s="233">
        <v>62</v>
      </c>
      <c r="Q69" s="4">
        <v>31</v>
      </c>
      <c r="R69" s="4">
        <v>28</v>
      </c>
      <c r="S69" s="4">
        <v>31</v>
      </c>
      <c r="T69" s="18">
        <v>30</v>
      </c>
      <c r="U69" s="18">
        <v>31</v>
      </c>
      <c r="V69" s="18">
        <v>30</v>
      </c>
      <c r="W69" s="18">
        <v>31</v>
      </c>
      <c r="X69" s="18">
        <v>31</v>
      </c>
      <c r="Y69" s="18">
        <v>30</v>
      </c>
      <c r="Z69" s="18">
        <v>31</v>
      </c>
      <c r="AA69" s="18">
        <v>30</v>
      </c>
      <c r="AB69" s="18">
        <v>31</v>
      </c>
      <c r="AG69" s="48" t="s">
        <v>129</v>
      </c>
      <c r="AH69" s="47">
        <v>3</v>
      </c>
      <c r="AI69" s="52" t="s">
        <v>156</v>
      </c>
      <c r="AJ69" s="65">
        <v>27</v>
      </c>
      <c r="AK69" s="4">
        <v>28</v>
      </c>
      <c r="AL69" s="4">
        <v>31</v>
      </c>
      <c r="AM69" s="76">
        <v>5</v>
      </c>
      <c r="AN69" s="18">
        <v>31</v>
      </c>
      <c r="AO69" s="18">
        <v>30</v>
      </c>
      <c r="AP69" s="18">
        <v>31</v>
      </c>
      <c r="AQ69" s="18">
        <v>31</v>
      </c>
      <c r="AR69" s="18">
        <v>30</v>
      </c>
      <c r="AS69" s="18">
        <v>31</v>
      </c>
      <c r="AT69" s="18">
        <v>30</v>
      </c>
      <c r="AU69" s="18">
        <v>31</v>
      </c>
    </row>
    <row r="70" spans="1:47" x14ac:dyDescent="0.25">
      <c r="A70" s="60" t="e">
        <f>landings!AQ71/landings!AT71</f>
        <v>#DIV/0!</v>
      </c>
      <c r="B70" t="s">
        <v>285</v>
      </c>
      <c r="C70" s="15">
        <v>8</v>
      </c>
      <c r="D70" s="11" t="s">
        <v>224</v>
      </c>
      <c r="E70" s="4" t="s">
        <v>190</v>
      </c>
      <c r="G70" s="11"/>
      <c r="H70" s="4" t="s">
        <v>190</v>
      </c>
      <c r="I70" s="18">
        <v>201</v>
      </c>
      <c r="J70" s="62" t="s">
        <v>182</v>
      </c>
      <c r="N70" s="81">
        <v>63</v>
      </c>
      <c r="P70" s="233">
        <v>63</v>
      </c>
      <c r="Q70" s="4">
        <v>31</v>
      </c>
      <c r="R70" s="4">
        <v>28</v>
      </c>
      <c r="S70" s="4">
        <v>31</v>
      </c>
      <c r="T70" s="18">
        <v>30</v>
      </c>
      <c r="U70" s="18">
        <v>31</v>
      </c>
      <c r="V70" s="18">
        <v>30</v>
      </c>
      <c r="W70" s="18">
        <v>31</v>
      </c>
      <c r="X70" s="18">
        <v>31</v>
      </c>
      <c r="Y70" s="18">
        <v>30</v>
      </c>
      <c r="Z70" s="18">
        <v>31</v>
      </c>
      <c r="AA70" s="18">
        <v>30</v>
      </c>
      <c r="AB70" s="18">
        <v>31</v>
      </c>
      <c r="AG70" s="48" t="s">
        <v>113</v>
      </c>
      <c r="AH70" s="47">
        <v>3</v>
      </c>
      <c r="AI70" s="54" t="s">
        <v>156</v>
      </c>
      <c r="AJ70" s="4">
        <v>31</v>
      </c>
      <c r="AK70" s="4">
        <v>28</v>
      </c>
      <c r="AL70" s="4">
        <v>31</v>
      </c>
      <c r="AM70" s="18">
        <v>30</v>
      </c>
      <c r="AN70" s="18">
        <v>31</v>
      </c>
      <c r="AO70" s="18">
        <v>30</v>
      </c>
      <c r="AP70" s="18">
        <v>31</v>
      </c>
      <c r="AQ70" s="18">
        <v>31</v>
      </c>
      <c r="AR70" s="18">
        <v>30</v>
      </c>
      <c r="AS70" s="18">
        <v>31</v>
      </c>
      <c r="AT70" s="18">
        <v>30</v>
      </c>
      <c r="AU70" s="18">
        <v>31</v>
      </c>
    </row>
    <row r="71" spans="1:47" x14ac:dyDescent="0.25">
      <c r="A71" s="60" t="e">
        <f>landings!AQ72/landings!AT72</f>
        <v>#DIV/0!</v>
      </c>
      <c r="B71" t="s">
        <v>280</v>
      </c>
      <c r="C71" s="15">
        <v>9</v>
      </c>
      <c r="D71" s="11" t="s">
        <v>157</v>
      </c>
      <c r="E71" s="18" t="s">
        <v>192</v>
      </c>
      <c r="F71" s="18"/>
      <c r="G71" s="11"/>
      <c r="H71" s="4" t="s">
        <v>190</v>
      </c>
      <c r="I71" s="18">
        <v>160</v>
      </c>
      <c r="J71" t="s">
        <v>181</v>
      </c>
      <c r="N71" s="81">
        <v>64</v>
      </c>
      <c r="P71" s="233">
        <v>64</v>
      </c>
      <c r="Q71" s="4">
        <v>31</v>
      </c>
      <c r="R71" s="4">
        <v>28</v>
      </c>
      <c r="S71" s="4">
        <v>31</v>
      </c>
      <c r="T71" s="18">
        <v>30</v>
      </c>
      <c r="U71" s="18">
        <v>31</v>
      </c>
      <c r="V71" s="18">
        <v>30</v>
      </c>
      <c r="W71" s="18">
        <v>31</v>
      </c>
      <c r="X71" s="18">
        <v>31</v>
      </c>
      <c r="Y71" s="18">
        <v>30</v>
      </c>
      <c r="Z71" s="18">
        <v>31</v>
      </c>
      <c r="AA71" s="18">
        <v>30</v>
      </c>
      <c r="AB71" s="18">
        <v>31</v>
      </c>
      <c r="AG71" s="48" t="s">
        <v>129</v>
      </c>
      <c r="AH71" s="47">
        <v>3</v>
      </c>
      <c r="AI71" s="52" t="s">
        <v>152</v>
      </c>
      <c r="AJ71" s="65">
        <v>27</v>
      </c>
      <c r="AK71" s="4">
        <v>28</v>
      </c>
      <c r="AL71" s="4">
        <v>31</v>
      </c>
      <c r="AM71" s="77">
        <v>18</v>
      </c>
      <c r="AN71" s="18">
        <v>31</v>
      </c>
      <c r="AO71" s="18">
        <v>30</v>
      </c>
      <c r="AP71" s="78">
        <v>5</v>
      </c>
      <c r="AQ71" s="78">
        <v>5</v>
      </c>
      <c r="AR71" s="65">
        <v>17</v>
      </c>
      <c r="AS71" s="18">
        <v>31</v>
      </c>
      <c r="AT71" s="18">
        <v>30</v>
      </c>
      <c r="AU71" s="65">
        <v>20</v>
      </c>
    </row>
    <row r="72" spans="1:47" x14ac:dyDescent="0.25">
      <c r="A72" s="60" t="e">
        <f>landings!AQ73/landings!AT73</f>
        <v>#DIV/0!</v>
      </c>
      <c r="B72" t="s">
        <v>280</v>
      </c>
      <c r="C72" s="15">
        <v>9</v>
      </c>
      <c r="D72" s="11" t="s">
        <v>153</v>
      </c>
      <c r="E72" s="18" t="s">
        <v>192</v>
      </c>
      <c r="F72" s="18"/>
      <c r="G72" s="11"/>
      <c r="H72" s="4" t="s">
        <v>190</v>
      </c>
      <c r="I72" s="18"/>
      <c r="J72" t="s">
        <v>183</v>
      </c>
      <c r="N72" s="81">
        <v>65</v>
      </c>
      <c r="P72" s="233">
        <v>65</v>
      </c>
      <c r="Q72" s="4">
        <v>31</v>
      </c>
      <c r="R72" s="4">
        <v>28</v>
      </c>
      <c r="S72" s="4">
        <v>31</v>
      </c>
      <c r="T72" s="18">
        <v>30</v>
      </c>
      <c r="U72" s="18">
        <v>31</v>
      </c>
      <c r="V72" s="18">
        <v>30</v>
      </c>
      <c r="W72" s="18">
        <v>31</v>
      </c>
      <c r="X72" s="18">
        <v>31</v>
      </c>
      <c r="Y72" s="18">
        <v>30</v>
      </c>
      <c r="Z72" s="18">
        <v>31</v>
      </c>
      <c r="AA72" s="18">
        <v>30</v>
      </c>
      <c r="AB72" s="18">
        <v>31</v>
      </c>
      <c r="AG72" s="48" t="s">
        <v>119</v>
      </c>
      <c r="AH72" s="47">
        <v>3</v>
      </c>
      <c r="AI72" s="52" t="s">
        <v>152</v>
      </c>
      <c r="AJ72" s="4">
        <v>31</v>
      </c>
      <c r="AK72" s="4">
        <v>28</v>
      </c>
      <c r="AL72" s="4">
        <v>31</v>
      </c>
      <c r="AM72" s="18">
        <v>30</v>
      </c>
      <c r="AN72" s="18">
        <v>31</v>
      </c>
      <c r="AO72" s="18">
        <v>30</v>
      </c>
      <c r="AP72" s="18">
        <v>31</v>
      </c>
      <c r="AQ72" s="18">
        <v>31</v>
      </c>
      <c r="AR72" s="18">
        <v>30</v>
      </c>
      <c r="AS72" s="18">
        <v>31</v>
      </c>
      <c r="AT72" s="18">
        <v>30</v>
      </c>
      <c r="AU72" s="18">
        <v>31</v>
      </c>
    </row>
    <row r="73" spans="1:47" x14ac:dyDescent="0.25">
      <c r="A73" s="60" t="e">
        <f>landings!AQ74/landings!AT74</f>
        <v>#DIV/0!</v>
      </c>
      <c r="B73" t="s">
        <v>276</v>
      </c>
      <c r="C73" s="15">
        <v>9</v>
      </c>
      <c r="D73" s="11" t="s">
        <v>153</v>
      </c>
      <c r="E73" s="51" t="s">
        <v>370</v>
      </c>
      <c r="G73" s="11"/>
      <c r="H73" s="4" t="s">
        <v>190</v>
      </c>
      <c r="I73" s="18"/>
      <c r="J73" t="s">
        <v>183</v>
      </c>
      <c r="N73" s="81">
        <v>66</v>
      </c>
      <c r="P73" s="233">
        <v>66</v>
      </c>
      <c r="Q73" s="4">
        <v>31</v>
      </c>
      <c r="R73" s="4">
        <v>28</v>
      </c>
      <c r="S73" s="4">
        <v>31</v>
      </c>
      <c r="T73" s="18">
        <v>30</v>
      </c>
      <c r="U73" s="18">
        <v>31</v>
      </c>
      <c r="V73" s="18">
        <v>30</v>
      </c>
      <c r="W73" s="18">
        <v>31</v>
      </c>
      <c r="X73" s="18">
        <v>31</v>
      </c>
      <c r="Y73" s="18">
        <v>30</v>
      </c>
      <c r="Z73" s="18">
        <v>31</v>
      </c>
      <c r="AA73" s="18">
        <v>30</v>
      </c>
      <c r="AB73" s="18">
        <v>31</v>
      </c>
      <c r="AG73" s="48" t="s">
        <v>103</v>
      </c>
      <c r="AH73" s="47">
        <v>3</v>
      </c>
      <c r="AI73" s="52" t="s">
        <v>152</v>
      </c>
      <c r="AJ73" s="4">
        <v>31</v>
      </c>
      <c r="AK73" s="4">
        <v>28</v>
      </c>
      <c r="AL73" s="4">
        <v>31</v>
      </c>
      <c r="AM73" s="18">
        <v>30</v>
      </c>
      <c r="AN73" s="18">
        <v>31</v>
      </c>
      <c r="AO73" s="18">
        <v>30</v>
      </c>
      <c r="AP73" s="18">
        <v>31</v>
      </c>
      <c r="AQ73" s="18">
        <v>31</v>
      </c>
      <c r="AR73" s="18">
        <v>30</v>
      </c>
      <c r="AS73" s="18">
        <v>31</v>
      </c>
      <c r="AT73" s="18">
        <v>30</v>
      </c>
      <c r="AU73" s="18">
        <v>31</v>
      </c>
    </row>
    <row r="74" spans="1:47" x14ac:dyDescent="0.25">
      <c r="A74" s="60">
        <f>landings!AQ75/landings!AT75</f>
        <v>0</v>
      </c>
      <c r="B74" t="s">
        <v>282</v>
      </c>
      <c r="C74" s="15">
        <v>10</v>
      </c>
      <c r="D74" s="11" t="s">
        <v>153</v>
      </c>
      <c r="E74" s="11" t="s">
        <v>192</v>
      </c>
      <c r="F74" s="11"/>
      <c r="G74" s="11"/>
      <c r="H74" s="4" t="s">
        <v>190</v>
      </c>
      <c r="I74" s="18"/>
      <c r="J74" t="s">
        <v>183</v>
      </c>
      <c r="N74" s="81">
        <v>67</v>
      </c>
      <c r="P74" s="233">
        <v>67</v>
      </c>
      <c r="Q74" s="4">
        <v>31</v>
      </c>
      <c r="R74" s="4">
        <v>28</v>
      </c>
      <c r="S74" s="4">
        <v>31</v>
      </c>
      <c r="T74" s="18">
        <v>30</v>
      </c>
      <c r="U74" s="18">
        <v>31</v>
      </c>
      <c r="V74" s="18">
        <v>30</v>
      </c>
      <c r="W74" s="18">
        <v>31</v>
      </c>
      <c r="X74" s="18">
        <v>31</v>
      </c>
      <c r="Y74" s="18">
        <v>30</v>
      </c>
      <c r="Z74" s="18">
        <v>31</v>
      </c>
      <c r="AA74" s="18">
        <v>30</v>
      </c>
      <c r="AB74" s="18">
        <v>31</v>
      </c>
      <c r="AG74" s="48" t="s">
        <v>127</v>
      </c>
      <c r="AH74" s="47">
        <v>3</v>
      </c>
      <c r="AI74" s="52" t="s">
        <v>152</v>
      </c>
      <c r="AJ74" s="4">
        <v>31</v>
      </c>
      <c r="AK74" s="4">
        <v>28</v>
      </c>
      <c r="AL74" s="4">
        <v>31</v>
      </c>
      <c r="AM74" s="18">
        <v>30</v>
      </c>
      <c r="AN74" s="18">
        <v>31</v>
      </c>
      <c r="AO74" s="18">
        <v>30</v>
      </c>
      <c r="AP74" s="18">
        <v>31</v>
      </c>
      <c r="AQ74" s="18">
        <v>31</v>
      </c>
      <c r="AR74" s="18">
        <v>30</v>
      </c>
      <c r="AS74" s="18">
        <v>31</v>
      </c>
      <c r="AT74" s="18">
        <v>30</v>
      </c>
      <c r="AU74" s="18">
        <v>31</v>
      </c>
    </row>
    <row r="75" spans="1:47" x14ac:dyDescent="0.25">
      <c r="A75" s="60" t="e">
        <f>landings!AQ76/landings!AT76</f>
        <v>#DIV/0!</v>
      </c>
      <c r="B75" t="s">
        <v>280</v>
      </c>
      <c r="C75" s="15">
        <v>10</v>
      </c>
      <c r="D75" s="11" t="s">
        <v>153</v>
      </c>
      <c r="E75" s="11" t="s">
        <v>192</v>
      </c>
      <c r="F75" s="11"/>
      <c r="G75" s="11"/>
      <c r="H75" s="4" t="s">
        <v>190</v>
      </c>
      <c r="I75" s="18"/>
      <c r="J75" t="s">
        <v>183</v>
      </c>
      <c r="N75" s="81">
        <v>68</v>
      </c>
      <c r="P75" s="233">
        <v>68</v>
      </c>
      <c r="Q75" s="4">
        <v>31</v>
      </c>
      <c r="R75" s="4">
        <v>28</v>
      </c>
      <c r="S75" s="4">
        <v>31</v>
      </c>
      <c r="T75" s="18">
        <v>30</v>
      </c>
      <c r="U75" s="18">
        <v>31</v>
      </c>
      <c r="V75" s="18">
        <v>30</v>
      </c>
      <c r="W75" s="18">
        <v>31</v>
      </c>
      <c r="X75" s="18">
        <v>31</v>
      </c>
      <c r="Y75" s="18">
        <v>30</v>
      </c>
      <c r="Z75" s="18">
        <v>31</v>
      </c>
      <c r="AA75" s="18">
        <v>30</v>
      </c>
      <c r="AB75" s="18">
        <v>31</v>
      </c>
      <c r="AG75" s="48" t="s">
        <v>125</v>
      </c>
      <c r="AH75" s="47">
        <v>3</v>
      </c>
      <c r="AI75" s="52" t="s">
        <v>152</v>
      </c>
      <c r="AJ75" s="4">
        <v>31</v>
      </c>
      <c r="AK75" s="4">
        <v>28</v>
      </c>
      <c r="AL75" s="4">
        <v>31</v>
      </c>
      <c r="AM75" s="18">
        <v>30</v>
      </c>
      <c r="AN75" s="18">
        <v>31</v>
      </c>
      <c r="AO75" s="18">
        <v>30</v>
      </c>
      <c r="AP75" s="18">
        <v>31</v>
      </c>
      <c r="AQ75" s="18">
        <v>31</v>
      </c>
      <c r="AR75" s="18">
        <v>30</v>
      </c>
      <c r="AS75" s="18">
        <v>31</v>
      </c>
      <c r="AT75" s="18">
        <v>30</v>
      </c>
      <c r="AU75" s="18">
        <v>31</v>
      </c>
    </row>
    <row r="76" spans="1:47" x14ac:dyDescent="0.25">
      <c r="A76" s="60">
        <f>landings!AQ77/landings!AT77</f>
        <v>11.363636363636363</v>
      </c>
      <c r="B76" t="s">
        <v>276</v>
      </c>
      <c r="C76" s="15">
        <v>10</v>
      </c>
      <c r="D76" s="11" t="s">
        <v>153</v>
      </c>
      <c r="E76" s="51" t="s">
        <v>370</v>
      </c>
      <c r="G76" s="11"/>
      <c r="H76" s="4" t="s">
        <v>190</v>
      </c>
      <c r="I76" s="18"/>
      <c r="J76" t="s">
        <v>183</v>
      </c>
      <c r="N76" s="81">
        <v>69</v>
      </c>
      <c r="P76" s="233">
        <v>69</v>
      </c>
      <c r="Q76" s="4">
        <v>31</v>
      </c>
      <c r="R76" s="4">
        <v>28</v>
      </c>
      <c r="S76" s="4">
        <v>31</v>
      </c>
      <c r="T76" s="18">
        <v>30</v>
      </c>
      <c r="U76" s="18">
        <v>31</v>
      </c>
      <c r="V76" s="18">
        <v>30</v>
      </c>
      <c r="W76" s="18">
        <v>31</v>
      </c>
      <c r="X76" s="18">
        <v>31</v>
      </c>
      <c r="Y76" s="18">
        <v>30</v>
      </c>
      <c r="Z76" s="18">
        <v>31</v>
      </c>
      <c r="AA76" s="18">
        <v>30</v>
      </c>
      <c r="AB76" s="18">
        <v>31</v>
      </c>
      <c r="AG76" s="48" t="s">
        <v>128</v>
      </c>
      <c r="AH76" s="47">
        <v>3</v>
      </c>
      <c r="AI76" s="52" t="s">
        <v>152</v>
      </c>
      <c r="AJ76" s="4">
        <v>31</v>
      </c>
      <c r="AK76" s="4">
        <v>28</v>
      </c>
      <c r="AL76" s="4">
        <v>31</v>
      </c>
      <c r="AM76" s="18">
        <v>30</v>
      </c>
      <c r="AN76" s="18">
        <v>31</v>
      </c>
      <c r="AO76" s="18">
        <v>30</v>
      </c>
      <c r="AP76" s="18">
        <v>31</v>
      </c>
      <c r="AQ76" s="18">
        <v>31</v>
      </c>
      <c r="AR76" s="18">
        <v>30</v>
      </c>
      <c r="AS76" s="18">
        <v>31</v>
      </c>
      <c r="AT76" s="18">
        <v>30</v>
      </c>
      <c r="AU76" s="18">
        <v>31</v>
      </c>
    </row>
    <row r="77" spans="1:47" x14ac:dyDescent="0.25">
      <c r="A77" s="60">
        <f>landings!AQ78/landings!AT78</f>
        <v>0</v>
      </c>
      <c r="B77" t="s">
        <v>279</v>
      </c>
      <c r="C77" s="15">
        <v>10</v>
      </c>
      <c r="D77" s="11" t="s">
        <v>153</v>
      </c>
      <c r="E77" s="11" t="s">
        <v>275</v>
      </c>
      <c r="F77" s="11"/>
      <c r="G77" s="11"/>
      <c r="H77" s="4" t="s">
        <v>190</v>
      </c>
      <c r="I77" s="18"/>
      <c r="J77" t="s">
        <v>183</v>
      </c>
      <c r="N77" s="81">
        <v>70</v>
      </c>
      <c r="P77" s="233">
        <v>70</v>
      </c>
      <c r="Q77" s="4">
        <v>31</v>
      </c>
      <c r="R77" s="4">
        <v>28</v>
      </c>
      <c r="S77" s="4">
        <v>31</v>
      </c>
      <c r="T77" s="18">
        <v>30</v>
      </c>
      <c r="U77" s="18">
        <v>31</v>
      </c>
      <c r="V77" s="18">
        <v>30</v>
      </c>
      <c r="W77" s="18">
        <v>31</v>
      </c>
      <c r="X77" s="18">
        <v>31</v>
      </c>
      <c r="Y77" s="18">
        <v>30</v>
      </c>
      <c r="Z77" s="18">
        <v>31</v>
      </c>
      <c r="AA77" s="18">
        <v>30</v>
      </c>
      <c r="AB77" s="18">
        <v>31</v>
      </c>
      <c r="AG77" s="48" t="s">
        <v>113</v>
      </c>
      <c r="AH77" s="47">
        <v>3</v>
      </c>
      <c r="AI77" s="54" t="s">
        <v>152</v>
      </c>
      <c r="AJ77" s="4">
        <v>31</v>
      </c>
      <c r="AK77" s="4">
        <v>28</v>
      </c>
      <c r="AL77" s="4">
        <v>31</v>
      </c>
      <c r="AM77" s="18">
        <v>30</v>
      </c>
      <c r="AN77" s="18">
        <v>31</v>
      </c>
      <c r="AO77" s="18">
        <v>30</v>
      </c>
      <c r="AP77" s="18">
        <v>31</v>
      </c>
      <c r="AQ77" s="18">
        <v>31</v>
      </c>
      <c r="AR77" s="18">
        <v>30</v>
      </c>
      <c r="AS77" s="18">
        <v>31</v>
      </c>
      <c r="AT77" s="18">
        <v>30</v>
      </c>
      <c r="AU77" s="18">
        <v>31</v>
      </c>
    </row>
    <row r="78" spans="1:47" x14ac:dyDescent="0.25">
      <c r="A78" s="60" t="e">
        <f>landings!AQ79/landings!AT79</f>
        <v>#DIV/0!</v>
      </c>
      <c r="B78" t="s">
        <v>282</v>
      </c>
      <c r="C78" s="15">
        <v>11</v>
      </c>
      <c r="D78" s="11" t="s">
        <v>155</v>
      </c>
      <c r="E78" s="11" t="s">
        <v>192</v>
      </c>
      <c r="F78" s="11"/>
      <c r="G78" s="11"/>
      <c r="H78" s="4" t="s">
        <v>190</v>
      </c>
      <c r="I78" s="18"/>
      <c r="J78" t="s">
        <v>183</v>
      </c>
      <c r="N78" s="81">
        <v>71</v>
      </c>
      <c r="P78" s="233">
        <v>71</v>
      </c>
      <c r="Q78" s="4">
        <v>31</v>
      </c>
      <c r="R78" s="4">
        <v>28</v>
      </c>
      <c r="S78" s="4">
        <v>31</v>
      </c>
      <c r="T78" s="18">
        <v>30</v>
      </c>
      <c r="U78" s="18">
        <v>31</v>
      </c>
      <c r="V78" s="18">
        <v>30</v>
      </c>
      <c r="W78" s="18">
        <v>31</v>
      </c>
      <c r="X78" s="18">
        <v>31</v>
      </c>
      <c r="Y78" s="18">
        <v>30</v>
      </c>
      <c r="Z78" s="18">
        <v>31</v>
      </c>
      <c r="AA78" s="18">
        <v>30</v>
      </c>
      <c r="AB78" s="18">
        <v>31</v>
      </c>
      <c r="AG78" s="48" t="s">
        <v>113</v>
      </c>
      <c r="AH78" s="47">
        <v>3</v>
      </c>
      <c r="AI78" s="52" t="s">
        <v>154</v>
      </c>
      <c r="AJ78" s="4">
        <v>31</v>
      </c>
      <c r="AK78" s="4">
        <v>28</v>
      </c>
      <c r="AL78" s="4">
        <v>31</v>
      </c>
      <c r="AM78" s="18">
        <v>30</v>
      </c>
      <c r="AN78" s="18">
        <v>31</v>
      </c>
      <c r="AO78" s="18">
        <v>30</v>
      </c>
      <c r="AP78" s="18">
        <v>31</v>
      </c>
      <c r="AQ78" s="18">
        <v>31</v>
      </c>
      <c r="AR78" s="18">
        <v>30</v>
      </c>
      <c r="AS78" s="18">
        <v>31</v>
      </c>
      <c r="AT78" s="18">
        <v>30</v>
      </c>
      <c r="AU78" s="18">
        <v>31</v>
      </c>
    </row>
    <row r="79" spans="1:47" x14ac:dyDescent="0.25">
      <c r="A79" s="60" t="e">
        <f>landings!AQ80/landings!AT80</f>
        <v>#DIV/0!</v>
      </c>
      <c r="B79" t="s">
        <v>277</v>
      </c>
      <c r="C79" s="15">
        <v>11</v>
      </c>
      <c r="D79" s="11" t="s">
        <v>153</v>
      </c>
      <c r="E79" s="11" t="s">
        <v>275</v>
      </c>
      <c r="F79" s="11"/>
      <c r="G79" s="11"/>
      <c r="H79" s="4" t="s">
        <v>190</v>
      </c>
      <c r="I79" s="18"/>
      <c r="J79" t="s">
        <v>183</v>
      </c>
      <c r="N79" s="81">
        <v>72</v>
      </c>
      <c r="P79" s="233">
        <v>72</v>
      </c>
      <c r="Q79" s="4">
        <v>31</v>
      </c>
      <c r="R79" s="4">
        <v>28</v>
      </c>
      <c r="S79" s="4">
        <v>31</v>
      </c>
      <c r="T79" s="18">
        <v>30</v>
      </c>
      <c r="U79" s="18">
        <v>31</v>
      </c>
      <c r="V79" s="18">
        <v>30</v>
      </c>
      <c r="W79" s="18">
        <v>31</v>
      </c>
      <c r="X79" s="18">
        <v>31</v>
      </c>
      <c r="Y79" s="18">
        <v>30</v>
      </c>
      <c r="Z79" s="18">
        <v>31</v>
      </c>
      <c r="AA79" s="18">
        <v>30</v>
      </c>
      <c r="AB79" s="18">
        <v>31</v>
      </c>
      <c r="AG79" s="48" t="s">
        <v>103</v>
      </c>
      <c r="AH79" s="47">
        <v>3</v>
      </c>
      <c r="AI79" s="54" t="s">
        <v>154</v>
      </c>
      <c r="AJ79" s="4">
        <v>31</v>
      </c>
      <c r="AK79" s="4">
        <v>28</v>
      </c>
      <c r="AL79" s="4">
        <v>31</v>
      </c>
      <c r="AM79" s="18">
        <v>30</v>
      </c>
      <c r="AN79" s="18">
        <v>31</v>
      </c>
      <c r="AO79" s="18">
        <v>30</v>
      </c>
      <c r="AP79" s="18">
        <v>31</v>
      </c>
      <c r="AQ79" s="18">
        <v>31</v>
      </c>
      <c r="AR79" s="18">
        <v>30</v>
      </c>
      <c r="AS79" s="18">
        <v>31</v>
      </c>
      <c r="AT79" s="18">
        <v>30</v>
      </c>
      <c r="AU79" s="18">
        <v>31</v>
      </c>
    </row>
    <row r="80" spans="1:47" x14ac:dyDescent="0.25">
      <c r="A80" s="60" t="e">
        <f>landings!AQ81/landings!AT81</f>
        <v>#DIV/0!</v>
      </c>
      <c r="B80" t="s">
        <v>282</v>
      </c>
      <c r="C80" s="15">
        <v>11</v>
      </c>
      <c r="D80" s="11" t="s">
        <v>153</v>
      </c>
      <c r="E80" s="11" t="s">
        <v>192</v>
      </c>
      <c r="F80" s="11"/>
      <c r="G80" s="11"/>
      <c r="H80" s="4" t="s">
        <v>190</v>
      </c>
      <c r="I80" s="18"/>
      <c r="J80" t="s">
        <v>183</v>
      </c>
      <c r="N80" s="81">
        <v>73</v>
      </c>
      <c r="P80" s="233">
        <v>73</v>
      </c>
      <c r="Q80" s="4">
        <v>31</v>
      </c>
      <c r="R80" s="4">
        <v>28</v>
      </c>
      <c r="S80" s="4">
        <v>31</v>
      </c>
      <c r="T80" s="18">
        <v>30</v>
      </c>
      <c r="U80" s="18">
        <v>31</v>
      </c>
      <c r="V80" s="18">
        <v>30</v>
      </c>
      <c r="W80" s="18">
        <v>31</v>
      </c>
      <c r="X80" s="18">
        <v>31</v>
      </c>
      <c r="Y80" s="18">
        <v>30</v>
      </c>
      <c r="Z80" s="18">
        <v>31</v>
      </c>
      <c r="AA80" s="18">
        <v>30</v>
      </c>
      <c r="AB80" s="18">
        <v>31</v>
      </c>
      <c r="AG80" s="48" t="s">
        <v>132</v>
      </c>
      <c r="AH80" s="47">
        <v>3</v>
      </c>
      <c r="AI80" s="52" t="s">
        <v>154</v>
      </c>
      <c r="AJ80" s="4">
        <v>31</v>
      </c>
      <c r="AK80" s="4">
        <v>28</v>
      </c>
      <c r="AL80" s="4">
        <v>31</v>
      </c>
      <c r="AM80" s="18">
        <v>30</v>
      </c>
      <c r="AN80" s="18">
        <v>31</v>
      </c>
      <c r="AO80" s="18">
        <v>30</v>
      </c>
      <c r="AP80" s="18">
        <v>31</v>
      </c>
      <c r="AQ80" s="18">
        <v>31</v>
      </c>
      <c r="AR80" s="18">
        <v>30</v>
      </c>
      <c r="AS80" s="18">
        <v>31</v>
      </c>
      <c r="AT80" s="18">
        <v>30</v>
      </c>
      <c r="AU80" s="18">
        <v>31</v>
      </c>
    </row>
    <row r="81" spans="1:47" x14ac:dyDescent="0.25">
      <c r="A81" s="60" t="e">
        <f>landings!AQ82/landings!AT82</f>
        <v>#DIV/0!</v>
      </c>
      <c r="B81" t="s">
        <v>280</v>
      </c>
      <c r="C81" s="15">
        <v>11</v>
      </c>
      <c r="D81" s="11" t="s">
        <v>153</v>
      </c>
      <c r="E81" s="11" t="s">
        <v>192</v>
      </c>
      <c r="F81" s="11"/>
      <c r="G81" s="11"/>
      <c r="H81" s="4" t="s">
        <v>190</v>
      </c>
      <c r="I81" s="18"/>
      <c r="J81" t="s">
        <v>183</v>
      </c>
      <c r="N81" s="81">
        <v>74</v>
      </c>
      <c r="P81" s="233">
        <v>74</v>
      </c>
      <c r="Q81" s="4">
        <v>31</v>
      </c>
      <c r="R81" s="4">
        <v>28</v>
      </c>
      <c r="S81" s="4">
        <v>31</v>
      </c>
      <c r="T81" s="18">
        <v>30</v>
      </c>
      <c r="U81" s="18">
        <v>31</v>
      </c>
      <c r="V81" s="18">
        <v>30</v>
      </c>
      <c r="W81" s="18">
        <v>31</v>
      </c>
      <c r="X81" s="18">
        <v>31</v>
      </c>
      <c r="Y81" s="18">
        <v>30</v>
      </c>
      <c r="Z81" s="18">
        <v>31</v>
      </c>
      <c r="AA81" s="18">
        <v>30</v>
      </c>
      <c r="AB81" s="18">
        <v>31</v>
      </c>
      <c r="AG81" s="48" t="s">
        <v>119</v>
      </c>
      <c r="AH81" s="47">
        <v>3</v>
      </c>
      <c r="AI81" s="54" t="s">
        <v>154</v>
      </c>
      <c r="AJ81" s="4">
        <v>31</v>
      </c>
      <c r="AK81" s="4">
        <v>28</v>
      </c>
      <c r="AL81" s="4">
        <v>31</v>
      </c>
      <c r="AM81" s="18">
        <v>30</v>
      </c>
      <c r="AN81" s="18">
        <v>31</v>
      </c>
      <c r="AO81" s="18">
        <v>30</v>
      </c>
      <c r="AP81" s="18">
        <v>31</v>
      </c>
      <c r="AQ81" s="18">
        <v>31</v>
      </c>
      <c r="AR81" s="18">
        <v>30</v>
      </c>
      <c r="AS81" s="18">
        <v>31</v>
      </c>
      <c r="AT81" s="18">
        <v>30</v>
      </c>
      <c r="AU81" s="18">
        <v>31</v>
      </c>
    </row>
    <row r="82" spans="1:47" x14ac:dyDescent="0.25">
      <c r="A82" s="60" t="e">
        <f>landings!AQ83/landings!AT83</f>
        <v>#DIV/0!</v>
      </c>
      <c r="B82" t="s">
        <v>276</v>
      </c>
      <c r="C82" s="15">
        <v>11</v>
      </c>
      <c r="D82" s="11" t="s">
        <v>153</v>
      </c>
      <c r="E82" s="51" t="s">
        <v>370</v>
      </c>
      <c r="G82" s="11"/>
      <c r="H82" s="4" t="s">
        <v>190</v>
      </c>
      <c r="I82" s="18"/>
      <c r="J82" t="s">
        <v>183</v>
      </c>
      <c r="N82" s="81">
        <v>75</v>
      </c>
      <c r="P82" s="233">
        <v>75</v>
      </c>
      <c r="Q82" s="4">
        <v>31</v>
      </c>
      <c r="R82" s="4">
        <v>28</v>
      </c>
      <c r="S82" s="4">
        <v>31</v>
      </c>
      <c r="T82" s="18">
        <v>30</v>
      </c>
      <c r="U82" s="18">
        <v>31</v>
      </c>
      <c r="V82" s="18">
        <v>30</v>
      </c>
      <c r="W82" s="18">
        <v>31</v>
      </c>
      <c r="X82" s="18">
        <v>31</v>
      </c>
      <c r="Y82" s="18">
        <v>30</v>
      </c>
      <c r="Z82" s="18">
        <v>31</v>
      </c>
      <c r="AA82" s="18">
        <v>30</v>
      </c>
      <c r="AB82" s="18">
        <v>31</v>
      </c>
      <c r="AG82" s="48" t="s">
        <v>116</v>
      </c>
      <c r="AH82" s="47">
        <v>3</v>
      </c>
      <c r="AI82" s="52" t="s">
        <v>154</v>
      </c>
      <c r="AJ82" s="4">
        <v>31</v>
      </c>
      <c r="AK82" s="4">
        <v>28</v>
      </c>
      <c r="AL82" s="4">
        <v>31</v>
      </c>
      <c r="AM82" s="18">
        <v>30</v>
      </c>
      <c r="AN82" s="18">
        <v>31</v>
      </c>
      <c r="AO82" s="18">
        <v>30</v>
      </c>
      <c r="AP82" s="18">
        <v>31</v>
      </c>
      <c r="AQ82" s="18">
        <v>31</v>
      </c>
      <c r="AR82" s="18">
        <v>30</v>
      </c>
      <c r="AS82" s="18">
        <v>31</v>
      </c>
      <c r="AT82" s="18">
        <v>30</v>
      </c>
      <c r="AU82" s="18">
        <v>31</v>
      </c>
    </row>
    <row r="83" spans="1:47" x14ac:dyDescent="0.25">
      <c r="A83" s="60" t="e">
        <f>landings!AQ84/landings!AT84</f>
        <v>#DIV/0!</v>
      </c>
      <c r="B83" t="s">
        <v>279</v>
      </c>
      <c r="C83" s="15">
        <v>11</v>
      </c>
      <c r="D83" s="11" t="s">
        <v>153</v>
      </c>
      <c r="E83" s="11" t="s">
        <v>275</v>
      </c>
      <c r="F83" s="11"/>
      <c r="G83" s="11"/>
      <c r="H83" s="4" t="s">
        <v>190</v>
      </c>
      <c r="I83" s="18"/>
      <c r="J83" t="s">
        <v>183</v>
      </c>
      <c r="N83" s="81">
        <v>76</v>
      </c>
      <c r="P83" s="233">
        <v>76</v>
      </c>
      <c r="Q83" s="4">
        <v>31</v>
      </c>
      <c r="R83" s="4">
        <v>28</v>
      </c>
      <c r="S83" s="4">
        <v>31</v>
      </c>
      <c r="T83" s="18">
        <v>30</v>
      </c>
      <c r="U83" s="18">
        <v>31</v>
      </c>
      <c r="V83" s="18">
        <v>30</v>
      </c>
      <c r="W83" s="18">
        <v>31</v>
      </c>
      <c r="X83" s="18">
        <v>31</v>
      </c>
      <c r="Y83" s="18">
        <v>30</v>
      </c>
      <c r="Z83" s="18">
        <v>31</v>
      </c>
      <c r="AA83" s="18">
        <v>30</v>
      </c>
      <c r="AB83" s="18">
        <v>31</v>
      </c>
      <c r="AG83" s="48" t="s">
        <v>128</v>
      </c>
      <c r="AH83" s="47">
        <v>3</v>
      </c>
      <c r="AI83" s="52" t="s">
        <v>154</v>
      </c>
      <c r="AJ83" s="4">
        <v>31</v>
      </c>
      <c r="AK83" s="4">
        <v>28</v>
      </c>
      <c r="AL83" s="4">
        <v>31</v>
      </c>
      <c r="AM83" s="18">
        <v>30</v>
      </c>
      <c r="AN83" s="18">
        <v>31</v>
      </c>
      <c r="AO83" s="18">
        <v>30</v>
      </c>
      <c r="AP83" s="18">
        <v>31</v>
      </c>
      <c r="AQ83" s="18">
        <v>31</v>
      </c>
      <c r="AR83" s="18">
        <v>30</v>
      </c>
      <c r="AS83" s="18">
        <v>31</v>
      </c>
      <c r="AT83" s="18">
        <v>30</v>
      </c>
      <c r="AU83" s="18">
        <v>31</v>
      </c>
    </row>
    <row r="84" spans="1:47" x14ac:dyDescent="0.25">
      <c r="A84" s="60" t="e">
        <f>landings!AQ85/landings!AT85</f>
        <v>#DIV/0!</v>
      </c>
      <c r="B84" t="s">
        <v>278</v>
      </c>
      <c r="C84" s="15">
        <v>11</v>
      </c>
      <c r="D84" s="11" t="s">
        <v>153</v>
      </c>
      <c r="E84" s="11" t="s">
        <v>275</v>
      </c>
      <c r="F84" s="11"/>
      <c r="G84" s="11"/>
      <c r="H84" s="4" t="s">
        <v>190</v>
      </c>
      <c r="I84" s="18"/>
      <c r="J84" t="s">
        <v>183</v>
      </c>
      <c r="N84" s="81">
        <v>77</v>
      </c>
      <c r="P84" s="233">
        <v>77</v>
      </c>
      <c r="Q84" s="4">
        <v>31</v>
      </c>
      <c r="R84" s="4">
        <v>28</v>
      </c>
      <c r="S84" s="4">
        <v>31</v>
      </c>
      <c r="T84" s="18">
        <v>30</v>
      </c>
      <c r="U84" s="18">
        <v>31</v>
      </c>
      <c r="V84" s="18">
        <v>30</v>
      </c>
      <c r="W84" s="18">
        <v>31</v>
      </c>
      <c r="X84" s="18">
        <v>31</v>
      </c>
      <c r="Y84" s="18">
        <v>30</v>
      </c>
      <c r="Z84" s="18">
        <v>31</v>
      </c>
      <c r="AA84" s="18">
        <v>30</v>
      </c>
      <c r="AB84" s="18">
        <v>31</v>
      </c>
      <c r="AG84" s="48" t="s">
        <v>114</v>
      </c>
      <c r="AH84" s="47">
        <v>3</v>
      </c>
      <c r="AI84" s="54" t="s">
        <v>154</v>
      </c>
      <c r="AJ84" s="4">
        <v>31</v>
      </c>
      <c r="AK84" s="4">
        <v>28</v>
      </c>
      <c r="AL84" s="4">
        <v>31</v>
      </c>
      <c r="AM84" s="18">
        <v>30</v>
      </c>
      <c r="AN84" s="18">
        <v>31</v>
      </c>
      <c r="AO84" s="18">
        <v>30</v>
      </c>
      <c r="AP84" s="18">
        <v>31</v>
      </c>
      <c r="AQ84" s="18">
        <v>31</v>
      </c>
      <c r="AR84" s="18">
        <v>30</v>
      </c>
      <c r="AS84" s="18">
        <v>31</v>
      </c>
      <c r="AT84" s="18">
        <v>30</v>
      </c>
      <c r="AU84" s="18">
        <v>31</v>
      </c>
    </row>
    <row r="85" spans="1:47" x14ac:dyDescent="0.25">
      <c r="A85" s="60" t="e">
        <f>landings!AQ86/landings!AT86</f>
        <v>#DIV/0!</v>
      </c>
      <c r="B85" t="s">
        <v>282</v>
      </c>
      <c r="C85" s="15">
        <v>12</v>
      </c>
      <c r="D85" s="11" t="s">
        <v>157</v>
      </c>
      <c r="E85" s="11" t="s">
        <v>192</v>
      </c>
      <c r="F85" s="11"/>
      <c r="G85" s="11"/>
      <c r="H85" s="4" t="s">
        <v>190</v>
      </c>
      <c r="I85" s="18"/>
      <c r="J85" t="s">
        <v>183</v>
      </c>
      <c r="N85" s="81">
        <v>78</v>
      </c>
      <c r="P85" s="233">
        <v>78</v>
      </c>
      <c r="Q85" s="4">
        <v>31</v>
      </c>
      <c r="R85" s="4">
        <v>28</v>
      </c>
      <c r="S85" s="4">
        <v>31</v>
      </c>
      <c r="T85" s="18">
        <v>30</v>
      </c>
      <c r="U85" s="18">
        <v>31</v>
      </c>
      <c r="V85" s="18">
        <v>30</v>
      </c>
      <c r="W85" s="18">
        <v>31</v>
      </c>
      <c r="X85" s="18">
        <v>31</v>
      </c>
      <c r="Y85" s="18">
        <v>30</v>
      </c>
      <c r="Z85" s="18">
        <v>31</v>
      </c>
      <c r="AA85" s="18">
        <v>30</v>
      </c>
      <c r="AB85" s="18">
        <v>31</v>
      </c>
      <c r="AG85" s="48" t="s">
        <v>125</v>
      </c>
      <c r="AH85" s="47">
        <v>3</v>
      </c>
      <c r="AI85" s="54" t="s">
        <v>154</v>
      </c>
      <c r="AJ85" s="4">
        <v>31</v>
      </c>
      <c r="AK85" s="4">
        <v>28</v>
      </c>
      <c r="AL85" s="4">
        <v>31</v>
      </c>
      <c r="AM85" s="18">
        <v>30</v>
      </c>
      <c r="AN85" s="18">
        <v>31</v>
      </c>
      <c r="AO85" s="18">
        <v>30</v>
      </c>
      <c r="AP85" s="18">
        <v>31</v>
      </c>
      <c r="AQ85" s="18">
        <v>31</v>
      </c>
      <c r="AR85" s="18">
        <v>30</v>
      </c>
      <c r="AS85" s="18">
        <v>31</v>
      </c>
      <c r="AT85" s="18">
        <v>30</v>
      </c>
      <c r="AU85" s="18">
        <v>31</v>
      </c>
    </row>
    <row r="86" spans="1:47" x14ac:dyDescent="0.25">
      <c r="A86" s="60">
        <f>landings!AQ87/landings!AT87</f>
        <v>0</v>
      </c>
      <c r="B86" t="s">
        <v>282</v>
      </c>
      <c r="C86" s="15">
        <v>12</v>
      </c>
      <c r="D86" s="11" t="s">
        <v>155</v>
      </c>
      <c r="E86" s="11" t="s">
        <v>192</v>
      </c>
      <c r="F86" s="11"/>
      <c r="G86" s="11"/>
      <c r="H86" s="4" t="s">
        <v>190</v>
      </c>
      <c r="I86" s="18"/>
      <c r="J86" t="s">
        <v>183</v>
      </c>
      <c r="N86" s="81">
        <v>79</v>
      </c>
      <c r="P86" s="233">
        <v>79</v>
      </c>
      <c r="Q86" s="4">
        <v>31</v>
      </c>
      <c r="R86" s="4">
        <v>28</v>
      </c>
      <c r="S86" s="4">
        <v>31</v>
      </c>
      <c r="T86" s="18">
        <v>30</v>
      </c>
      <c r="U86" s="18">
        <v>31</v>
      </c>
      <c r="V86" s="18">
        <v>30</v>
      </c>
      <c r="W86" s="18">
        <v>31</v>
      </c>
      <c r="X86" s="18">
        <v>31</v>
      </c>
      <c r="Y86" s="18">
        <v>30</v>
      </c>
      <c r="Z86" s="18">
        <v>31</v>
      </c>
      <c r="AA86" s="18">
        <v>30</v>
      </c>
      <c r="AB86" s="18">
        <v>31</v>
      </c>
      <c r="AG86" s="48" t="s">
        <v>122</v>
      </c>
      <c r="AH86" s="47">
        <v>3</v>
      </c>
      <c r="AI86" s="52" t="s">
        <v>154</v>
      </c>
      <c r="AJ86" s="4">
        <v>31</v>
      </c>
      <c r="AK86" s="4">
        <v>28</v>
      </c>
      <c r="AL86" s="4">
        <v>31</v>
      </c>
      <c r="AM86" s="18">
        <v>30</v>
      </c>
      <c r="AN86" s="18">
        <v>31</v>
      </c>
      <c r="AO86" s="18">
        <v>30</v>
      </c>
      <c r="AP86" s="18">
        <v>31</v>
      </c>
      <c r="AQ86" s="18">
        <v>31</v>
      </c>
      <c r="AR86" s="18">
        <v>30</v>
      </c>
      <c r="AS86" s="18">
        <v>31</v>
      </c>
      <c r="AT86" s="18">
        <v>30</v>
      </c>
      <c r="AU86" s="18">
        <v>31</v>
      </c>
    </row>
    <row r="87" spans="1:47" x14ac:dyDescent="0.25">
      <c r="A87" s="60">
        <f>landings!AQ88/landings!AT88</f>
        <v>0</v>
      </c>
      <c r="B87" t="s">
        <v>282</v>
      </c>
      <c r="C87" s="15">
        <v>12</v>
      </c>
      <c r="D87" s="11" t="s">
        <v>153</v>
      </c>
      <c r="E87" s="11" t="s">
        <v>192</v>
      </c>
      <c r="F87" s="11"/>
      <c r="G87" s="11"/>
      <c r="H87" s="18" t="s">
        <v>199</v>
      </c>
      <c r="I87" s="18"/>
      <c r="J87" t="s">
        <v>183</v>
      </c>
      <c r="N87" s="81">
        <v>80</v>
      </c>
      <c r="P87" s="233">
        <v>80</v>
      </c>
      <c r="Q87" s="4">
        <v>31</v>
      </c>
      <c r="R87" s="4">
        <v>28</v>
      </c>
      <c r="S87" s="4">
        <v>31</v>
      </c>
      <c r="T87" s="18">
        <v>30</v>
      </c>
      <c r="U87" s="18">
        <v>31</v>
      </c>
      <c r="V87" s="18">
        <v>30</v>
      </c>
      <c r="W87" s="18">
        <v>31</v>
      </c>
      <c r="X87" s="18">
        <v>31</v>
      </c>
      <c r="Y87" s="18">
        <v>30</v>
      </c>
      <c r="Z87" s="18">
        <v>31</v>
      </c>
      <c r="AA87" s="18">
        <v>30</v>
      </c>
      <c r="AB87" s="18">
        <v>31</v>
      </c>
      <c r="AG87" s="48" t="s">
        <v>124</v>
      </c>
      <c r="AH87" s="47">
        <v>3</v>
      </c>
      <c r="AI87" s="54" t="s">
        <v>157</v>
      </c>
      <c r="AJ87" s="4">
        <v>31</v>
      </c>
      <c r="AK87" s="4">
        <v>28</v>
      </c>
      <c r="AL87" s="4">
        <v>31</v>
      </c>
      <c r="AM87" s="18">
        <v>30</v>
      </c>
      <c r="AN87" s="18">
        <v>31</v>
      </c>
      <c r="AO87" s="18">
        <v>30</v>
      </c>
      <c r="AP87" s="18">
        <v>31</v>
      </c>
      <c r="AQ87" s="18">
        <v>31</v>
      </c>
      <c r="AR87" s="18">
        <v>30</v>
      </c>
      <c r="AS87" s="18">
        <v>31</v>
      </c>
      <c r="AT87" s="18">
        <v>30</v>
      </c>
      <c r="AU87" s="18">
        <v>31</v>
      </c>
    </row>
    <row r="88" spans="1:47" x14ac:dyDescent="0.25">
      <c r="A88" s="60">
        <f>landings!AQ89/landings!AT89</f>
        <v>0</v>
      </c>
      <c r="B88" t="s">
        <v>280</v>
      </c>
      <c r="C88" s="15">
        <v>12</v>
      </c>
      <c r="D88" s="11" t="s">
        <v>153</v>
      </c>
      <c r="E88" s="11" t="s">
        <v>192</v>
      </c>
      <c r="F88" s="11"/>
      <c r="G88" s="11"/>
      <c r="H88" s="18" t="s">
        <v>206</v>
      </c>
      <c r="I88" s="18"/>
      <c r="J88" t="s">
        <v>183</v>
      </c>
      <c r="N88" s="81">
        <v>81</v>
      </c>
      <c r="P88" s="233">
        <v>81</v>
      </c>
      <c r="Q88" s="4">
        <v>31</v>
      </c>
      <c r="R88" s="4">
        <v>28</v>
      </c>
      <c r="S88" s="4">
        <v>31</v>
      </c>
      <c r="T88" s="18">
        <v>30</v>
      </c>
      <c r="U88" s="18">
        <v>31</v>
      </c>
      <c r="V88" s="18">
        <v>30</v>
      </c>
      <c r="W88" s="18">
        <v>31</v>
      </c>
      <c r="X88" s="18">
        <v>31</v>
      </c>
      <c r="Y88" s="18">
        <v>30</v>
      </c>
      <c r="Z88" s="18">
        <v>31</v>
      </c>
      <c r="AA88" s="18">
        <v>30</v>
      </c>
      <c r="AB88" s="18">
        <v>31</v>
      </c>
      <c r="AG88" s="48" t="s">
        <v>105</v>
      </c>
      <c r="AH88" s="47">
        <v>3</v>
      </c>
      <c r="AI88" s="52" t="s">
        <v>157</v>
      </c>
      <c r="AJ88" s="4">
        <v>31</v>
      </c>
      <c r="AK88" s="4">
        <v>28</v>
      </c>
      <c r="AL88" s="4">
        <v>31</v>
      </c>
      <c r="AM88" s="18">
        <v>30</v>
      </c>
      <c r="AN88" s="18">
        <v>31</v>
      </c>
      <c r="AO88" s="18">
        <v>30</v>
      </c>
      <c r="AP88" s="18">
        <v>31</v>
      </c>
      <c r="AQ88" s="18">
        <v>31</v>
      </c>
      <c r="AR88" s="18">
        <v>30</v>
      </c>
      <c r="AS88" s="18">
        <v>31</v>
      </c>
      <c r="AT88" s="18">
        <v>30</v>
      </c>
      <c r="AU88" s="18">
        <v>31</v>
      </c>
    </row>
    <row r="89" spans="1:47" x14ac:dyDescent="0.25">
      <c r="A89" s="60" t="e">
        <f>landings!AQ90/landings!AT90</f>
        <v>#DIV/0!</v>
      </c>
      <c r="B89" t="s">
        <v>279</v>
      </c>
      <c r="C89" s="15">
        <v>12</v>
      </c>
      <c r="D89" s="11" t="s">
        <v>153</v>
      </c>
      <c r="E89" s="11" t="s">
        <v>275</v>
      </c>
      <c r="F89" s="11"/>
      <c r="G89" s="11"/>
      <c r="H89" s="18" t="s">
        <v>192</v>
      </c>
      <c r="I89" s="18"/>
      <c r="J89" t="s">
        <v>183</v>
      </c>
      <c r="N89" s="81">
        <v>82</v>
      </c>
      <c r="P89" s="233">
        <v>82</v>
      </c>
      <c r="Q89" s="4">
        <v>31</v>
      </c>
      <c r="R89" s="4">
        <v>28</v>
      </c>
      <c r="S89" s="4">
        <v>31</v>
      </c>
      <c r="T89" s="18">
        <v>30</v>
      </c>
      <c r="U89" s="18">
        <v>31</v>
      </c>
      <c r="V89" s="18">
        <v>30</v>
      </c>
      <c r="W89" s="18">
        <v>31</v>
      </c>
      <c r="X89" s="18">
        <v>31</v>
      </c>
      <c r="Y89" s="18">
        <v>30</v>
      </c>
      <c r="Z89" s="18">
        <v>31</v>
      </c>
      <c r="AA89" s="18">
        <v>30</v>
      </c>
      <c r="AB89" s="18">
        <v>31</v>
      </c>
      <c r="AG89" s="48" t="s">
        <v>121</v>
      </c>
      <c r="AH89" s="47">
        <v>3</v>
      </c>
      <c r="AI89" s="54" t="s">
        <v>157</v>
      </c>
      <c r="AJ89" s="4">
        <v>31</v>
      </c>
      <c r="AK89" s="4">
        <v>28</v>
      </c>
      <c r="AL89" s="4">
        <v>31</v>
      </c>
      <c r="AM89" s="18">
        <v>30</v>
      </c>
      <c r="AN89" s="18">
        <v>31</v>
      </c>
      <c r="AO89" s="18">
        <v>30</v>
      </c>
      <c r="AP89" s="18">
        <v>31</v>
      </c>
      <c r="AQ89" s="18">
        <v>31</v>
      </c>
      <c r="AR89" s="18">
        <v>30</v>
      </c>
      <c r="AS89" s="18">
        <v>31</v>
      </c>
      <c r="AT89" s="18">
        <v>30</v>
      </c>
      <c r="AU89" s="18">
        <v>31</v>
      </c>
    </row>
    <row r="90" spans="1:47" x14ac:dyDescent="0.25">
      <c r="A90" s="60" t="e">
        <f>landings!AQ91/landings!AT91</f>
        <v>#DIV/0!</v>
      </c>
      <c r="B90" t="s">
        <v>278</v>
      </c>
      <c r="C90" s="15">
        <v>12</v>
      </c>
      <c r="D90" s="11" t="s">
        <v>153</v>
      </c>
      <c r="E90" s="11" t="s">
        <v>275</v>
      </c>
      <c r="F90" s="11"/>
      <c r="G90" s="11"/>
      <c r="H90" s="18" t="s">
        <v>192</v>
      </c>
      <c r="I90" s="18"/>
      <c r="J90" t="s">
        <v>183</v>
      </c>
      <c r="N90" s="81">
        <v>83</v>
      </c>
      <c r="P90" s="233">
        <v>83</v>
      </c>
      <c r="Q90" s="4">
        <v>31</v>
      </c>
      <c r="R90" s="4">
        <v>28</v>
      </c>
      <c r="S90" s="4">
        <v>31</v>
      </c>
      <c r="T90" s="18">
        <v>30</v>
      </c>
      <c r="U90" s="18">
        <v>31</v>
      </c>
      <c r="V90" s="18">
        <v>30</v>
      </c>
      <c r="W90" s="18">
        <v>31</v>
      </c>
      <c r="X90" s="18">
        <v>31</v>
      </c>
      <c r="Y90" s="18">
        <v>30</v>
      </c>
      <c r="Z90" s="18">
        <v>31</v>
      </c>
      <c r="AA90" s="18">
        <v>30</v>
      </c>
      <c r="AB90" s="18">
        <v>31</v>
      </c>
      <c r="AG90" s="48" t="s">
        <v>117</v>
      </c>
      <c r="AH90" s="47">
        <v>3</v>
      </c>
      <c r="AI90" s="52" t="s">
        <v>157</v>
      </c>
      <c r="AJ90" s="4">
        <v>31</v>
      </c>
      <c r="AK90" s="4">
        <v>28</v>
      </c>
      <c r="AL90" s="4">
        <v>31</v>
      </c>
      <c r="AM90" s="18">
        <v>30</v>
      </c>
      <c r="AN90" s="18">
        <v>31</v>
      </c>
      <c r="AO90" s="18">
        <v>30</v>
      </c>
      <c r="AP90" s="18">
        <v>31</v>
      </c>
      <c r="AQ90" s="18">
        <v>31</v>
      </c>
      <c r="AR90" s="18">
        <v>30</v>
      </c>
      <c r="AS90" s="18">
        <v>31</v>
      </c>
      <c r="AT90" s="18">
        <v>30</v>
      </c>
      <c r="AU90" s="18">
        <v>31</v>
      </c>
    </row>
    <row r="91" spans="1:47" x14ac:dyDescent="0.25">
      <c r="A91" s="60" t="e">
        <f>landings!AQ92/landings!AT92</f>
        <v>#DIV/0!</v>
      </c>
      <c r="B91" t="s">
        <v>286</v>
      </c>
      <c r="C91" s="15">
        <v>13</v>
      </c>
      <c r="D91" s="11" t="s">
        <v>157</v>
      </c>
      <c r="E91" s="11" t="s">
        <v>192</v>
      </c>
      <c r="F91" s="11"/>
      <c r="G91" s="11"/>
      <c r="H91" s="18" t="s">
        <v>192</v>
      </c>
      <c r="I91" s="18"/>
      <c r="J91" t="s">
        <v>183</v>
      </c>
      <c r="N91" s="81">
        <v>84</v>
      </c>
      <c r="P91" s="233">
        <v>84</v>
      </c>
      <c r="Q91" s="4">
        <v>31</v>
      </c>
      <c r="R91" s="4">
        <v>28</v>
      </c>
      <c r="S91" s="4">
        <v>31</v>
      </c>
      <c r="T91" s="18">
        <v>30</v>
      </c>
      <c r="U91" s="18">
        <v>31</v>
      </c>
      <c r="V91" s="18">
        <v>30</v>
      </c>
      <c r="W91" s="18">
        <v>31</v>
      </c>
      <c r="X91" s="18">
        <v>31</v>
      </c>
      <c r="Y91" s="18">
        <v>30</v>
      </c>
      <c r="Z91" s="18">
        <v>31</v>
      </c>
      <c r="AA91" s="18">
        <v>30</v>
      </c>
      <c r="AB91" s="18">
        <v>31</v>
      </c>
      <c r="AG91" s="48" t="s">
        <v>126</v>
      </c>
      <c r="AH91" s="47">
        <v>3</v>
      </c>
      <c r="AI91" s="52" t="s">
        <v>157</v>
      </c>
      <c r="AJ91" s="4">
        <v>31</v>
      </c>
      <c r="AK91" s="4">
        <v>28</v>
      </c>
      <c r="AL91" s="4">
        <v>31</v>
      </c>
      <c r="AM91" s="18">
        <v>30</v>
      </c>
      <c r="AN91" s="18">
        <v>31</v>
      </c>
      <c r="AO91" s="18">
        <v>30</v>
      </c>
      <c r="AP91" s="18">
        <v>31</v>
      </c>
      <c r="AQ91" s="18">
        <v>31</v>
      </c>
      <c r="AR91" s="18">
        <v>30</v>
      </c>
      <c r="AS91" s="18">
        <v>31</v>
      </c>
      <c r="AT91" s="18">
        <v>30</v>
      </c>
      <c r="AU91" s="18">
        <v>31</v>
      </c>
    </row>
    <row r="92" spans="1:47" x14ac:dyDescent="0.25">
      <c r="A92" s="60" t="e">
        <f>landings!AQ93/landings!AT93</f>
        <v>#DIV/0!</v>
      </c>
      <c r="B92" t="s">
        <v>286</v>
      </c>
      <c r="C92" s="15">
        <v>13</v>
      </c>
      <c r="D92" s="11" t="s">
        <v>153</v>
      </c>
      <c r="E92" s="11" t="s">
        <v>192</v>
      </c>
      <c r="F92" s="11"/>
      <c r="G92" s="11"/>
      <c r="H92" s="18" t="s">
        <v>192</v>
      </c>
      <c r="I92" s="18"/>
      <c r="J92" t="s">
        <v>183</v>
      </c>
      <c r="N92" s="81">
        <v>85</v>
      </c>
      <c r="P92" s="233">
        <v>85</v>
      </c>
      <c r="Q92" s="4">
        <v>31</v>
      </c>
      <c r="R92" s="4">
        <v>28</v>
      </c>
      <c r="S92" s="4">
        <v>31</v>
      </c>
      <c r="T92" s="18">
        <v>30</v>
      </c>
      <c r="U92" s="18">
        <v>31</v>
      </c>
      <c r="V92" s="18">
        <v>30</v>
      </c>
      <c r="W92" s="18">
        <v>31</v>
      </c>
      <c r="X92" s="18">
        <v>31</v>
      </c>
      <c r="Y92" s="18">
        <v>30</v>
      </c>
      <c r="Z92" s="18">
        <v>31</v>
      </c>
      <c r="AA92" s="18">
        <v>30</v>
      </c>
      <c r="AB92" s="18">
        <v>31</v>
      </c>
      <c r="AG92" s="48" t="s">
        <v>101</v>
      </c>
      <c r="AH92" s="47">
        <v>3</v>
      </c>
      <c r="AI92" s="52" t="s">
        <v>153</v>
      </c>
      <c r="AJ92" s="4">
        <v>31</v>
      </c>
      <c r="AK92" s="4">
        <v>28</v>
      </c>
      <c r="AL92" s="4">
        <v>31</v>
      </c>
      <c r="AM92" s="18">
        <v>30</v>
      </c>
      <c r="AN92" s="18">
        <v>31</v>
      </c>
      <c r="AO92" s="18">
        <v>30</v>
      </c>
      <c r="AP92" s="18">
        <v>31</v>
      </c>
      <c r="AQ92" s="18">
        <v>31</v>
      </c>
      <c r="AR92" s="18">
        <v>30</v>
      </c>
      <c r="AS92" s="18">
        <v>31</v>
      </c>
      <c r="AT92" s="18">
        <v>30</v>
      </c>
      <c r="AU92" s="18">
        <v>31</v>
      </c>
    </row>
    <row r="93" spans="1:47" x14ac:dyDescent="0.25">
      <c r="A93" s="60">
        <f>landings!AQ94/landings!AT94</f>
        <v>0</v>
      </c>
      <c r="B93" t="s">
        <v>287</v>
      </c>
      <c r="C93" s="15">
        <v>13</v>
      </c>
      <c r="D93" s="11" t="s">
        <v>153</v>
      </c>
      <c r="E93" s="11" t="s">
        <v>192</v>
      </c>
      <c r="F93" s="11"/>
      <c r="G93" s="11"/>
      <c r="H93" s="83" t="s">
        <v>192</v>
      </c>
      <c r="I93" s="18"/>
      <c r="J93" s="82" t="s">
        <v>240</v>
      </c>
      <c r="N93" s="81">
        <v>86</v>
      </c>
      <c r="P93" s="233">
        <v>86</v>
      </c>
      <c r="Q93" s="4">
        <v>31</v>
      </c>
      <c r="R93" s="4">
        <v>28</v>
      </c>
      <c r="S93" s="4">
        <v>31</v>
      </c>
      <c r="T93" s="18">
        <v>30</v>
      </c>
      <c r="U93" s="18">
        <v>31</v>
      </c>
      <c r="V93" s="18">
        <v>30</v>
      </c>
      <c r="W93" s="18">
        <v>31</v>
      </c>
      <c r="X93" s="18">
        <v>31</v>
      </c>
      <c r="Y93" s="18">
        <v>30</v>
      </c>
      <c r="Z93" s="18">
        <v>31</v>
      </c>
      <c r="AA93" s="18">
        <v>30</v>
      </c>
      <c r="AB93" s="18">
        <v>31</v>
      </c>
      <c r="AG93" s="48" t="s">
        <v>133</v>
      </c>
      <c r="AH93" s="47">
        <v>3</v>
      </c>
      <c r="AI93" s="52" t="s">
        <v>153</v>
      </c>
      <c r="AJ93" s="4">
        <v>31</v>
      </c>
      <c r="AK93" s="4">
        <v>28</v>
      </c>
      <c r="AL93" s="4">
        <v>31</v>
      </c>
      <c r="AM93" s="18">
        <v>30</v>
      </c>
      <c r="AN93" s="18">
        <v>31</v>
      </c>
      <c r="AO93" s="18">
        <v>30</v>
      </c>
      <c r="AP93" s="18">
        <v>31</v>
      </c>
      <c r="AQ93" s="18">
        <v>31</v>
      </c>
      <c r="AR93" s="18">
        <v>30</v>
      </c>
      <c r="AS93" s="18">
        <v>31</v>
      </c>
      <c r="AT93" s="18">
        <v>30</v>
      </c>
      <c r="AU93" s="18">
        <v>31</v>
      </c>
    </row>
    <row r="94" spans="1:47" x14ac:dyDescent="0.25">
      <c r="A94" s="60">
        <f>landings!AQ95/landings!AT95</f>
        <v>0</v>
      </c>
      <c r="B94" t="s">
        <v>286</v>
      </c>
      <c r="C94" s="15">
        <v>14</v>
      </c>
      <c r="D94" s="11" t="s">
        <v>157</v>
      </c>
      <c r="E94" s="11" t="s">
        <v>192</v>
      </c>
      <c r="F94" s="11"/>
      <c r="G94" s="11"/>
      <c r="H94" s="18" t="s">
        <v>192</v>
      </c>
      <c r="I94" s="18"/>
      <c r="J94" t="s">
        <v>183</v>
      </c>
      <c r="N94" s="81">
        <v>87</v>
      </c>
      <c r="P94" s="233">
        <v>87</v>
      </c>
      <c r="Q94" s="4">
        <v>31</v>
      </c>
      <c r="R94" s="4">
        <v>28</v>
      </c>
      <c r="S94" s="4">
        <v>31</v>
      </c>
      <c r="T94" s="18">
        <v>30</v>
      </c>
      <c r="U94" s="18">
        <v>31</v>
      </c>
      <c r="V94" s="18">
        <v>30</v>
      </c>
      <c r="W94" s="18">
        <v>31</v>
      </c>
      <c r="X94" s="18">
        <v>31</v>
      </c>
      <c r="Y94" s="18">
        <v>30</v>
      </c>
      <c r="Z94" s="18">
        <v>31</v>
      </c>
      <c r="AA94" s="18">
        <v>30</v>
      </c>
      <c r="AB94" s="18">
        <v>31</v>
      </c>
      <c r="AG94" s="48" t="s">
        <v>121</v>
      </c>
      <c r="AH94" s="47">
        <v>3</v>
      </c>
      <c r="AI94" s="52" t="s">
        <v>153</v>
      </c>
      <c r="AJ94" s="4">
        <v>31</v>
      </c>
      <c r="AK94" s="4">
        <v>28</v>
      </c>
      <c r="AL94" s="4">
        <v>31</v>
      </c>
      <c r="AM94" s="18">
        <v>30</v>
      </c>
      <c r="AN94" s="18">
        <v>31</v>
      </c>
      <c r="AO94" s="18">
        <v>30</v>
      </c>
      <c r="AP94" s="18">
        <v>31</v>
      </c>
      <c r="AQ94" s="18">
        <v>31</v>
      </c>
      <c r="AR94" s="18">
        <v>30</v>
      </c>
      <c r="AS94" s="18">
        <v>31</v>
      </c>
      <c r="AT94" s="18">
        <v>30</v>
      </c>
      <c r="AU94" s="18">
        <v>31</v>
      </c>
    </row>
    <row r="95" spans="1:47" x14ac:dyDescent="0.25">
      <c r="A95" s="60">
        <f>landings!AQ96/landings!AT96</f>
        <v>0</v>
      </c>
      <c r="B95" t="s">
        <v>286</v>
      </c>
      <c r="C95" s="15">
        <v>14</v>
      </c>
      <c r="D95" s="11" t="s">
        <v>153</v>
      </c>
      <c r="E95" s="11" t="s">
        <v>192</v>
      </c>
      <c r="F95" s="11"/>
      <c r="G95" s="11"/>
      <c r="H95" s="18" t="s">
        <v>202</v>
      </c>
      <c r="I95" s="18"/>
      <c r="J95" t="s">
        <v>183</v>
      </c>
      <c r="N95" s="81">
        <v>88</v>
      </c>
      <c r="P95" s="233">
        <v>88</v>
      </c>
      <c r="Q95" s="4">
        <v>31</v>
      </c>
      <c r="R95" s="4">
        <v>28</v>
      </c>
      <c r="S95" s="4">
        <v>31</v>
      </c>
      <c r="T95" s="18">
        <v>30</v>
      </c>
      <c r="U95" s="18">
        <v>31</v>
      </c>
      <c r="V95" s="18">
        <v>30</v>
      </c>
      <c r="W95" s="18">
        <v>31</v>
      </c>
      <c r="X95" s="18">
        <v>31</v>
      </c>
      <c r="Y95" s="18">
        <v>30</v>
      </c>
      <c r="Z95" s="18">
        <v>31</v>
      </c>
      <c r="AA95" s="18">
        <v>30</v>
      </c>
      <c r="AB95" s="18">
        <v>31</v>
      </c>
      <c r="AG95" s="48" t="s">
        <v>123</v>
      </c>
      <c r="AH95" s="47">
        <v>3</v>
      </c>
      <c r="AI95" s="52" t="s">
        <v>153</v>
      </c>
      <c r="AJ95" s="4">
        <v>31</v>
      </c>
      <c r="AK95" s="4">
        <v>28</v>
      </c>
      <c r="AL95" s="4">
        <v>31</v>
      </c>
      <c r="AM95" s="18">
        <v>30</v>
      </c>
      <c r="AN95" s="18">
        <v>31</v>
      </c>
      <c r="AO95" s="18">
        <v>30</v>
      </c>
      <c r="AP95" s="18">
        <v>31</v>
      </c>
      <c r="AQ95" s="18">
        <v>31</v>
      </c>
      <c r="AR95" s="18">
        <v>30</v>
      </c>
      <c r="AS95" s="18">
        <v>31</v>
      </c>
      <c r="AT95" s="18">
        <v>30</v>
      </c>
      <c r="AU95" s="18">
        <v>31</v>
      </c>
    </row>
    <row r="96" spans="1:47" x14ac:dyDescent="0.25">
      <c r="A96" s="60" t="e">
        <f>landings!AQ97/landings!AT97</f>
        <v>#DIV/0!</v>
      </c>
      <c r="B96" t="s">
        <v>287</v>
      </c>
      <c r="C96" s="15">
        <v>14</v>
      </c>
      <c r="D96" s="11" t="s">
        <v>153</v>
      </c>
      <c r="E96" s="11" t="s">
        <v>192</v>
      </c>
      <c r="F96" s="11"/>
      <c r="G96" s="11"/>
      <c r="H96" s="18" t="s">
        <v>192</v>
      </c>
      <c r="I96" s="18"/>
      <c r="J96" t="s">
        <v>183</v>
      </c>
      <c r="N96" s="81">
        <v>89</v>
      </c>
      <c r="P96" s="233">
        <v>89</v>
      </c>
      <c r="Q96" s="4">
        <v>31</v>
      </c>
      <c r="R96" s="4">
        <v>28</v>
      </c>
      <c r="S96" s="4">
        <v>31</v>
      </c>
      <c r="T96" s="18">
        <v>30</v>
      </c>
      <c r="U96" s="18">
        <v>31</v>
      </c>
      <c r="V96" s="18">
        <v>30</v>
      </c>
      <c r="W96" s="18">
        <v>31</v>
      </c>
      <c r="X96" s="18">
        <v>31</v>
      </c>
      <c r="Y96" s="18">
        <v>30</v>
      </c>
      <c r="Z96" s="18">
        <v>31</v>
      </c>
      <c r="AA96" s="18">
        <v>30</v>
      </c>
      <c r="AB96" s="18">
        <v>31</v>
      </c>
      <c r="AG96" s="48" t="s">
        <v>118</v>
      </c>
      <c r="AH96" s="47">
        <v>3</v>
      </c>
      <c r="AI96" s="52" t="s">
        <v>153</v>
      </c>
      <c r="AJ96" s="4">
        <v>31</v>
      </c>
      <c r="AK96" s="4">
        <v>28</v>
      </c>
      <c r="AL96" s="4">
        <v>31</v>
      </c>
      <c r="AM96" s="18">
        <v>30</v>
      </c>
      <c r="AN96" s="18">
        <v>31</v>
      </c>
      <c r="AO96" s="18">
        <v>30</v>
      </c>
      <c r="AP96" s="18">
        <v>31</v>
      </c>
      <c r="AQ96" s="18">
        <v>31</v>
      </c>
      <c r="AR96" s="18">
        <v>30</v>
      </c>
      <c r="AS96" s="18">
        <v>31</v>
      </c>
      <c r="AT96" s="18">
        <v>30</v>
      </c>
      <c r="AU96" s="18">
        <v>31</v>
      </c>
    </row>
    <row r="97" spans="1:47" x14ac:dyDescent="0.25">
      <c r="A97" s="60" t="e">
        <f>landings!AQ98/landings!AT98</f>
        <v>#DIV/0!</v>
      </c>
      <c r="B97" t="s">
        <v>286</v>
      </c>
      <c r="C97" s="15">
        <v>15</v>
      </c>
      <c r="D97" s="11" t="s">
        <v>157</v>
      </c>
      <c r="E97" s="11" t="s">
        <v>192</v>
      </c>
      <c r="F97" s="11"/>
      <c r="G97" s="11"/>
      <c r="H97" s="18" t="s">
        <v>203</v>
      </c>
      <c r="I97" s="18"/>
      <c r="J97" t="s">
        <v>183</v>
      </c>
      <c r="N97" s="81">
        <v>90</v>
      </c>
      <c r="P97" s="233">
        <v>90</v>
      </c>
      <c r="Q97" s="4">
        <v>31</v>
      </c>
      <c r="R97" s="4">
        <v>28</v>
      </c>
      <c r="S97" s="4">
        <v>31</v>
      </c>
      <c r="T97" s="18">
        <v>30</v>
      </c>
      <c r="U97" s="18">
        <v>31</v>
      </c>
      <c r="V97" s="18">
        <v>30</v>
      </c>
      <c r="W97" s="18">
        <v>31</v>
      </c>
      <c r="X97" s="18">
        <v>31</v>
      </c>
      <c r="Y97" s="18">
        <v>30</v>
      </c>
      <c r="Z97" s="18">
        <v>31</v>
      </c>
      <c r="AA97" s="18">
        <v>30</v>
      </c>
      <c r="AB97" s="18">
        <v>31</v>
      </c>
      <c r="AG97" s="48" t="s">
        <v>124</v>
      </c>
      <c r="AH97" s="47">
        <v>3</v>
      </c>
      <c r="AI97" s="54" t="s">
        <v>153</v>
      </c>
      <c r="AJ97" s="4">
        <v>31</v>
      </c>
      <c r="AK97" s="4">
        <v>28</v>
      </c>
      <c r="AL97" s="4">
        <v>31</v>
      </c>
      <c r="AM97" s="18">
        <v>30</v>
      </c>
      <c r="AN97" s="18">
        <v>31</v>
      </c>
      <c r="AO97" s="18">
        <v>30</v>
      </c>
      <c r="AP97" s="18">
        <v>31</v>
      </c>
      <c r="AQ97" s="18">
        <v>31</v>
      </c>
      <c r="AR97" s="18">
        <v>30</v>
      </c>
      <c r="AS97" s="18">
        <v>31</v>
      </c>
      <c r="AT97" s="18">
        <v>30</v>
      </c>
      <c r="AU97" s="18">
        <v>31</v>
      </c>
    </row>
    <row r="98" spans="1:47" x14ac:dyDescent="0.25">
      <c r="A98" s="60" t="e">
        <f>landings!AQ99/landings!AT99</f>
        <v>#DIV/0!</v>
      </c>
      <c r="B98" t="s">
        <v>288</v>
      </c>
      <c r="C98" s="15">
        <v>15</v>
      </c>
      <c r="D98" s="11" t="s">
        <v>157</v>
      </c>
      <c r="E98" s="11" t="s">
        <v>192</v>
      </c>
      <c r="F98" s="11"/>
      <c r="G98" s="11"/>
      <c r="H98" s="18" t="s">
        <v>192</v>
      </c>
      <c r="I98" s="18"/>
      <c r="J98" t="s">
        <v>183</v>
      </c>
      <c r="N98" s="81">
        <v>91</v>
      </c>
      <c r="P98" s="233">
        <v>91</v>
      </c>
      <c r="Q98" s="4">
        <v>31</v>
      </c>
      <c r="R98" s="4">
        <v>28</v>
      </c>
      <c r="S98" s="4">
        <v>31</v>
      </c>
      <c r="T98" s="18">
        <v>30</v>
      </c>
      <c r="U98" s="18">
        <v>31</v>
      </c>
      <c r="V98" s="18">
        <v>30</v>
      </c>
      <c r="W98" s="18">
        <v>31</v>
      </c>
      <c r="X98" s="18">
        <v>31</v>
      </c>
      <c r="Y98" s="18">
        <v>30</v>
      </c>
      <c r="Z98" s="18">
        <v>31</v>
      </c>
      <c r="AA98" s="18">
        <v>30</v>
      </c>
      <c r="AB98" s="18">
        <v>31</v>
      </c>
      <c r="AG98" s="48" t="s">
        <v>117</v>
      </c>
      <c r="AH98" s="47">
        <v>3</v>
      </c>
      <c r="AI98" s="52" t="s">
        <v>153</v>
      </c>
      <c r="AJ98" s="4">
        <v>31</v>
      </c>
      <c r="AK98" s="4">
        <v>28</v>
      </c>
      <c r="AL98" s="4">
        <v>31</v>
      </c>
      <c r="AM98" s="18">
        <v>30</v>
      </c>
      <c r="AN98" s="18">
        <v>31</v>
      </c>
      <c r="AO98" s="18">
        <v>30</v>
      </c>
      <c r="AP98" s="18">
        <v>31</v>
      </c>
      <c r="AQ98" s="18">
        <v>31</v>
      </c>
      <c r="AR98" s="18">
        <v>30</v>
      </c>
      <c r="AS98" s="18">
        <v>31</v>
      </c>
      <c r="AT98" s="18">
        <v>30</v>
      </c>
      <c r="AU98" s="18">
        <v>31</v>
      </c>
    </row>
    <row r="99" spans="1:47" x14ac:dyDescent="0.25">
      <c r="A99" s="60" t="e">
        <f>landings!AQ100/landings!AT100</f>
        <v>#DIV/0!</v>
      </c>
      <c r="B99" t="s">
        <v>287</v>
      </c>
      <c r="C99" s="15">
        <v>15</v>
      </c>
      <c r="D99" s="11" t="s">
        <v>157</v>
      </c>
      <c r="E99" s="11" t="s">
        <v>192</v>
      </c>
      <c r="F99" s="11"/>
      <c r="G99" s="11"/>
      <c r="H99" s="18" t="s">
        <v>192</v>
      </c>
      <c r="I99" s="18"/>
      <c r="J99" t="s">
        <v>183</v>
      </c>
      <c r="N99" s="81">
        <v>92</v>
      </c>
      <c r="P99" s="233">
        <v>92</v>
      </c>
      <c r="Q99" s="4">
        <v>31</v>
      </c>
      <c r="R99" s="4">
        <v>28</v>
      </c>
      <c r="S99" s="4">
        <v>31</v>
      </c>
      <c r="T99" s="18">
        <v>30</v>
      </c>
      <c r="U99" s="18">
        <v>31</v>
      </c>
      <c r="V99" s="18">
        <v>30</v>
      </c>
      <c r="W99" s="18">
        <v>31</v>
      </c>
      <c r="X99" s="18">
        <v>31</v>
      </c>
      <c r="Y99" s="18">
        <v>30</v>
      </c>
      <c r="Z99" s="18">
        <v>31</v>
      </c>
      <c r="AA99" s="18">
        <v>30</v>
      </c>
      <c r="AB99" s="18">
        <v>31</v>
      </c>
      <c r="AG99" s="48" t="s">
        <v>126</v>
      </c>
      <c r="AH99" s="47">
        <v>3</v>
      </c>
      <c r="AI99" s="54" t="s">
        <v>153</v>
      </c>
      <c r="AJ99" s="4">
        <v>31</v>
      </c>
      <c r="AK99" s="4">
        <v>28</v>
      </c>
      <c r="AL99" s="4">
        <v>31</v>
      </c>
      <c r="AM99" s="18">
        <v>30</v>
      </c>
      <c r="AN99" s="18">
        <v>31</v>
      </c>
      <c r="AO99" s="18">
        <v>30</v>
      </c>
      <c r="AP99" s="18">
        <v>31</v>
      </c>
      <c r="AQ99" s="18">
        <v>31</v>
      </c>
      <c r="AR99" s="18">
        <v>30</v>
      </c>
      <c r="AS99" s="18">
        <v>31</v>
      </c>
      <c r="AT99" s="18">
        <v>30</v>
      </c>
      <c r="AU99" s="18">
        <v>31</v>
      </c>
    </row>
    <row r="100" spans="1:47" x14ac:dyDescent="0.25">
      <c r="A100" s="60" t="e">
        <f>landings!AQ101/landings!AT101</f>
        <v>#DIV/0!</v>
      </c>
      <c r="B100" t="s">
        <v>289</v>
      </c>
      <c r="C100" s="15">
        <v>15</v>
      </c>
      <c r="D100" s="11" t="s">
        <v>157</v>
      </c>
      <c r="E100" s="11" t="s">
        <v>192</v>
      </c>
      <c r="F100" s="11"/>
      <c r="G100" s="11"/>
      <c r="H100" s="4" t="s">
        <v>190</v>
      </c>
      <c r="I100" s="18">
        <v>160</v>
      </c>
      <c r="J100" t="s">
        <v>181</v>
      </c>
      <c r="N100" s="81">
        <v>93</v>
      </c>
      <c r="P100" s="233">
        <v>93</v>
      </c>
      <c r="Q100" s="4">
        <v>31</v>
      </c>
      <c r="R100" s="4">
        <v>28</v>
      </c>
      <c r="S100" s="4">
        <v>31</v>
      </c>
      <c r="T100" s="18">
        <v>30</v>
      </c>
      <c r="U100" s="18">
        <v>31</v>
      </c>
      <c r="V100" s="18">
        <v>30</v>
      </c>
      <c r="W100" s="18">
        <v>31</v>
      </c>
      <c r="X100" s="18">
        <v>31</v>
      </c>
      <c r="Y100" s="18">
        <v>30</v>
      </c>
      <c r="Z100" s="18">
        <v>31</v>
      </c>
      <c r="AA100" s="18">
        <v>30</v>
      </c>
      <c r="AB100" s="18">
        <v>31</v>
      </c>
      <c r="AG100" s="48" t="s">
        <v>110</v>
      </c>
      <c r="AH100" s="47">
        <v>4</v>
      </c>
      <c r="AI100" s="52" t="s">
        <v>152</v>
      </c>
      <c r="AJ100" s="65">
        <v>27</v>
      </c>
      <c r="AK100" s="4">
        <v>28</v>
      </c>
      <c r="AL100" s="4">
        <v>31</v>
      </c>
      <c r="AM100" s="77">
        <v>18</v>
      </c>
      <c r="AN100" s="18">
        <v>31</v>
      </c>
      <c r="AO100" s="18">
        <v>30</v>
      </c>
      <c r="AP100" s="78">
        <v>5</v>
      </c>
      <c r="AQ100" s="78">
        <v>5</v>
      </c>
      <c r="AR100" s="65">
        <v>17</v>
      </c>
      <c r="AS100" s="18">
        <v>31</v>
      </c>
      <c r="AT100" s="18">
        <v>30</v>
      </c>
      <c r="AU100" s="65">
        <v>20</v>
      </c>
    </row>
    <row r="101" spans="1:47" x14ac:dyDescent="0.25">
      <c r="A101" s="60" t="e">
        <f>landings!AQ102/landings!AT102</f>
        <v>#DIV/0!</v>
      </c>
      <c r="B101" t="s">
        <v>290</v>
      </c>
      <c r="C101" s="15">
        <v>15</v>
      </c>
      <c r="D101" s="11" t="s">
        <v>154</v>
      </c>
      <c r="E101" s="4" t="s">
        <v>190</v>
      </c>
      <c r="G101" s="11"/>
      <c r="H101" s="4" t="s">
        <v>190</v>
      </c>
      <c r="I101" s="18"/>
      <c r="J101" t="s">
        <v>183</v>
      </c>
      <c r="N101" s="81">
        <v>94</v>
      </c>
      <c r="P101" s="233">
        <v>94</v>
      </c>
      <c r="Q101" s="4">
        <v>31</v>
      </c>
      <c r="R101" s="4">
        <v>28</v>
      </c>
      <c r="S101" s="4">
        <v>31</v>
      </c>
      <c r="T101" s="18">
        <v>30</v>
      </c>
      <c r="U101" s="18">
        <v>31</v>
      </c>
      <c r="V101" s="18">
        <v>30</v>
      </c>
      <c r="W101" s="18">
        <v>31</v>
      </c>
      <c r="X101" s="18">
        <v>31</v>
      </c>
      <c r="Y101" s="18">
        <v>30</v>
      </c>
      <c r="Z101" s="18">
        <v>31</v>
      </c>
      <c r="AA101" s="18">
        <v>30</v>
      </c>
      <c r="AB101" s="18">
        <v>31</v>
      </c>
      <c r="AG101" s="48" t="s">
        <v>107</v>
      </c>
      <c r="AH101" s="47">
        <v>4</v>
      </c>
      <c r="AI101" s="52" t="s">
        <v>152</v>
      </c>
      <c r="AJ101" s="4">
        <v>31</v>
      </c>
      <c r="AK101" s="4">
        <v>28</v>
      </c>
      <c r="AL101" s="4">
        <v>31</v>
      </c>
      <c r="AM101" s="18">
        <v>30</v>
      </c>
      <c r="AN101" s="18">
        <v>31</v>
      </c>
      <c r="AO101" s="18">
        <v>30</v>
      </c>
      <c r="AP101" s="18">
        <v>31</v>
      </c>
      <c r="AQ101" s="18">
        <v>31</v>
      </c>
      <c r="AR101" s="18">
        <v>30</v>
      </c>
      <c r="AS101" s="18">
        <v>31</v>
      </c>
      <c r="AT101" s="18">
        <v>30</v>
      </c>
      <c r="AU101" s="18">
        <v>31</v>
      </c>
    </row>
    <row r="102" spans="1:47" x14ac:dyDescent="0.25">
      <c r="A102" s="60" t="e">
        <f>landings!AQ103/landings!AT103</f>
        <v>#DIV/0!</v>
      </c>
      <c r="B102" t="s">
        <v>291</v>
      </c>
      <c r="C102" s="15">
        <v>15</v>
      </c>
      <c r="D102" s="11" t="s">
        <v>154</v>
      </c>
      <c r="E102" s="4" t="s">
        <v>190</v>
      </c>
      <c r="G102" s="11"/>
      <c r="H102" s="4" t="s">
        <v>190</v>
      </c>
      <c r="I102" s="18">
        <v>160</v>
      </c>
      <c r="J102" t="s">
        <v>181</v>
      </c>
      <c r="N102" s="81">
        <v>95</v>
      </c>
      <c r="P102" s="233">
        <v>95</v>
      </c>
      <c r="Q102" s="4">
        <v>31</v>
      </c>
      <c r="R102" s="4">
        <v>28</v>
      </c>
      <c r="S102" s="4">
        <v>31</v>
      </c>
      <c r="T102" s="18">
        <v>30</v>
      </c>
      <c r="U102" s="18">
        <v>31</v>
      </c>
      <c r="V102" s="18">
        <v>30</v>
      </c>
      <c r="W102" s="18">
        <v>31</v>
      </c>
      <c r="X102" s="18">
        <v>31</v>
      </c>
      <c r="Y102" s="18">
        <v>30</v>
      </c>
      <c r="Z102" s="18">
        <v>31</v>
      </c>
      <c r="AA102" s="18">
        <v>30</v>
      </c>
      <c r="AB102" s="18">
        <v>31</v>
      </c>
      <c r="AG102" s="48" t="s">
        <v>136</v>
      </c>
      <c r="AH102" s="47">
        <v>4</v>
      </c>
      <c r="AI102" s="54" t="s">
        <v>152</v>
      </c>
      <c r="AJ102" s="65">
        <v>27</v>
      </c>
      <c r="AK102" s="4">
        <v>28</v>
      </c>
      <c r="AL102" s="4">
        <v>31</v>
      </c>
      <c r="AM102" s="77">
        <v>18</v>
      </c>
      <c r="AN102" s="18">
        <v>31</v>
      </c>
      <c r="AO102" s="18">
        <v>30</v>
      </c>
      <c r="AP102" s="78">
        <v>5</v>
      </c>
      <c r="AQ102" s="78">
        <v>5</v>
      </c>
      <c r="AR102" s="65">
        <v>17</v>
      </c>
      <c r="AS102" s="18">
        <v>31</v>
      </c>
      <c r="AT102" s="18">
        <v>30</v>
      </c>
      <c r="AU102" s="65">
        <v>20</v>
      </c>
    </row>
    <row r="103" spans="1:47" x14ac:dyDescent="0.25">
      <c r="A103" s="60" t="e">
        <f>landings!AQ104/landings!AT104</f>
        <v>#DIV/0!</v>
      </c>
      <c r="B103" t="s">
        <v>292</v>
      </c>
      <c r="C103" s="15">
        <v>15</v>
      </c>
      <c r="D103" s="11" t="s">
        <v>154</v>
      </c>
      <c r="E103" s="4" t="s">
        <v>190</v>
      </c>
      <c r="G103" s="11"/>
      <c r="H103" s="4" t="s">
        <v>190</v>
      </c>
      <c r="I103" s="18"/>
      <c r="J103" t="s">
        <v>183</v>
      </c>
      <c r="N103" s="81">
        <v>96</v>
      </c>
      <c r="P103" s="233">
        <v>96</v>
      </c>
      <c r="Q103" s="4">
        <v>31</v>
      </c>
      <c r="R103" s="4">
        <v>28</v>
      </c>
      <c r="S103" s="4">
        <v>31</v>
      </c>
      <c r="T103" s="18">
        <v>30</v>
      </c>
      <c r="U103" s="18">
        <v>31</v>
      </c>
      <c r="V103" s="18">
        <v>30</v>
      </c>
      <c r="W103" s="18">
        <v>31</v>
      </c>
      <c r="X103" s="18">
        <v>31</v>
      </c>
      <c r="Y103" s="18">
        <v>30</v>
      </c>
      <c r="Z103" s="18">
        <v>31</v>
      </c>
      <c r="AA103" s="18">
        <v>30</v>
      </c>
      <c r="AB103" s="18">
        <v>31</v>
      </c>
      <c r="AG103" s="48" t="s">
        <v>119</v>
      </c>
      <c r="AH103" s="47">
        <v>4</v>
      </c>
      <c r="AI103" s="52" t="s">
        <v>154</v>
      </c>
      <c r="AJ103" s="4">
        <v>31</v>
      </c>
      <c r="AK103" s="4">
        <v>28</v>
      </c>
      <c r="AL103" s="4">
        <v>31</v>
      </c>
      <c r="AM103" s="18">
        <v>30</v>
      </c>
      <c r="AN103" s="18">
        <v>31</v>
      </c>
      <c r="AO103" s="18">
        <v>30</v>
      </c>
      <c r="AP103" s="18">
        <v>31</v>
      </c>
      <c r="AQ103" s="18">
        <v>31</v>
      </c>
      <c r="AR103" s="18">
        <v>30</v>
      </c>
      <c r="AS103" s="18">
        <v>31</v>
      </c>
      <c r="AT103" s="18">
        <v>30</v>
      </c>
      <c r="AU103" s="18">
        <v>31</v>
      </c>
    </row>
    <row r="104" spans="1:47" x14ac:dyDescent="0.25">
      <c r="A104" s="60" t="e">
        <f>landings!AQ105/landings!AT105</f>
        <v>#DIV/0!</v>
      </c>
      <c r="B104" t="s">
        <v>293</v>
      </c>
      <c r="C104" s="15">
        <v>15</v>
      </c>
      <c r="D104" s="11" t="s">
        <v>154</v>
      </c>
      <c r="E104" s="4" t="s">
        <v>190</v>
      </c>
      <c r="G104" s="11"/>
      <c r="H104" s="4" t="s">
        <v>190</v>
      </c>
      <c r="I104" s="18"/>
      <c r="J104" t="s">
        <v>183</v>
      </c>
      <c r="N104" s="81">
        <v>97</v>
      </c>
      <c r="P104" s="233">
        <v>97</v>
      </c>
      <c r="Q104" s="4">
        <v>31</v>
      </c>
      <c r="R104" s="4">
        <v>28</v>
      </c>
      <c r="S104" s="4">
        <v>31</v>
      </c>
      <c r="T104" s="18">
        <v>30</v>
      </c>
      <c r="U104" s="18">
        <v>31</v>
      </c>
      <c r="V104" s="18">
        <v>30</v>
      </c>
      <c r="W104" s="18">
        <v>31</v>
      </c>
      <c r="X104" s="18">
        <v>31</v>
      </c>
      <c r="Y104" s="18">
        <v>30</v>
      </c>
      <c r="Z104" s="18">
        <v>31</v>
      </c>
      <c r="AA104" s="18">
        <v>30</v>
      </c>
      <c r="AB104" s="18">
        <v>31</v>
      </c>
      <c r="AG104" s="48" t="s">
        <v>107</v>
      </c>
      <c r="AH104" s="47">
        <v>4</v>
      </c>
      <c r="AI104" s="52" t="s">
        <v>154</v>
      </c>
      <c r="AJ104" s="4">
        <v>31</v>
      </c>
      <c r="AK104" s="4">
        <v>28</v>
      </c>
      <c r="AL104" s="4">
        <v>31</v>
      </c>
      <c r="AM104" s="18">
        <v>30</v>
      </c>
      <c r="AN104" s="18">
        <v>31</v>
      </c>
      <c r="AO104" s="18">
        <v>30</v>
      </c>
      <c r="AP104" s="18">
        <v>31</v>
      </c>
      <c r="AQ104" s="18">
        <v>31</v>
      </c>
      <c r="AR104" s="18">
        <v>30</v>
      </c>
      <c r="AS104" s="18">
        <v>31</v>
      </c>
      <c r="AT104" s="18">
        <v>30</v>
      </c>
      <c r="AU104" s="18">
        <v>31</v>
      </c>
    </row>
    <row r="105" spans="1:47" x14ac:dyDescent="0.25">
      <c r="A105" s="60" t="e">
        <f>landings!AQ106/landings!AT106</f>
        <v>#DIV/0!</v>
      </c>
      <c r="B105" t="s">
        <v>287</v>
      </c>
      <c r="C105" s="15">
        <v>15</v>
      </c>
      <c r="D105" s="11" t="s">
        <v>154</v>
      </c>
      <c r="E105" s="4" t="s">
        <v>190</v>
      </c>
      <c r="G105" s="11"/>
      <c r="H105" s="18" t="s">
        <v>206</v>
      </c>
      <c r="I105" s="18"/>
      <c r="J105" t="s">
        <v>183</v>
      </c>
      <c r="N105" s="81">
        <v>98</v>
      </c>
      <c r="P105" s="233">
        <v>98</v>
      </c>
      <c r="Q105" s="4">
        <v>31</v>
      </c>
      <c r="R105" s="4">
        <v>28</v>
      </c>
      <c r="S105" s="4">
        <v>31</v>
      </c>
      <c r="T105" s="18">
        <v>30</v>
      </c>
      <c r="U105" s="18">
        <v>31</v>
      </c>
      <c r="V105" s="18">
        <v>30</v>
      </c>
      <c r="W105" s="18">
        <v>31</v>
      </c>
      <c r="X105" s="18">
        <v>31</v>
      </c>
      <c r="Y105" s="18">
        <v>30</v>
      </c>
      <c r="Z105" s="18">
        <v>31</v>
      </c>
      <c r="AA105" s="18">
        <v>30</v>
      </c>
      <c r="AB105" s="18">
        <v>31</v>
      </c>
      <c r="AG105" s="48" t="s">
        <v>105</v>
      </c>
      <c r="AH105" s="47">
        <v>4</v>
      </c>
      <c r="AI105" s="54" t="s">
        <v>157</v>
      </c>
      <c r="AJ105" s="4">
        <v>31</v>
      </c>
      <c r="AK105" s="4">
        <v>28</v>
      </c>
      <c r="AL105" s="4">
        <v>31</v>
      </c>
      <c r="AM105" s="18">
        <v>30</v>
      </c>
      <c r="AN105" s="18">
        <v>31</v>
      </c>
      <c r="AO105" s="18">
        <v>30</v>
      </c>
      <c r="AP105" s="18">
        <v>31</v>
      </c>
      <c r="AQ105" s="18">
        <v>31</v>
      </c>
      <c r="AR105" s="18">
        <v>30</v>
      </c>
      <c r="AS105" s="18">
        <v>31</v>
      </c>
      <c r="AT105" s="18">
        <v>30</v>
      </c>
      <c r="AU105" s="18">
        <v>31</v>
      </c>
    </row>
    <row r="106" spans="1:47" x14ac:dyDescent="0.25">
      <c r="A106" s="60" t="e">
        <f>landings!AQ107/landings!AT107</f>
        <v>#DIV/0!</v>
      </c>
      <c r="B106" t="s">
        <v>294</v>
      </c>
      <c r="C106" s="15">
        <v>15</v>
      </c>
      <c r="D106" s="11" t="s">
        <v>154</v>
      </c>
      <c r="E106" s="4" t="s">
        <v>190</v>
      </c>
      <c r="G106" s="11"/>
      <c r="H106" s="18" t="s">
        <v>206</v>
      </c>
      <c r="I106" s="18"/>
      <c r="J106" t="s">
        <v>183</v>
      </c>
      <c r="N106" s="81">
        <v>99</v>
      </c>
      <c r="P106" s="233">
        <v>99</v>
      </c>
      <c r="Q106" s="4">
        <v>31</v>
      </c>
      <c r="R106" s="4">
        <v>28</v>
      </c>
      <c r="S106" s="4">
        <v>31</v>
      </c>
      <c r="T106" s="18">
        <v>30</v>
      </c>
      <c r="U106" s="18">
        <v>31</v>
      </c>
      <c r="V106" s="18">
        <v>30</v>
      </c>
      <c r="W106" s="18">
        <v>31</v>
      </c>
      <c r="X106" s="18">
        <v>31</v>
      </c>
      <c r="Y106" s="18">
        <v>30</v>
      </c>
      <c r="Z106" s="18">
        <v>31</v>
      </c>
      <c r="AA106" s="18">
        <v>30</v>
      </c>
      <c r="AB106" s="18">
        <v>31</v>
      </c>
      <c r="AG106" s="48" t="s">
        <v>102</v>
      </c>
      <c r="AH106" s="47">
        <v>4</v>
      </c>
      <c r="AI106" s="54" t="s">
        <v>157</v>
      </c>
      <c r="AJ106" s="4">
        <v>31</v>
      </c>
      <c r="AK106" s="4">
        <v>28</v>
      </c>
      <c r="AL106" s="4">
        <v>31</v>
      </c>
      <c r="AM106" s="18">
        <v>30</v>
      </c>
      <c r="AN106" s="18">
        <v>31</v>
      </c>
      <c r="AO106" s="18">
        <v>30</v>
      </c>
      <c r="AP106" s="18">
        <v>31</v>
      </c>
      <c r="AQ106" s="18">
        <v>31</v>
      </c>
      <c r="AR106" s="18">
        <v>30</v>
      </c>
      <c r="AS106" s="18">
        <v>31</v>
      </c>
      <c r="AT106" s="18">
        <v>30</v>
      </c>
      <c r="AU106" s="18">
        <v>31</v>
      </c>
    </row>
    <row r="107" spans="1:47" x14ac:dyDescent="0.25">
      <c r="A107" s="60" t="e">
        <f>landings!AQ108/landings!AT108</f>
        <v>#DIV/0!</v>
      </c>
      <c r="B107" t="s">
        <v>295</v>
      </c>
      <c r="C107" s="15">
        <v>15</v>
      </c>
      <c r="D107" s="11" t="s">
        <v>154</v>
      </c>
      <c r="E107" s="4" t="s">
        <v>190</v>
      </c>
      <c r="G107" s="11"/>
      <c r="H107" s="4" t="s">
        <v>192</v>
      </c>
      <c r="I107" s="18"/>
      <c r="J107" s="18" t="s">
        <v>196</v>
      </c>
      <c r="N107" s="81">
        <v>100</v>
      </c>
      <c r="P107" s="233">
        <v>100</v>
      </c>
      <c r="Q107" s="4">
        <v>31</v>
      </c>
      <c r="R107" s="4">
        <v>28</v>
      </c>
      <c r="S107" s="4">
        <v>31</v>
      </c>
      <c r="T107" s="18">
        <v>30</v>
      </c>
      <c r="U107" s="18">
        <v>31</v>
      </c>
      <c r="V107" s="18">
        <v>30</v>
      </c>
      <c r="W107" s="18">
        <v>31</v>
      </c>
      <c r="X107" s="18">
        <v>31</v>
      </c>
      <c r="Y107" s="18">
        <v>30</v>
      </c>
      <c r="Z107" s="18">
        <v>31</v>
      </c>
      <c r="AA107" s="18">
        <v>30</v>
      </c>
      <c r="AB107" s="18">
        <v>31</v>
      </c>
      <c r="AG107" s="48" t="s">
        <v>137</v>
      </c>
      <c r="AH107" s="47">
        <v>4</v>
      </c>
      <c r="AI107" s="52" t="s">
        <v>157</v>
      </c>
      <c r="AJ107" s="4">
        <v>31</v>
      </c>
      <c r="AK107" s="4">
        <v>28</v>
      </c>
      <c r="AL107" s="4">
        <v>31</v>
      </c>
      <c r="AM107" s="18">
        <v>30</v>
      </c>
      <c r="AN107" s="18">
        <v>31</v>
      </c>
      <c r="AO107" s="18">
        <v>30</v>
      </c>
      <c r="AP107" s="18">
        <v>31</v>
      </c>
      <c r="AQ107" s="18">
        <v>31</v>
      </c>
      <c r="AR107" s="18">
        <v>30</v>
      </c>
      <c r="AS107" s="18">
        <v>31</v>
      </c>
      <c r="AT107" s="18">
        <v>30</v>
      </c>
      <c r="AU107" s="18">
        <v>31</v>
      </c>
    </row>
    <row r="108" spans="1:47" x14ac:dyDescent="0.25">
      <c r="A108" s="60" t="e">
        <f>landings!AQ109/landings!AT109</f>
        <v>#DIV/0!</v>
      </c>
      <c r="B108" t="s">
        <v>286</v>
      </c>
      <c r="C108" s="15">
        <v>15</v>
      </c>
      <c r="D108" s="11" t="s">
        <v>153</v>
      </c>
      <c r="E108" s="18" t="s">
        <v>192</v>
      </c>
      <c r="F108" s="18"/>
      <c r="G108" s="11"/>
      <c r="H108" s="18" t="s">
        <v>192</v>
      </c>
      <c r="I108" s="18"/>
      <c r="J108" s="18" t="s">
        <v>200</v>
      </c>
      <c r="N108" s="81">
        <v>101</v>
      </c>
      <c r="P108" s="233">
        <v>101</v>
      </c>
      <c r="Q108" s="4">
        <v>31</v>
      </c>
      <c r="R108" s="4">
        <v>28</v>
      </c>
      <c r="S108" s="4">
        <v>31</v>
      </c>
      <c r="T108" s="18">
        <v>30</v>
      </c>
      <c r="U108" s="18">
        <v>31</v>
      </c>
      <c r="V108" s="18">
        <v>30</v>
      </c>
      <c r="W108" s="18">
        <v>31</v>
      </c>
      <c r="X108" s="18">
        <v>31</v>
      </c>
      <c r="Y108" s="18">
        <v>30</v>
      </c>
      <c r="Z108" s="18">
        <v>31</v>
      </c>
      <c r="AA108" s="18">
        <v>30</v>
      </c>
      <c r="AB108" s="18">
        <v>31</v>
      </c>
      <c r="AG108" s="48" t="s">
        <v>134</v>
      </c>
      <c r="AH108" s="47">
        <v>4</v>
      </c>
      <c r="AI108" s="54" t="s">
        <v>153</v>
      </c>
      <c r="AJ108" s="4">
        <v>31</v>
      </c>
      <c r="AK108" s="4">
        <v>28</v>
      </c>
      <c r="AL108" s="4">
        <v>31</v>
      </c>
      <c r="AM108" s="18">
        <v>30</v>
      </c>
      <c r="AN108" s="18">
        <v>31</v>
      </c>
      <c r="AO108" s="18">
        <v>30</v>
      </c>
      <c r="AP108" s="18">
        <v>31</v>
      </c>
      <c r="AQ108" s="18">
        <v>31</v>
      </c>
      <c r="AR108" s="18">
        <v>30</v>
      </c>
      <c r="AS108" s="18">
        <v>31</v>
      </c>
      <c r="AT108" s="18">
        <v>30</v>
      </c>
      <c r="AU108" s="18">
        <v>31</v>
      </c>
    </row>
    <row r="109" spans="1:47" x14ac:dyDescent="0.25">
      <c r="A109" s="60" t="e">
        <f>landings!AQ110/landings!AT110</f>
        <v>#DIV/0!</v>
      </c>
      <c r="B109" t="s">
        <v>287</v>
      </c>
      <c r="C109" s="15">
        <v>15</v>
      </c>
      <c r="D109" s="11" t="s">
        <v>153</v>
      </c>
      <c r="E109" s="18" t="s">
        <v>192</v>
      </c>
      <c r="F109" s="18"/>
      <c r="G109" s="11"/>
      <c r="H109" s="18" t="s">
        <v>205</v>
      </c>
      <c r="I109" s="18"/>
      <c r="J109" t="s">
        <v>183</v>
      </c>
      <c r="N109" s="81">
        <v>102</v>
      </c>
      <c r="P109" s="233">
        <v>102</v>
      </c>
      <c r="Q109" s="4">
        <v>31</v>
      </c>
      <c r="R109" s="4">
        <v>28</v>
      </c>
      <c r="S109" s="4">
        <v>31</v>
      </c>
      <c r="T109" s="18">
        <v>30</v>
      </c>
      <c r="U109" s="18">
        <v>31</v>
      </c>
      <c r="V109" s="18">
        <v>30</v>
      </c>
      <c r="W109" s="18">
        <v>31</v>
      </c>
      <c r="X109" s="18">
        <v>31</v>
      </c>
      <c r="Y109" s="18">
        <v>30</v>
      </c>
      <c r="Z109" s="18">
        <v>31</v>
      </c>
      <c r="AA109" s="18">
        <v>30</v>
      </c>
      <c r="AB109" s="18">
        <v>31</v>
      </c>
      <c r="AG109" s="48" t="s">
        <v>135</v>
      </c>
      <c r="AH109" s="47">
        <v>4</v>
      </c>
      <c r="AI109" s="52" t="s">
        <v>153</v>
      </c>
      <c r="AJ109" s="4">
        <v>31</v>
      </c>
      <c r="AK109" s="4">
        <v>28</v>
      </c>
      <c r="AL109" s="4">
        <v>31</v>
      </c>
      <c r="AM109" s="18">
        <v>30</v>
      </c>
      <c r="AN109" s="18">
        <v>31</v>
      </c>
      <c r="AO109" s="18">
        <v>30</v>
      </c>
      <c r="AP109" s="18">
        <v>31</v>
      </c>
      <c r="AQ109" s="18">
        <v>31</v>
      </c>
      <c r="AR109" s="18">
        <v>30</v>
      </c>
      <c r="AS109" s="18">
        <v>31</v>
      </c>
      <c r="AT109" s="18">
        <v>30</v>
      </c>
      <c r="AU109" s="18">
        <v>31</v>
      </c>
    </row>
    <row r="110" spans="1:47" x14ac:dyDescent="0.25">
      <c r="A110" s="60" t="e">
        <f>landings!AQ111/landings!AT111</f>
        <v>#DIV/0!</v>
      </c>
      <c r="B110" t="s">
        <v>289</v>
      </c>
      <c r="C110" s="15">
        <v>15</v>
      </c>
      <c r="D110" s="11" t="s">
        <v>153</v>
      </c>
      <c r="E110" s="18" t="s">
        <v>192</v>
      </c>
      <c r="F110" s="18"/>
      <c r="G110" s="11"/>
      <c r="H110" s="18" t="s">
        <v>205</v>
      </c>
      <c r="I110" s="18"/>
      <c r="J110" t="s">
        <v>183</v>
      </c>
      <c r="N110" s="81">
        <v>103</v>
      </c>
      <c r="P110" s="233">
        <v>103</v>
      </c>
      <c r="Q110" s="4">
        <v>31</v>
      </c>
      <c r="R110" s="4">
        <v>28</v>
      </c>
      <c r="S110" s="4">
        <v>31</v>
      </c>
      <c r="T110" s="18">
        <v>30</v>
      </c>
      <c r="U110" s="18">
        <v>31</v>
      </c>
      <c r="V110" s="18">
        <v>30</v>
      </c>
      <c r="W110" s="18">
        <v>31</v>
      </c>
      <c r="X110" s="18">
        <v>31</v>
      </c>
      <c r="Y110" s="18">
        <v>30</v>
      </c>
      <c r="Z110" s="18">
        <v>31</v>
      </c>
      <c r="AA110" s="18">
        <v>30</v>
      </c>
      <c r="AB110" s="18">
        <v>31</v>
      </c>
      <c r="AG110" s="48" t="s">
        <v>105</v>
      </c>
      <c r="AH110" s="47">
        <v>4</v>
      </c>
      <c r="AI110" s="54" t="s">
        <v>153</v>
      </c>
      <c r="AJ110" s="4">
        <v>31</v>
      </c>
      <c r="AK110" s="4">
        <v>28</v>
      </c>
      <c r="AL110" s="4">
        <v>31</v>
      </c>
      <c r="AM110" s="18">
        <v>30</v>
      </c>
      <c r="AN110" s="18">
        <v>31</v>
      </c>
      <c r="AO110" s="18">
        <v>30</v>
      </c>
      <c r="AP110" s="18">
        <v>31</v>
      </c>
      <c r="AQ110" s="18">
        <v>31</v>
      </c>
      <c r="AR110" s="18">
        <v>30</v>
      </c>
      <c r="AS110" s="18">
        <v>31</v>
      </c>
      <c r="AT110" s="18">
        <v>30</v>
      </c>
      <c r="AU110" s="18">
        <v>31</v>
      </c>
    </row>
    <row r="111" spans="1:47" x14ac:dyDescent="0.25">
      <c r="A111" s="60" t="e">
        <f>landings!AQ112/landings!AT112</f>
        <v>#DIV/0!</v>
      </c>
      <c r="B111" t="s">
        <v>296</v>
      </c>
      <c r="C111" s="15">
        <v>15</v>
      </c>
      <c r="D111" s="11" t="s">
        <v>156</v>
      </c>
      <c r="E111" s="4" t="s">
        <v>190</v>
      </c>
      <c r="G111" s="11"/>
      <c r="H111" s="18" t="s">
        <v>205</v>
      </c>
      <c r="I111" s="18"/>
      <c r="J111" t="s">
        <v>183</v>
      </c>
      <c r="N111" s="81">
        <v>104</v>
      </c>
      <c r="P111" s="233">
        <v>104</v>
      </c>
      <c r="Q111" s="65">
        <v>27</v>
      </c>
      <c r="R111" s="4">
        <v>28</v>
      </c>
      <c r="S111" s="4">
        <v>31</v>
      </c>
      <c r="T111" s="76">
        <v>5</v>
      </c>
      <c r="U111" s="18">
        <v>31</v>
      </c>
      <c r="V111" s="18">
        <v>30</v>
      </c>
      <c r="W111" s="18">
        <v>31</v>
      </c>
      <c r="X111" s="18">
        <v>31</v>
      </c>
      <c r="Y111" s="18">
        <v>30</v>
      </c>
      <c r="Z111" s="18">
        <v>31</v>
      </c>
      <c r="AA111" s="18">
        <v>30</v>
      </c>
      <c r="AB111" s="18">
        <v>31</v>
      </c>
      <c r="AG111" s="48" t="s">
        <v>102</v>
      </c>
      <c r="AH111" s="47">
        <v>4</v>
      </c>
      <c r="AI111" s="52" t="s">
        <v>153</v>
      </c>
      <c r="AJ111" s="4">
        <v>31</v>
      </c>
      <c r="AK111" s="4">
        <v>28</v>
      </c>
      <c r="AL111" s="4">
        <v>31</v>
      </c>
      <c r="AM111" s="18">
        <v>30</v>
      </c>
      <c r="AN111" s="18">
        <v>31</v>
      </c>
      <c r="AO111" s="18">
        <v>30</v>
      </c>
      <c r="AP111" s="18">
        <v>31</v>
      </c>
      <c r="AQ111" s="18">
        <v>31</v>
      </c>
      <c r="AR111" s="18">
        <v>30</v>
      </c>
      <c r="AS111" s="18">
        <v>31</v>
      </c>
      <c r="AT111" s="18">
        <v>30</v>
      </c>
      <c r="AU111" s="18">
        <v>31</v>
      </c>
    </row>
    <row r="112" spans="1:47" x14ac:dyDescent="0.25">
      <c r="A112" s="60" t="e">
        <f>landings!AQ113/landings!AT113</f>
        <v>#DIV/0!</v>
      </c>
      <c r="B112" t="s">
        <v>297</v>
      </c>
      <c r="C112" s="15">
        <v>15</v>
      </c>
      <c r="D112" s="11" t="s">
        <v>156</v>
      </c>
      <c r="E112" s="4" t="s">
        <v>190</v>
      </c>
      <c r="G112" s="11"/>
      <c r="H112" s="4" t="s">
        <v>192</v>
      </c>
      <c r="I112" s="18"/>
      <c r="J112" t="s">
        <v>183</v>
      </c>
      <c r="N112" s="81">
        <v>105</v>
      </c>
      <c r="P112" s="233">
        <v>105</v>
      </c>
      <c r="Q112" s="65">
        <v>27</v>
      </c>
      <c r="R112" s="4">
        <v>28</v>
      </c>
      <c r="S112" s="4">
        <v>31</v>
      </c>
      <c r="T112" s="76">
        <v>5</v>
      </c>
      <c r="U112" s="18">
        <v>31</v>
      </c>
      <c r="V112" s="18">
        <v>30</v>
      </c>
      <c r="W112" s="18">
        <v>31</v>
      </c>
      <c r="X112" s="18">
        <v>31</v>
      </c>
      <c r="Y112" s="18">
        <v>30</v>
      </c>
      <c r="Z112" s="18">
        <v>31</v>
      </c>
      <c r="AA112" s="18">
        <v>30</v>
      </c>
      <c r="AB112" s="18">
        <v>31</v>
      </c>
      <c r="AG112" s="48" t="s">
        <v>126</v>
      </c>
      <c r="AH112" s="47">
        <v>4</v>
      </c>
      <c r="AI112" s="54" t="s">
        <v>153</v>
      </c>
      <c r="AJ112" s="4">
        <v>31</v>
      </c>
      <c r="AK112" s="4">
        <v>28</v>
      </c>
      <c r="AL112" s="4">
        <v>31</v>
      </c>
      <c r="AM112" s="18">
        <v>30</v>
      </c>
      <c r="AN112" s="18">
        <v>31</v>
      </c>
      <c r="AO112" s="18">
        <v>30</v>
      </c>
      <c r="AP112" s="18">
        <v>31</v>
      </c>
      <c r="AQ112" s="18">
        <v>31</v>
      </c>
      <c r="AR112" s="18">
        <v>30</v>
      </c>
      <c r="AS112" s="18">
        <v>31</v>
      </c>
      <c r="AT112" s="18">
        <v>30</v>
      </c>
      <c r="AU112" s="18">
        <v>31</v>
      </c>
    </row>
    <row r="113" spans="1:47" x14ac:dyDescent="0.25">
      <c r="A113" s="60" t="e">
        <f>landings!AQ114/landings!AT114</f>
        <v>#DIV/0!</v>
      </c>
      <c r="B113" t="s">
        <v>287</v>
      </c>
      <c r="C113" s="15">
        <v>15</v>
      </c>
      <c r="D113" s="11" t="s">
        <v>156</v>
      </c>
      <c r="E113" s="4" t="s">
        <v>190</v>
      </c>
      <c r="G113" s="11"/>
      <c r="H113" s="18" t="s">
        <v>192</v>
      </c>
      <c r="I113" s="18"/>
      <c r="J113" t="s">
        <v>183</v>
      </c>
      <c r="N113" s="81">
        <v>106</v>
      </c>
      <c r="P113" s="233">
        <v>106</v>
      </c>
      <c r="Q113" s="4">
        <v>31</v>
      </c>
      <c r="R113" s="4">
        <v>28</v>
      </c>
      <c r="S113" s="4">
        <v>31</v>
      </c>
      <c r="T113" s="18">
        <v>30</v>
      </c>
      <c r="U113" s="18">
        <v>31</v>
      </c>
      <c r="V113" s="18">
        <v>30</v>
      </c>
      <c r="W113" s="18">
        <v>31</v>
      </c>
      <c r="X113" s="18">
        <v>31</v>
      </c>
      <c r="Y113" s="18">
        <v>30</v>
      </c>
      <c r="Z113" s="18">
        <v>31</v>
      </c>
      <c r="AA113" s="18">
        <v>30</v>
      </c>
      <c r="AB113" s="18">
        <v>31</v>
      </c>
      <c r="AG113" s="48" t="s">
        <v>138</v>
      </c>
      <c r="AH113" s="47">
        <v>4</v>
      </c>
      <c r="AI113" s="52" t="s">
        <v>153</v>
      </c>
      <c r="AJ113" s="4">
        <v>31</v>
      </c>
      <c r="AK113" s="4">
        <v>28</v>
      </c>
      <c r="AL113" s="4">
        <v>31</v>
      </c>
      <c r="AM113" s="18">
        <v>30</v>
      </c>
      <c r="AN113" s="18">
        <v>31</v>
      </c>
      <c r="AO113" s="18">
        <v>30</v>
      </c>
      <c r="AP113" s="18">
        <v>31</v>
      </c>
      <c r="AQ113" s="18">
        <v>31</v>
      </c>
      <c r="AR113" s="18">
        <v>30</v>
      </c>
      <c r="AS113" s="18">
        <v>31</v>
      </c>
      <c r="AT113" s="18">
        <v>30</v>
      </c>
      <c r="AU113" s="18">
        <v>31</v>
      </c>
    </row>
    <row r="114" spans="1:47" x14ac:dyDescent="0.25">
      <c r="A114" s="60" t="e">
        <f>landings!AQ115/landings!AT115</f>
        <v>#DIV/0!</v>
      </c>
      <c r="B114" t="s">
        <v>296</v>
      </c>
      <c r="C114" s="15">
        <v>15</v>
      </c>
      <c r="D114" s="11" t="s">
        <v>224</v>
      </c>
      <c r="E114" s="4" t="s">
        <v>190</v>
      </c>
      <c r="G114" s="11"/>
      <c r="H114" s="18" t="s">
        <v>192</v>
      </c>
      <c r="I114" s="18"/>
      <c r="J114" t="s">
        <v>183</v>
      </c>
      <c r="N114" s="81">
        <v>107</v>
      </c>
      <c r="P114" s="233">
        <v>107</v>
      </c>
      <c r="Q114" s="4">
        <v>31</v>
      </c>
      <c r="R114" s="4">
        <v>28</v>
      </c>
      <c r="S114" s="4">
        <v>31</v>
      </c>
      <c r="T114" s="18">
        <v>30</v>
      </c>
      <c r="U114" s="18">
        <v>31</v>
      </c>
      <c r="V114" s="18">
        <v>30</v>
      </c>
      <c r="W114" s="18">
        <v>31</v>
      </c>
      <c r="X114" s="18">
        <v>31</v>
      </c>
      <c r="Y114" s="18">
        <v>30</v>
      </c>
      <c r="Z114" s="18">
        <v>31</v>
      </c>
      <c r="AA114" s="18">
        <v>30</v>
      </c>
      <c r="AB114" s="18">
        <v>31</v>
      </c>
      <c r="AG114" s="48" t="s">
        <v>137</v>
      </c>
      <c r="AH114" s="47">
        <v>4</v>
      </c>
      <c r="AI114" s="54" t="s">
        <v>153</v>
      </c>
      <c r="AJ114" s="4">
        <v>31</v>
      </c>
      <c r="AK114" s="4">
        <v>28</v>
      </c>
      <c r="AL114" s="4">
        <v>31</v>
      </c>
      <c r="AM114" s="18">
        <v>30</v>
      </c>
      <c r="AN114" s="18">
        <v>31</v>
      </c>
      <c r="AO114" s="18">
        <v>30</v>
      </c>
      <c r="AP114" s="18">
        <v>31</v>
      </c>
      <c r="AQ114" s="18">
        <v>31</v>
      </c>
      <c r="AR114" s="18">
        <v>30</v>
      </c>
      <c r="AS114" s="18">
        <v>31</v>
      </c>
      <c r="AT114" s="18">
        <v>30</v>
      </c>
      <c r="AU114" s="18">
        <v>31</v>
      </c>
    </row>
    <row r="115" spans="1:47" x14ac:dyDescent="0.25">
      <c r="A115" s="60" t="e">
        <f>landings!AQ116/landings!AT116</f>
        <v>#DIV/0!</v>
      </c>
      <c r="B115" t="s">
        <v>298</v>
      </c>
      <c r="C115" s="15">
        <v>15</v>
      </c>
      <c r="D115" s="11" t="s">
        <v>224</v>
      </c>
      <c r="E115" s="4" t="s">
        <v>190</v>
      </c>
      <c r="G115" s="11"/>
      <c r="H115" s="4" t="s">
        <v>190</v>
      </c>
      <c r="I115" s="18">
        <v>201</v>
      </c>
      <c r="J115" t="s">
        <v>182</v>
      </c>
      <c r="N115" s="81">
        <v>108</v>
      </c>
      <c r="P115" s="233">
        <v>108</v>
      </c>
      <c r="Q115" s="4">
        <v>31</v>
      </c>
      <c r="R115" s="4">
        <v>28</v>
      </c>
      <c r="S115" s="4">
        <v>31</v>
      </c>
      <c r="T115" s="18">
        <v>30</v>
      </c>
      <c r="U115" s="18">
        <v>31</v>
      </c>
      <c r="V115" s="18">
        <v>30</v>
      </c>
      <c r="W115" s="18">
        <v>31</v>
      </c>
      <c r="X115" s="18">
        <v>31</v>
      </c>
      <c r="Y115" s="18">
        <v>30</v>
      </c>
      <c r="Z115" s="18">
        <v>31</v>
      </c>
      <c r="AA115" s="18">
        <v>30</v>
      </c>
      <c r="AB115" s="18">
        <v>31</v>
      </c>
      <c r="AG115" s="48" t="s">
        <v>136</v>
      </c>
      <c r="AH115" s="47">
        <v>5</v>
      </c>
      <c r="AI115" s="52" t="s">
        <v>156</v>
      </c>
      <c r="AJ115" s="65">
        <v>27</v>
      </c>
      <c r="AK115" s="4">
        <v>28</v>
      </c>
      <c r="AL115" s="4">
        <v>31</v>
      </c>
      <c r="AM115" s="64">
        <v>0</v>
      </c>
      <c r="AN115" s="18">
        <v>31</v>
      </c>
      <c r="AO115" s="18">
        <v>30</v>
      </c>
      <c r="AP115" s="18">
        <v>31</v>
      </c>
      <c r="AQ115" s="18">
        <v>31</v>
      </c>
      <c r="AR115" s="18">
        <v>30</v>
      </c>
      <c r="AS115" s="18">
        <v>31</v>
      </c>
      <c r="AT115" s="18">
        <v>30</v>
      </c>
      <c r="AU115" s="18">
        <v>31</v>
      </c>
    </row>
    <row r="116" spans="1:47" x14ac:dyDescent="0.25">
      <c r="A116" s="60" t="e">
        <f>landings!AQ117/landings!AT117</f>
        <v>#DIV/0!</v>
      </c>
      <c r="B116" t="s">
        <v>291</v>
      </c>
      <c r="C116" s="15">
        <v>15</v>
      </c>
      <c r="D116" s="11" t="s">
        <v>224</v>
      </c>
      <c r="E116" s="4" t="s">
        <v>190</v>
      </c>
      <c r="G116" s="11"/>
      <c r="H116" s="4" t="s">
        <v>190</v>
      </c>
      <c r="I116" s="18">
        <v>160</v>
      </c>
      <c r="J116" t="s">
        <v>181</v>
      </c>
      <c r="N116" s="81">
        <v>109</v>
      </c>
      <c r="P116" s="233">
        <v>109</v>
      </c>
      <c r="Q116" s="4">
        <v>31</v>
      </c>
      <c r="R116" s="4">
        <v>28</v>
      </c>
      <c r="S116" s="4">
        <v>31</v>
      </c>
      <c r="T116" s="18">
        <v>30</v>
      </c>
      <c r="U116" s="18">
        <v>31</v>
      </c>
      <c r="V116" s="18">
        <v>30</v>
      </c>
      <c r="W116" s="18">
        <v>31</v>
      </c>
      <c r="X116" s="18">
        <v>31</v>
      </c>
      <c r="Y116" s="18">
        <v>30</v>
      </c>
      <c r="Z116" s="18">
        <v>31</v>
      </c>
      <c r="AA116" s="18">
        <v>30</v>
      </c>
      <c r="AB116" s="18">
        <v>31</v>
      </c>
      <c r="AG116" s="48" t="s">
        <v>144</v>
      </c>
      <c r="AH116" s="47">
        <v>5</v>
      </c>
      <c r="AI116" s="54" t="s">
        <v>152</v>
      </c>
      <c r="AJ116" s="65">
        <v>27</v>
      </c>
      <c r="AK116" s="4">
        <v>28</v>
      </c>
      <c r="AL116" s="4">
        <v>31</v>
      </c>
      <c r="AM116" s="77">
        <v>18</v>
      </c>
      <c r="AN116" s="18">
        <v>31</v>
      </c>
      <c r="AO116" s="18">
        <v>30</v>
      </c>
      <c r="AP116" s="64">
        <v>0</v>
      </c>
      <c r="AQ116" s="64">
        <v>0</v>
      </c>
      <c r="AR116" s="65">
        <v>17</v>
      </c>
      <c r="AS116" s="18">
        <v>31</v>
      </c>
      <c r="AT116" s="18">
        <v>30</v>
      </c>
      <c r="AU116" s="65">
        <v>20</v>
      </c>
    </row>
    <row r="117" spans="1:47" x14ac:dyDescent="0.25">
      <c r="A117" s="60" t="e">
        <f>landings!AQ118/landings!AT118</f>
        <v>#DIV/0!</v>
      </c>
      <c r="B117" t="s">
        <v>299</v>
      </c>
      <c r="C117" s="15">
        <v>15</v>
      </c>
      <c r="D117" s="11" t="s">
        <v>224</v>
      </c>
      <c r="E117" s="4" t="s">
        <v>190</v>
      </c>
      <c r="G117" s="11"/>
      <c r="H117" s="4" t="s">
        <v>190</v>
      </c>
      <c r="I117" s="18"/>
      <c r="J117" t="s">
        <v>183</v>
      </c>
      <c r="N117" s="81">
        <v>110</v>
      </c>
      <c r="P117" s="233">
        <v>110</v>
      </c>
      <c r="Q117" s="4">
        <v>31</v>
      </c>
      <c r="R117" s="4">
        <v>28</v>
      </c>
      <c r="S117" s="4">
        <v>31</v>
      </c>
      <c r="T117" s="18">
        <v>30</v>
      </c>
      <c r="U117" s="18">
        <v>31</v>
      </c>
      <c r="V117" s="18">
        <v>30</v>
      </c>
      <c r="W117" s="18">
        <v>31</v>
      </c>
      <c r="X117" s="18">
        <v>31</v>
      </c>
      <c r="Y117" s="18">
        <v>30</v>
      </c>
      <c r="Z117" s="18">
        <v>31</v>
      </c>
      <c r="AA117" s="18">
        <v>30</v>
      </c>
      <c r="AB117" s="18">
        <v>31</v>
      </c>
      <c r="AG117" s="48" t="s">
        <v>107</v>
      </c>
      <c r="AH117" s="47">
        <v>5</v>
      </c>
      <c r="AI117" s="52" t="s">
        <v>152</v>
      </c>
      <c r="AJ117" s="4">
        <v>31</v>
      </c>
      <c r="AK117" s="4">
        <v>28</v>
      </c>
      <c r="AL117" s="4">
        <v>31</v>
      </c>
      <c r="AM117" s="18">
        <v>30</v>
      </c>
      <c r="AN117" s="18">
        <v>31</v>
      </c>
      <c r="AO117" s="18">
        <v>30</v>
      </c>
      <c r="AP117" s="18">
        <v>31</v>
      </c>
      <c r="AQ117" s="18">
        <v>31</v>
      </c>
      <c r="AR117" s="18">
        <v>30</v>
      </c>
      <c r="AS117" s="18">
        <v>31</v>
      </c>
      <c r="AT117" s="18">
        <v>30</v>
      </c>
      <c r="AU117" s="18">
        <v>31</v>
      </c>
    </row>
    <row r="118" spans="1:47" x14ac:dyDescent="0.25">
      <c r="A118" s="60" t="e">
        <f>landings!AQ119/landings!AT119</f>
        <v>#DIV/0!</v>
      </c>
      <c r="B118" t="s">
        <v>287</v>
      </c>
      <c r="C118" s="15">
        <v>15</v>
      </c>
      <c r="D118" s="11" t="s">
        <v>224</v>
      </c>
      <c r="E118" s="4" t="s">
        <v>190</v>
      </c>
      <c r="G118" s="11"/>
      <c r="H118" s="4" t="s">
        <v>190</v>
      </c>
      <c r="I118" s="18">
        <v>160</v>
      </c>
      <c r="J118" t="s">
        <v>181</v>
      </c>
      <c r="N118" s="81">
        <v>111</v>
      </c>
      <c r="P118" s="233">
        <v>111</v>
      </c>
      <c r="Q118" s="4">
        <v>31</v>
      </c>
      <c r="R118" s="4">
        <v>28</v>
      </c>
      <c r="S118" s="4">
        <v>31</v>
      </c>
      <c r="T118" s="18">
        <v>30</v>
      </c>
      <c r="U118" s="18">
        <v>31</v>
      </c>
      <c r="V118" s="18">
        <v>30</v>
      </c>
      <c r="W118" s="18">
        <v>31</v>
      </c>
      <c r="X118" s="18">
        <v>31</v>
      </c>
      <c r="Y118" s="18">
        <v>30</v>
      </c>
      <c r="Z118" s="18">
        <v>31</v>
      </c>
      <c r="AA118" s="18">
        <v>30</v>
      </c>
      <c r="AB118" s="18">
        <v>31</v>
      </c>
      <c r="AG118" s="48" t="s">
        <v>136</v>
      </c>
      <c r="AH118" s="47">
        <v>5</v>
      </c>
      <c r="AI118" s="54" t="s">
        <v>152</v>
      </c>
      <c r="AJ118" s="65">
        <v>27</v>
      </c>
      <c r="AK118" s="4">
        <v>28</v>
      </c>
      <c r="AL118" s="4">
        <v>31</v>
      </c>
      <c r="AM118" s="77">
        <v>18</v>
      </c>
      <c r="AN118" s="18">
        <v>31</v>
      </c>
      <c r="AO118" s="18">
        <v>30</v>
      </c>
      <c r="AP118" s="64">
        <v>0</v>
      </c>
      <c r="AQ118" s="64">
        <v>0</v>
      </c>
      <c r="AR118" s="65">
        <v>17</v>
      </c>
      <c r="AS118" s="18">
        <v>31</v>
      </c>
      <c r="AT118" s="18">
        <v>30</v>
      </c>
      <c r="AU118" s="65">
        <v>20</v>
      </c>
    </row>
    <row r="119" spans="1:47" x14ac:dyDescent="0.25">
      <c r="A119" s="60" t="e">
        <f>landings!AQ120/landings!AT120</f>
        <v>#DIV/0!</v>
      </c>
      <c r="B119" t="s">
        <v>294</v>
      </c>
      <c r="C119" s="15">
        <v>15</v>
      </c>
      <c r="D119" s="11" t="s">
        <v>224</v>
      </c>
      <c r="E119" s="4" t="s">
        <v>190</v>
      </c>
      <c r="G119" s="11"/>
      <c r="H119" s="4" t="s">
        <v>190</v>
      </c>
      <c r="I119" s="18"/>
      <c r="J119" t="s">
        <v>183</v>
      </c>
      <c r="N119" s="81">
        <v>112</v>
      </c>
      <c r="P119" s="233">
        <v>112</v>
      </c>
      <c r="Q119" s="4">
        <v>31</v>
      </c>
      <c r="R119" s="4">
        <v>28</v>
      </c>
      <c r="S119" s="4">
        <v>31</v>
      </c>
      <c r="T119" s="18">
        <v>30</v>
      </c>
      <c r="U119" s="18">
        <v>31</v>
      </c>
      <c r="V119" s="18">
        <v>30</v>
      </c>
      <c r="W119" s="18">
        <v>31</v>
      </c>
      <c r="X119" s="18">
        <v>31</v>
      </c>
      <c r="Y119" s="18">
        <v>30</v>
      </c>
      <c r="Z119" s="18">
        <v>31</v>
      </c>
      <c r="AA119" s="18">
        <v>30</v>
      </c>
      <c r="AB119" s="18">
        <v>31</v>
      </c>
      <c r="AG119" s="48" t="s">
        <v>107</v>
      </c>
      <c r="AH119" s="47">
        <v>5</v>
      </c>
      <c r="AI119" s="52" t="s">
        <v>154</v>
      </c>
      <c r="AJ119" s="4">
        <v>31</v>
      </c>
      <c r="AK119" s="4">
        <v>28</v>
      </c>
      <c r="AL119" s="4">
        <v>31</v>
      </c>
      <c r="AM119" s="18">
        <v>30</v>
      </c>
      <c r="AN119" s="18">
        <v>31</v>
      </c>
      <c r="AO119" s="18">
        <v>30</v>
      </c>
      <c r="AP119" s="18">
        <v>31</v>
      </c>
      <c r="AQ119" s="18">
        <v>31</v>
      </c>
      <c r="AR119" s="18">
        <v>30</v>
      </c>
      <c r="AS119" s="18">
        <v>31</v>
      </c>
      <c r="AT119" s="18">
        <v>30</v>
      </c>
      <c r="AU119" s="18">
        <v>31</v>
      </c>
    </row>
    <row r="120" spans="1:47" x14ac:dyDescent="0.25">
      <c r="A120" s="60" t="e">
        <f>landings!AQ121/landings!AT121</f>
        <v>#DIV/0!</v>
      </c>
      <c r="B120" t="s">
        <v>286</v>
      </c>
      <c r="C120" s="15">
        <v>16</v>
      </c>
      <c r="D120" s="11" t="s">
        <v>153</v>
      </c>
      <c r="E120" s="18" t="s">
        <v>192</v>
      </c>
      <c r="F120" s="18"/>
      <c r="G120" s="11"/>
      <c r="H120" s="18" t="s">
        <v>206</v>
      </c>
      <c r="I120" s="18"/>
      <c r="J120" t="s">
        <v>183</v>
      </c>
      <c r="N120" s="81">
        <v>113</v>
      </c>
      <c r="P120" s="233">
        <v>113</v>
      </c>
      <c r="Q120" s="4">
        <v>31</v>
      </c>
      <c r="R120" s="4">
        <v>28</v>
      </c>
      <c r="S120" s="4">
        <v>31</v>
      </c>
      <c r="T120" s="18">
        <v>30</v>
      </c>
      <c r="U120" s="18">
        <v>31</v>
      </c>
      <c r="V120" s="18">
        <v>30</v>
      </c>
      <c r="W120" s="18">
        <v>31</v>
      </c>
      <c r="X120" s="18">
        <v>31</v>
      </c>
      <c r="Y120" s="18">
        <v>30</v>
      </c>
      <c r="Z120" s="18">
        <v>31</v>
      </c>
      <c r="AA120" s="18">
        <v>30</v>
      </c>
      <c r="AB120" s="18">
        <v>31</v>
      </c>
      <c r="AG120" s="48" t="s">
        <v>141</v>
      </c>
      <c r="AH120" s="47">
        <v>5</v>
      </c>
      <c r="AI120" s="54" t="s">
        <v>157</v>
      </c>
      <c r="AJ120" s="4">
        <v>31</v>
      </c>
      <c r="AK120" s="4">
        <v>28</v>
      </c>
      <c r="AL120" s="4">
        <v>31</v>
      </c>
      <c r="AM120" s="18">
        <v>30</v>
      </c>
      <c r="AN120" s="18">
        <v>31</v>
      </c>
      <c r="AO120" s="18">
        <v>30</v>
      </c>
      <c r="AP120" s="18">
        <v>31</v>
      </c>
      <c r="AQ120" s="18">
        <v>31</v>
      </c>
      <c r="AR120" s="18">
        <v>30</v>
      </c>
      <c r="AS120" s="18">
        <v>31</v>
      </c>
      <c r="AT120" s="18">
        <v>30</v>
      </c>
      <c r="AU120" s="18">
        <v>31</v>
      </c>
    </row>
    <row r="121" spans="1:47" x14ac:dyDescent="0.25">
      <c r="A121" s="60" t="e">
        <f>landings!AQ122/landings!AT122</f>
        <v>#DIV/0!</v>
      </c>
      <c r="B121" t="s">
        <v>300</v>
      </c>
      <c r="C121" s="15">
        <v>16</v>
      </c>
      <c r="D121" s="11" t="s">
        <v>224</v>
      </c>
      <c r="E121" s="4" t="s">
        <v>190</v>
      </c>
      <c r="G121" s="11"/>
      <c r="H121" s="18" t="s">
        <v>206</v>
      </c>
      <c r="I121" s="18"/>
      <c r="J121" t="s">
        <v>183</v>
      </c>
      <c r="N121" s="81">
        <v>114</v>
      </c>
      <c r="P121" s="233">
        <v>114</v>
      </c>
      <c r="Q121" s="65">
        <v>27</v>
      </c>
      <c r="R121" s="4">
        <v>28</v>
      </c>
      <c r="S121" s="4">
        <v>31</v>
      </c>
      <c r="T121" s="77">
        <v>18</v>
      </c>
      <c r="U121" s="18">
        <v>31</v>
      </c>
      <c r="V121" s="18">
        <v>30</v>
      </c>
      <c r="W121" s="78">
        <v>5</v>
      </c>
      <c r="X121" s="78">
        <v>5</v>
      </c>
      <c r="Y121" s="65">
        <v>17</v>
      </c>
      <c r="Z121" s="18">
        <v>31</v>
      </c>
      <c r="AA121" s="18">
        <v>30</v>
      </c>
      <c r="AB121" s="65">
        <v>20</v>
      </c>
      <c r="AG121" s="48" t="s">
        <v>140</v>
      </c>
      <c r="AH121" s="47">
        <v>5</v>
      </c>
      <c r="AI121" s="54" t="s">
        <v>157</v>
      </c>
      <c r="AJ121" s="4">
        <v>31</v>
      </c>
      <c r="AK121" s="4">
        <v>28</v>
      </c>
      <c r="AL121" s="4">
        <v>31</v>
      </c>
      <c r="AM121" s="18">
        <v>30</v>
      </c>
      <c r="AN121" s="18">
        <v>31</v>
      </c>
      <c r="AO121" s="18">
        <v>30</v>
      </c>
      <c r="AP121" s="18">
        <v>31</v>
      </c>
      <c r="AQ121" s="18">
        <v>31</v>
      </c>
      <c r="AR121" s="18">
        <v>30</v>
      </c>
      <c r="AS121" s="18">
        <v>31</v>
      </c>
      <c r="AT121" s="18">
        <v>30</v>
      </c>
      <c r="AU121" s="18">
        <v>31</v>
      </c>
    </row>
    <row r="122" spans="1:47" x14ac:dyDescent="0.25">
      <c r="A122" s="60" t="e">
        <f>landings!AQ123/landings!AT123</f>
        <v>#DIV/0!</v>
      </c>
      <c r="B122" t="s">
        <v>301</v>
      </c>
      <c r="C122" s="15">
        <v>17</v>
      </c>
      <c r="D122" s="11" t="s">
        <v>157</v>
      </c>
      <c r="E122" s="18" t="s">
        <v>199</v>
      </c>
      <c r="F122" s="18"/>
      <c r="G122" s="11"/>
      <c r="H122" s="18" t="s">
        <v>206</v>
      </c>
      <c r="I122" s="18"/>
      <c r="J122" t="s">
        <v>183</v>
      </c>
      <c r="N122" s="81">
        <v>115</v>
      </c>
      <c r="P122" s="233">
        <v>115</v>
      </c>
      <c r="Q122" s="4">
        <v>31</v>
      </c>
      <c r="R122" s="4">
        <v>28</v>
      </c>
      <c r="S122" s="4">
        <v>31</v>
      </c>
      <c r="T122" s="18">
        <v>30</v>
      </c>
      <c r="U122" s="18">
        <v>31</v>
      </c>
      <c r="V122" s="18">
        <v>30</v>
      </c>
      <c r="W122" s="18">
        <v>31</v>
      </c>
      <c r="X122" s="18">
        <v>31</v>
      </c>
      <c r="Y122" s="18">
        <v>30</v>
      </c>
      <c r="Z122" s="18">
        <v>31</v>
      </c>
      <c r="AA122" s="18">
        <v>30</v>
      </c>
      <c r="AB122" s="18">
        <v>31</v>
      </c>
      <c r="AG122" s="48" t="s">
        <v>105</v>
      </c>
      <c r="AH122" s="47">
        <v>5</v>
      </c>
      <c r="AI122" s="52" t="s">
        <v>157</v>
      </c>
      <c r="AJ122" s="4">
        <v>31</v>
      </c>
      <c r="AK122" s="4">
        <v>28</v>
      </c>
      <c r="AL122" s="4">
        <v>31</v>
      </c>
      <c r="AM122" s="18">
        <v>30</v>
      </c>
      <c r="AN122" s="18">
        <v>31</v>
      </c>
      <c r="AO122" s="18">
        <v>30</v>
      </c>
      <c r="AP122" s="18">
        <v>31</v>
      </c>
      <c r="AQ122" s="18">
        <v>31</v>
      </c>
      <c r="AR122" s="18">
        <v>30</v>
      </c>
      <c r="AS122" s="18">
        <v>31</v>
      </c>
      <c r="AT122" s="18">
        <v>30</v>
      </c>
      <c r="AU122" s="18">
        <v>31</v>
      </c>
    </row>
    <row r="123" spans="1:47" x14ac:dyDescent="0.25">
      <c r="A123" s="60" t="e">
        <f>landings!AQ124/landings!AT124</f>
        <v>#DIV/0!</v>
      </c>
      <c r="B123" t="s">
        <v>302</v>
      </c>
      <c r="C123" s="15">
        <v>17</v>
      </c>
      <c r="D123" s="11" t="s">
        <v>157</v>
      </c>
      <c r="E123" s="18" t="s">
        <v>199</v>
      </c>
      <c r="F123" s="18"/>
      <c r="G123" s="11"/>
      <c r="H123" s="4" t="s">
        <v>192</v>
      </c>
      <c r="I123" s="18"/>
      <c r="J123" t="s">
        <v>183</v>
      </c>
      <c r="N123" s="81">
        <v>116</v>
      </c>
      <c r="P123" s="233">
        <v>116</v>
      </c>
      <c r="Q123" s="4">
        <v>31</v>
      </c>
      <c r="R123" s="4">
        <v>28</v>
      </c>
      <c r="S123" s="4">
        <v>31</v>
      </c>
      <c r="T123" s="18">
        <v>30</v>
      </c>
      <c r="U123" s="18">
        <v>31</v>
      </c>
      <c r="V123" s="18">
        <v>30</v>
      </c>
      <c r="W123" s="18">
        <v>31</v>
      </c>
      <c r="X123" s="18">
        <v>31</v>
      </c>
      <c r="Y123" s="18">
        <v>30</v>
      </c>
      <c r="Z123" s="18">
        <v>31</v>
      </c>
      <c r="AA123" s="18">
        <v>30</v>
      </c>
      <c r="AB123" s="18">
        <v>31</v>
      </c>
      <c r="AG123" s="48" t="s">
        <v>137</v>
      </c>
      <c r="AH123" s="47">
        <v>5</v>
      </c>
      <c r="AI123" s="54" t="s">
        <v>157</v>
      </c>
      <c r="AJ123" s="4">
        <v>31</v>
      </c>
      <c r="AK123" s="4">
        <v>28</v>
      </c>
      <c r="AL123" s="4">
        <v>31</v>
      </c>
      <c r="AM123" s="18">
        <v>30</v>
      </c>
      <c r="AN123" s="18">
        <v>31</v>
      </c>
      <c r="AO123" s="18">
        <v>30</v>
      </c>
      <c r="AP123" s="18">
        <v>31</v>
      </c>
      <c r="AQ123" s="18">
        <v>31</v>
      </c>
      <c r="AR123" s="18">
        <v>30</v>
      </c>
      <c r="AS123" s="18">
        <v>31</v>
      </c>
      <c r="AT123" s="18">
        <v>30</v>
      </c>
      <c r="AU123" s="18">
        <v>31</v>
      </c>
    </row>
    <row r="124" spans="1:47" x14ac:dyDescent="0.25">
      <c r="A124" s="60" t="e">
        <f>landings!AQ125/landings!AT125</f>
        <v>#DIV/0!</v>
      </c>
      <c r="B124" t="s">
        <v>303</v>
      </c>
      <c r="C124" s="15">
        <v>17</v>
      </c>
      <c r="D124" s="11" t="s">
        <v>157</v>
      </c>
      <c r="E124" s="18" t="s">
        <v>199</v>
      </c>
      <c r="F124" s="18"/>
      <c r="G124" s="11"/>
      <c r="H124" s="18" t="s">
        <v>206</v>
      </c>
      <c r="I124" s="18"/>
      <c r="J124" t="s">
        <v>183</v>
      </c>
      <c r="N124" s="81">
        <v>117</v>
      </c>
      <c r="P124" s="233">
        <v>117</v>
      </c>
      <c r="Q124" s="4">
        <v>31</v>
      </c>
      <c r="R124" s="4">
        <v>28</v>
      </c>
      <c r="S124" s="4">
        <v>31</v>
      </c>
      <c r="T124" s="18">
        <v>30</v>
      </c>
      <c r="U124" s="18">
        <v>31</v>
      </c>
      <c r="V124" s="18">
        <v>30</v>
      </c>
      <c r="W124" s="18">
        <v>31</v>
      </c>
      <c r="X124" s="18">
        <v>31</v>
      </c>
      <c r="Y124" s="18">
        <v>30</v>
      </c>
      <c r="Z124" s="18">
        <v>31</v>
      </c>
      <c r="AA124" s="18">
        <v>30</v>
      </c>
      <c r="AB124" s="18">
        <v>31</v>
      </c>
      <c r="AG124" s="48" t="s">
        <v>102</v>
      </c>
      <c r="AH124" s="47">
        <v>5</v>
      </c>
      <c r="AI124" s="54" t="s">
        <v>157</v>
      </c>
      <c r="AJ124" s="4">
        <v>31</v>
      </c>
      <c r="AK124" s="4">
        <v>28</v>
      </c>
      <c r="AL124" s="4">
        <v>31</v>
      </c>
      <c r="AM124" s="18">
        <v>30</v>
      </c>
      <c r="AN124" s="18">
        <v>31</v>
      </c>
      <c r="AO124" s="18">
        <v>30</v>
      </c>
      <c r="AP124" s="18">
        <v>31</v>
      </c>
      <c r="AQ124" s="18">
        <v>31</v>
      </c>
      <c r="AR124" s="18">
        <v>30</v>
      </c>
      <c r="AS124" s="18">
        <v>31</v>
      </c>
      <c r="AT124" s="18">
        <v>30</v>
      </c>
      <c r="AU124" s="18">
        <v>31</v>
      </c>
    </row>
    <row r="125" spans="1:47" x14ac:dyDescent="0.25">
      <c r="A125" s="60" t="e">
        <f>landings!AQ126/landings!AT126</f>
        <v>#DIV/0!</v>
      </c>
      <c r="B125" t="s">
        <v>304</v>
      </c>
      <c r="C125" s="15">
        <v>17</v>
      </c>
      <c r="D125" s="11" t="s">
        <v>157</v>
      </c>
      <c r="E125" s="19" t="s">
        <v>199</v>
      </c>
      <c r="G125" s="11"/>
      <c r="H125" s="18" t="s">
        <v>205</v>
      </c>
      <c r="I125" s="18"/>
      <c r="J125" t="s">
        <v>183</v>
      </c>
      <c r="N125" s="81">
        <v>118</v>
      </c>
      <c r="P125" s="233">
        <v>118</v>
      </c>
      <c r="Q125" s="4">
        <v>31</v>
      </c>
      <c r="R125" s="4">
        <v>28</v>
      </c>
      <c r="S125" s="4">
        <v>31</v>
      </c>
      <c r="T125" s="18">
        <v>30</v>
      </c>
      <c r="U125" s="18">
        <v>31</v>
      </c>
      <c r="V125" s="18">
        <v>30</v>
      </c>
      <c r="W125" s="18">
        <v>31</v>
      </c>
      <c r="X125" s="18">
        <v>31</v>
      </c>
      <c r="Y125" s="18">
        <v>30</v>
      </c>
      <c r="Z125" s="18">
        <v>31</v>
      </c>
      <c r="AA125" s="18">
        <v>30</v>
      </c>
      <c r="AB125" s="18">
        <v>31</v>
      </c>
      <c r="AG125" s="48" t="s">
        <v>139</v>
      </c>
      <c r="AH125" s="47">
        <v>5</v>
      </c>
      <c r="AI125" s="52" t="s">
        <v>155</v>
      </c>
      <c r="AJ125" s="4">
        <v>31</v>
      </c>
      <c r="AK125" s="4">
        <v>28</v>
      </c>
      <c r="AL125" s="4">
        <v>31</v>
      </c>
      <c r="AM125" s="18">
        <v>30</v>
      </c>
      <c r="AN125" s="18">
        <v>31</v>
      </c>
      <c r="AO125" s="18">
        <v>30</v>
      </c>
      <c r="AP125" s="18">
        <v>31</v>
      </c>
      <c r="AQ125" s="18">
        <v>31</v>
      </c>
      <c r="AR125" s="18">
        <v>30</v>
      </c>
      <c r="AS125" s="18">
        <v>31</v>
      </c>
      <c r="AT125" s="18">
        <v>30</v>
      </c>
      <c r="AU125" s="18">
        <v>31</v>
      </c>
    </row>
    <row r="126" spans="1:47" x14ac:dyDescent="0.25">
      <c r="A126" s="60" t="e">
        <f>landings!AQ127/landings!AT127</f>
        <v>#DIV/0!</v>
      </c>
      <c r="B126" t="s">
        <v>302</v>
      </c>
      <c r="C126" s="15">
        <v>17</v>
      </c>
      <c r="D126" s="11" t="s">
        <v>154</v>
      </c>
      <c r="E126" s="4" t="s">
        <v>190</v>
      </c>
      <c r="G126" s="11"/>
      <c r="H126" s="4" t="s">
        <v>192</v>
      </c>
      <c r="I126" s="18"/>
      <c r="J126" t="s">
        <v>183</v>
      </c>
      <c r="N126" s="81">
        <v>119</v>
      </c>
      <c r="P126" s="233">
        <v>119</v>
      </c>
      <c r="Q126" s="4">
        <v>31</v>
      </c>
      <c r="R126" s="4">
        <v>28</v>
      </c>
      <c r="S126" s="4">
        <v>31</v>
      </c>
      <c r="T126" s="18">
        <v>30</v>
      </c>
      <c r="U126" s="18">
        <v>31</v>
      </c>
      <c r="V126" s="18">
        <v>30</v>
      </c>
      <c r="W126" s="18">
        <v>31</v>
      </c>
      <c r="X126" s="18">
        <v>31</v>
      </c>
      <c r="Y126" s="18">
        <v>30</v>
      </c>
      <c r="Z126" s="18">
        <v>31</v>
      </c>
      <c r="AA126" s="18">
        <v>30</v>
      </c>
      <c r="AB126" s="18">
        <v>31</v>
      </c>
      <c r="AG126" s="48" t="s">
        <v>126</v>
      </c>
      <c r="AH126" s="47">
        <v>5</v>
      </c>
      <c r="AI126" s="52" t="s">
        <v>153</v>
      </c>
      <c r="AJ126" s="4">
        <v>31</v>
      </c>
      <c r="AK126" s="4">
        <v>28</v>
      </c>
      <c r="AL126" s="4">
        <v>31</v>
      </c>
      <c r="AM126" s="18">
        <v>30</v>
      </c>
      <c r="AN126" s="18">
        <v>31</v>
      </c>
      <c r="AO126" s="18">
        <v>30</v>
      </c>
      <c r="AP126" s="18">
        <v>31</v>
      </c>
      <c r="AQ126" s="18">
        <v>31</v>
      </c>
      <c r="AR126" s="18">
        <v>30</v>
      </c>
      <c r="AS126" s="18">
        <v>31</v>
      </c>
      <c r="AT126" s="18">
        <v>30</v>
      </c>
      <c r="AU126" s="18">
        <v>31</v>
      </c>
    </row>
    <row r="127" spans="1:47" x14ac:dyDescent="0.25">
      <c r="A127" s="60" t="e">
        <f>landings!AQ128/landings!AT128</f>
        <v>#DIV/0!</v>
      </c>
      <c r="B127" t="s">
        <v>305</v>
      </c>
      <c r="C127" s="15">
        <v>17</v>
      </c>
      <c r="D127" s="11" t="s">
        <v>154</v>
      </c>
      <c r="E127" s="4" t="s">
        <v>190</v>
      </c>
      <c r="G127" s="11"/>
      <c r="H127" s="83" t="s">
        <v>192</v>
      </c>
      <c r="I127" s="18"/>
      <c r="J127" s="82" t="s">
        <v>240</v>
      </c>
      <c r="N127" s="81">
        <v>120</v>
      </c>
      <c r="P127" s="233">
        <v>120</v>
      </c>
      <c r="Q127" s="4">
        <v>31</v>
      </c>
      <c r="R127" s="4">
        <v>28</v>
      </c>
      <c r="S127" s="4">
        <v>31</v>
      </c>
      <c r="T127" s="18">
        <v>30</v>
      </c>
      <c r="U127" s="18">
        <v>31</v>
      </c>
      <c r="V127" s="18">
        <v>30</v>
      </c>
      <c r="W127" s="18">
        <v>31</v>
      </c>
      <c r="X127" s="18">
        <v>31</v>
      </c>
      <c r="Y127" s="18">
        <v>30</v>
      </c>
      <c r="Z127" s="18">
        <v>31</v>
      </c>
      <c r="AA127" s="18">
        <v>30</v>
      </c>
      <c r="AB127" s="18">
        <v>31</v>
      </c>
      <c r="AG127" s="48" t="s">
        <v>142</v>
      </c>
      <c r="AH127" s="47">
        <v>5</v>
      </c>
      <c r="AI127" s="54" t="s">
        <v>153</v>
      </c>
      <c r="AJ127" s="4">
        <v>31</v>
      </c>
      <c r="AK127" s="4">
        <v>28</v>
      </c>
      <c r="AL127" s="4">
        <v>31</v>
      </c>
      <c r="AM127" s="18">
        <v>30</v>
      </c>
      <c r="AN127" s="18">
        <v>31</v>
      </c>
      <c r="AO127" s="18">
        <v>30</v>
      </c>
      <c r="AP127" s="18">
        <v>31</v>
      </c>
      <c r="AQ127" s="18">
        <v>31</v>
      </c>
      <c r="AR127" s="18">
        <v>30</v>
      </c>
      <c r="AS127" s="18">
        <v>31</v>
      </c>
      <c r="AT127" s="18">
        <v>30</v>
      </c>
      <c r="AU127" s="18">
        <v>31</v>
      </c>
    </row>
    <row r="128" spans="1:47" x14ac:dyDescent="0.25">
      <c r="A128" s="60" t="e">
        <f>landings!AQ129/landings!AT129</f>
        <v>#DIV/0!</v>
      </c>
      <c r="B128" t="s">
        <v>304</v>
      </c>
      <c r="C128" s="15">
        <v>17</v>
      </c>
      <c r="D128" s="11" t="s">
        <v>154</v>
      </c>
      <c r="E128" s="4" t="s">
        <v>190</v>
      </c>
      <c r="G128" s="11"/>
      <c r="H128" s="18" t="s">
        <v>205</v>
      </c>
      <c r="I128" s="18"/>
      <c r="J128" t="s">
        <v>183</v>
      </c>
      <c r="N128" s="81">
        <v>121</v>
      </c>
      <c r="P128" s="233">
        <v>121</v>
      </c>
      <c r="Q128" s="4">
        <v>31</v>
      </c>
      <c r="R128" s="4">
        <v>28</v>
      </c>
      <c r="S128" s="4">
        <v>31</v>
      </c>
      <c r="T128" s="18">
        <v>30</v>
      </c>
      <c r="U128" s="18">
        <v>31</v>
      </c>
      <c r="V128" s="18">
        <v>30</v>
      </c>
      <c r="W128" s="18">
        <v>31</v>
      </c>
      <c r="X128" s="18">
        <v>31</v>
      </c>
      <c r="Y128" s="18">
        <v>30</v>
      </c>
      <c r="Z128" s="18">
        <v>31</v>
      </c>
      <c r="AA128" s="18">
        <v>30</v>
      </c>
      <c r="AB128" s="18">
        <v>31</v>
      </c>
      <c r="AG128" s="48" t="s">
        <v>143</v>
      </c>
      <c r="AH128" s="47">
        <v>5</v>
      </c>
      <c r="AI128" s="54" t="s">
        <v>153</v>
      </c>
      <c r="AJ128" s="4">
        <v>31</v>
      </c>
      <c r="AK128" s="4">
        <v>28</v>
      </c>
      <c r="AL128" s="4">
        <v>31</v>
      </c>
      <c r="AM128" s="18">
        <v>30</v>
      </c>
      <c r="AN128" s="18">
        <v>31</v>
      </c>
      <c r="AO128" s="18">
        <v>30</v>
      </c>
      <c r="AP128" s="18">
        <v>31</v>
      </c>
      <c r="AQ128" s="18">
        <v>31</v>
      </c>
      <c r="AR128" s="18">
        <v>30</v>
      </c>
      <c r="AS128" s="18">
        <v>31</v>
      </c>
      <c r="AT128" s="18">
        <v>30</v>
      </c>
      <c r="AU128" s="18">
        <v>31</v>
      </c>
    </row>
    <row r="129" spans="1:47" x14ac:dyDescent="0.25">
      <c r="A129" s="60" t="e">
        <f>landings!AQ130/landings!AT130</f>
        <v>#DIV/0!</v>
      </c>
      <c r="B129" t="s">
        <v>302</v>
      </c>
      <c r="C129" s="15">
        <v>17</v>
      </c>
      <c r="D129" s="11" t="s">
        <v>153</v>
      </c>
      <c r="E129" s="18" t="s">
        <v>272</v>
      </c>
      <c r="F129" s="18"/>
      <c r="G129" s="11"/>
      <c r="H129" s="18" t="s">
        <v>205</v>
      </c>
      <c r="I129" s="18"/>
      <c r="J129" t="s">
        <v>183</v>
      </c>
      <c r="N129" s="81">
        <v>122</v>
      </c>
      <c r="P129" s="233">
        <v>122</v>
      </c>
      <c r="Q129" s="4">
        <v>31</v>
      </c>
      <c r="R129" s="4">
        <v>28</v>
      </c>
      <c r="S129" s="4">
        <v>31</v>
      </c>
      <c r="T129" s="18">
        <v>30</v>
      </c>
      <c r="U129" s="18">
        <v>31</v>
      </c>
      <c r="V129" s="18">
        <v>30</v>
      </c>
      <c r="W129" s="18">
        <v>31</v>
      </c>
      <c r="X129" s="18">
        <v>31</v>
      </c>
      <c r="Y129" s="18">
        <v>30</v>
      </c>
      <c r="Z129" s="18">
        <v>31</v>
      </c>
      <c r="AA129" s="18">
        <v>30</v>
      </c>
      <c r="AB129" s="18">
        <v>31</v>
      </c>
      <c r="AG129" s="48" t="s">
        <v>105</v>
      </c>
      <c r="AH129" s="47">
        <v>5</v>
      </c>
      <c r="AI129" s="54" t="s">
        <v>153</v>
      </c>
      <c r="AJ129" s="4">
        <v>31</v>
      </c>
      <c r="AK129" s="4">
        <v>28</v>
      </c>
      <c r="AL129" s="4">
        <v>31</v>
      </c>
      <c r="AM129" s="18">
        <v>30</v>
      </c>
      <c r="AN129" s="18">
        <v>31</v>
      </c>
      <c r="AO129" s="18">
        <v>30</v>
      </c>
      <c r="AP129" s="18">
        <v>31</v>
      </c>
      <c r="AQ129" s="18">
        <v>31</v>
      </c>
      <c r="AR129" s="18">
        <v>30</v>
      </c>
      <c r="AS129" s="18">
        <v>31</v>
      </c>
      <c r="AT129" s="18">
        <v>30</v>
      </c>
      <c r="AU129" s="18">
        <v>31</v>
      </c>
    </row>
    <row r="130" spans="1:47" x14ac:dyDescent="0.25">
      <c r="A130" s="60">
        <f>landings!AQ131/landings!AT131</f>
        <v>66.742857142857133</v>
      </c>
      <c r="B130" t="s">
        <v>304</v>
      </c>
      <c r="C130" s="15">
        <v>17</v>
      </c>
      <c r="D130" s="11" t="s">
        <v>153</v>
      </c>
      <c r="E130" s="83" t="s">
        <v>272</v>
      </c>
      <c r="G130" s="11"/>
      <c r="H130" s="18" t="s">
        <v>205</v>
      </c>
      <c r="I130" s="18"/>
      <c r="J130" t="s">
        <v>183</v>
      </c>
      <c r="N130" s="81">
        <v>123</v>
      </c>
      <c r="P130" s="233">
        <v>123</v>
      </c>
      <c r="Q130" s="4">
        <v>31</v>
      </c>
      <c r="R130" s="4">
        <v>28</v>
      </c>
      <c r="S130" s="4">
        <v>31</v>
      </c>
      <c r="T130" s="18">
        <v>30</v>
      </c>
      <c r="U130" s="18">
        <v>31</v>
      </c>
      <c r="V130" s="18">
        <v>30</v>
      </c>
      <c r="W130" s="18">
        <v>31</v>
      </c>
      <c r="X130" s="18">
        <v>31</v>
      </c>
      <c r="Y130" s="18">
        <v>30</v>
      </c>
      <c r="Z130" s="18">
        <v>31</v>
      </c>
      <c r="AA130" s="18">
        <v>30</v>
      </c>
      <c r="AB130" s="18">
        <v>31</v>
      </c>
      <c r="AG130" s="48" t="s">
        <v>140</v>
      </c>
      <c r="AH130" s="47">
        <v>5</v>
      </c>
      <c r="AI130" s="54" t="s">
        <v>153</v>
      </c>
      <c r="AJ130" s="4">
        <v>31</v>
      </c>
      <c r="AK130" s="4">
        <v>28</v>
      </c>
      <c r="AL130" s="4">
        <v>31</v>
      </c>
      <c r="AM130" s="18">
        <v>30</v>
      </c>
      <c r="AN130" s="18">
        <v>31</v>
      </c>
      <c r="AO130" s="18">
        <v>30</v>
      </c>
      <c r="AP130" s="18">
        <v>31</v>
      </c>
      <c r="AQ130" s="18">
        <v>31</v>
      </c>
      <c r="AR130" s="18">
        <v>30</v>
      </c>
      <c r="AS130" s="18">
        <v>31</v>
      </c>
      <c r="AT130" s="18">
        <v>30</v>
      </c>
      <c r="AU130" s="18">
        <v>31</v>
      </c>
    </row>
    <row r="131" spans="1:47" x14ac:dyDescent="0.25">
      <c r="A131" s="60">
        <f>landings!AQ132/landings!AT132</f>
        <v>168.37037037037038</v>
      </c>
      <c r="B131" t="s">
        <v>302</v>
      </c>
      <c r="C131" s="15">
        <v>17</v>
      </c>
      <c r="D131" s="11" t="s">
        <v>156</v>
      </c>
      <c r="E131" s="4" t="s">
        <v>190</v>
      </c>
      <c r="G131" s="11"/>
      <c r="H131" s="4" t="s">
        <v>192</v>
      </c>
      <c r="I131" s="18"/>
      <c r="J131" s="18" t="s">
        <v>200</v>
      </c>
      <c r="N131" s="81">
        <v>124</v>
      </c>
      <c r="P131" s="233">
        <v>124</v>
      </c>
      <c r="Q131" s="65">
        <v>27</v>
      </c>
      <c r="R131" s="4">
        <v>28</v>
      </c>
      <c r="S131" s="4">
        <v>31</v>
      </c>
      <c r="T131" s="76">
        <v>5</v>
      </c>
      <c r="U131" s="18">
        <v>31</v>
      </c>
      <c r="V131" s="18">
        <v>30</v>
      </c>
      <c r="W131" s="18">
        <v>31</v>
      </c>
      <c r="X131" s="18">
        <v>31</v>
      </c>
      <c r="Y131" s="18">
        <v>30</v>
      </c>
      <c r="Z131" s="18">
        <v>31</v>
      </c>
      <c r="AA131" s="18">
        <v>30</v>
      </c>
      <c r="AB131" s="18">
        <v>31</v>
      </c>
      <c r="AG131" s="48" t="s">
        <v>134</v>
      </c>
      <c r="AH131" s="47">
        <v>5</v>
      </c>
      <c r="AI131" s="52" t="s">
        <v>153</v>
      </c>
      <c r="AJ131" s="4">
        <v>31</v>
      </c>
      <c r="AK131" s="4">
        <v>28</v>
      </c>
      <c r="AL131" s="4">
        <v>31</v>
      </c>
      <c r="AM131" s="18">
        <v>30</v>
      </c>
      <c r="AN131" s="18">
        <v>31</v>
      </c>
      <c r="AO131" s="18">
        <v>30</v>
      </c>
      <c r="AP131" s="18">
        <v>31</v>
      </c>
      <c r="AQ131" s="18">
        <v>31</v>
      </c>
      <c r="AR131" s="18">
        <v>30</v>
      </c>
      <c r="AS131" s="18">
        <v>31</v>
      </c>
      <c r="AT131" s="18">
        <v>30</v>
      </c>
      <c r="AU131" s="18">
        <v>31</v>
      </c>
    </row>
    <row r="132" spans="1:47" x14ac:dyDescent="0.25">
      <c r="A132" s="60" t="e">
        <f>landings!AQ133/landings!AT133</f>
        <v>#DIV/0!</v>
      </c>
      <c r="B132" t="s">
        <v>303</v>
      </c>
      <c r="C132" s="15">
        <v>17</v>
      </c>
      <c r="D132" s="11" t="s">
        <v>156</v>
      </c>
      <c r="E132" s="4" t="s">
        <v>190</v>
      </c>
      <c r="G132" s="11"/>
      <c r="H132" s="18" t="s">
        <v>192</v>
      </c>
      <c r="I132" s="18"/>
      <c r="J132" t="s">
        <v>183</v>
      </c>
      <c r="N132" s="81">
        <v>125</v>
      </c>
      <c r="P132" s="233">
        <v>125</v>
      </c>
      <c r="T132" s="18"/>
      <c r="U132" s="18"/>
      <c r="V132" s="18"/>
      <c r="W132" s="18"/>
      <c r="X132" s="18"/>
      <c r="Y132" s="18"/>
      <c r="Z132" s="18"/>
      <c r="AA132" s="18"/>
      <c r="AB132" s="18"/>
      <c r="AG132" s="48" t="s">
        <v>138</v>
      </c>
      <c r="AH132" s="47">
        <v>5</v>
      </c>
      <c r="AI132" s="54" t="s">
        <v>153</v>
      </c>
      <c r="AJ132" s="4">
        <v>31</v>
      </c>
      <c r="AK132" s="4">
        <v>28</v>
      </c>
      <c r="AL132" s="4">
        <v>31</v>
      </c>
      <c r="AM132" s="18">
        <v>30</v>
      </c>
      <c r="AN132" s="18">
        <v>31</v>
      </c>
      <c r="AO132" s="18">
        <v>30</v>
      </c>
      <c r="AP132" s="18">
        <v>31</v>
      </c>
      <c r="AQ132" s="18">
        <v>31</v>
      </c>
      <c r="AR132" s="18">
        <v>30</v>
      </c>
      <c r="AS132" s="18">
        <v>31</v>
      </c>
      <c r="AT132" s="18">
        <v>30</v>
      </c>
      <c r="AU132" s="18">
        <v>31</v>
      </c>
    </row>
    <row r="133" spans="1:47" x14ac:dyDescent="0.25">
      <c r="A133" s="60" t="e">
        <f>landings!AQ134/landings!AT134</f>
        <v>#DIV/0!</v>
      </c>
      <c r="B133" t="s">
        <v>304</v>
      </c>
      <c r="C133" s="15">
        <v>17</v>
      </c>
      <c r="D133" s="11" t="s">
        <v>156</v>
      </c>
      <c r="E133" s="4" t="s">
        <v>190</v>
      </c>
      <c r="G133" s="11"/>
      <c r="H133" s="18" t="s">
        <v>205</v>
      </c>
      <c r="I133" s="18"/>
      <c r="J133" t="s">
        <v>183</v>
      </c>
      <c r="N133" s="81">
        <v>126</v>
      </c>
      <c r="P133" s="233">
        <v>126</v>
      </c>
      <c r="Q133" s="4">
        <v>31</v>
      </c>
      <c r="R133" s="4">
        <v>28</v>
      </c>
      <c r="S133" s="4">
        <v>31</v>
      </c>
      <c r="T133" s="18">
        <v>30</v>
      </c>
      <c r="U133" s="18">
        <v>31</v>
      </c>
      <c r="V133" s="18">
        <v>30</v>
      </c>
      <c r="W133" s="18">
        <v>31</v>
      </c>
      <c r="X133" s="18">
        <v>31</v>
      </c>
      <c r="Y133" s="18">
        <v>30</v>
      </c>
      <c r="Z133" s="18">
        <v>31</v>
      </c>
      <c r="AA133" s="18">
        <v>30</v>
      </c>
      <c r="AB133" s="18">
        <v>31</v>
      </c>
      <c r="AG133" s="48" t="s">
        <v>145</v>
      </c>
      <c r="AH133" s="47">
        <v>5</v>
      </c>
      <c r="AI133" s="52" t="s">
        <v>153</v>
      </c>
      <c r="AJ133" s="4">
        <v>31</v>
      </c>
      <c r="AK133" s="4">
        <v>28</v>
      </c>
      <c r="AL133" s="4">
        <v>31</v>
      </c>
      <c r="AM133" s="18">
        <v>30</v>
      </c>
      <c r="AN133" s="18">
        <v>31</v>
      </c>
      <c r="AO133" s="18">
        <v>30</v>
      </c>
      <c r="AP133" s="18">
        <v>31</v>
      </c>
      <c r="AQ133" s="18">
        <v>31</v>
      </c>
      <c r="AR133" s="18">
        <v>30</v>
      </c>
      <c r="AS133" s="18">
        <v>31</v>
      </c>
      <c r="AT133" s="18">
        <v>30</v>
      </c>
      <c r="AU133" s="18">
        <v>31</v>
      </c>
    </row>
    <row r="134" spans="1:47" x14ac:dyDescent="0.25">
      <c r="A134" s="60" t="e">
        <f>landings!AQ135/landings!AT135</f>
        <v>#DIV/0!</v>
      </c>
      <c r="B134" t="s">
        <v>306</v>
      </c>
      <c r="C134" s="15">
        <v>17</v>
      </c>
      <c r="D134" s="11" t="s">
        <v>224</v>
      </c>
      <c r="E134" s="4" t="s">
        <v>190</v>
      </c>
      <c r="G134" s="11"/>
      <c r="H134" s="18" t="s">
        <v>192</v>
      </c>
      <c r="I134" s="18"/>
      <c r="J134" t="s">
        <v>183</v>
      </c>
      <c r="N134" s="81">
        <v>127</v>
      </c>
      <c r="P134" s="233">
        <v>127</v>
      </c>
      <c r="Q134" s="4">
        <v>31</v>
      </c>
      <c r="R134" s="4">
        <v>28</v>
      </c>
      <c r="S134" s="4">
        <v>31</v>
      </c>
      <c r="T134" s="18">
        <v>30</v>
      </c>
      <c r="U134" s="18">
        <v>31</v>
      </c>
      <c r="V134" s="18">
        <v>30</v>
      </c>
      <c r="W134" s="18">
        <v>31</v>
      </c>
      <c r="X134" s="18">
        <v>31</v>
      </c>
      <c r="Y134" s="18">
        <v>30</v>
      </c>
      <c r="Z134" s="18">
        <v>31</v>
      </c>
      <c r="AA134" s="18">
        <v>30</v>
      </c>
      <c r="AB134" s="18">
        <v>31</v>
      </c>
      <c r="AG134" s="48" t="s">
        <v>137</v>
      </c>
      <c r="AH134" s="47">
        <v>5</v>
      </c>
      <c r="AI134" s="52" t="s">
        <v>153</v>
      </c>
      <c r="AJ134" s="4">
        <v>31</v>
      </c>
      <c r="AK134" s="4">
        <v>28</v>
      </c>
      <c r="AL134" s="4">
        <v>31</v>
      </c>
      <c r="AM134" s="18">
        <v>30</v>
      </c>
      <c r="AN134" s="18">
        <v>31</v>
      </c>
      <c r="AO134" s="18">
        <v>30</v>
      </c>
      <c r="AP134" s="18">
        <v>31</v>
      </c>
      <c r="AQ134" s="18">
        <v>31</v>
      </c>
      <c r="AR134" s="18">
        <v>30</v>
      </c>
      <c r="AS134" s="18">
        <v>31</v>
      </c>
      <c r="AT134" s="18">
        <v>30</v>
      </c>
      <c r="AU134" s="18">
        <v>31</v>
      </c>
    </row>
    <row r="135" spans="1:47" x14ac:dyDescent="0.25">
      <c r="A135" s="60" t="e">
        <f>landings!AQ136/landings!AT136</f>
        <v>#DIV/0!</v>
      </c>
      <c r="B135" t="s">
        <v>302</v>
      </c>
      <c r="C135" s="15">
        <v>17</v>
      </c>
      <c r="D135" s="11" t="s">
        <v>224</v>
      </c>
      <c r="E135" s="4" t="s">
        <v>190</v>
      </c>
      <c r="G135" s="11"/>
      <c r="H135" s="4" t="s">
        <v>190</v>
      </c>
      <c r="I135" s="18">
        <v>201</v>
      </c>
      <c r="J135" t="s">
        <v>182</v>
      </c>
      <c r="N135" s="81">
        <v>128</v>
      </c>
      <c r="P135" s="233">
        <v>128</v>
      </c>
      <c r="Q135" s="65">
        <v>27</v>
      </c>
      <c r="R135" s="4">
        <v>28</v>
      </c>
      <c r="S135" s="4">
        <v>31</v>
      </c>
      <c r="T135" s="77">
        <v>18</v>
      </c>
      <c r="U135" s="18">
        <v>31</v>
      </c>
      <c r="V135" s="18">
        <v>30</v>
      </c>
      <c r="W135" s="78">
        <v>5</v>
      </c>
      <c r="X135" s="78">
        <v>5</v>
      </c>
      <c r="Y135" s="65">
        <v>17</v>
      </c>
      <c r="Z135" s="18">
        <v>31</v>
      </c>
      <c r="AA135" s="18">
        <v>30</v>
      </c>
      <c r="AB135" s="65">
        <v>20</v>
      </c>
      <c r="AG135" s="48" t="s">
        <v>136</v>
      </c>
      <c r="AH135" s="47">
        <v>6</v>
      </c>
      <c r="AI135" s="52" t="s">
        <v>156</v>
      </c>
      <c r="AJ135" s="65">
        <v>27</v>
      </c>
      <c r="AK135" s="4">
        <v>28</v>
      </c>
      <c r="AL135" s="4">
        <v>31</v>
      </c>
      <c r="AM135" s="64">
        <v>0</v>
      </c>
      <c r="AN135" s="18">
        <v>31</v>
      </c>
      <c r="AO135" s="18">
        <v>30</v>
      </c>
      <c r="AP135" s="18">
        <v>31</v>
      </c>
      <c r="AQ135" s="18">
        <v>31</v>
      </c>
      <c r="AR135" s="18">
        <v>30</v>
      </c>
      <c r="AS135" s="18">
        <v>31</v>
      </c>
      <c r="AT135" s="18">
        <v>30</v>
      </c>
      <c r="AU135" s="18">
        <v>31</v>
      </c>
    </row>
    <row r="136" spans="1:47" x14ac:dyDescent="0.25">
      <c r="A136" s="60" t="e">
        <f>landings!AQ137/landings!AT137</f>
        <v>#DIV/0!</v>
      </c>
      <c r="B136" t="s">
        <v>305</v>
      </c>
      <c r="C136" s="15">
        <v>17</v>
      </c>
      <c r="D136" s="11" t="s">
        <v>224</v>
      </c>
      <c r="E136" s="4" t="s">
        <v>190</v>
      </c>
      <c r="G136" s="11"/>
      <c r="H136" s="4" t="s">
        <v>190</v>
      </c>
      <c r="I136" s="18">
        <v>160</v>
      </c>
      <c r="J136" t="s">
        <v>181</v>
      </c>
      <c r="N136" s="81">
        <v>129</v>
      </c>
      <c r="P136" s="233">
        <v>129</v>
      </c>
      <c r="Q136" s="4">
        <v>31</v>
      </c>
      <c r="R136" s="4">
        <v>28</v>
      </c>
      <c r="S136" s="4">
        <v>31</v>
      </c>
      <c r="T136" s="18">
        <v>30</v>
      </c>
      <c r="U136" s="18">
        <v>31</v>
      </c>
      <c r="V136" s="18">
        <v>30</v>
      </c>
      <c r="W136" s="18">
        <v>31</v>
      </c>
      <c r="X136" s="18">
        <v>31</v>
      </c>
      <c r="Y136" s="18">
        <v>30</v>
      </c>
      <c r="Z136" s="18">
        <v>31</v>
      </c>
      <c r="AA136" s="18">
        <v>30</v>
      </c>
      <c r="AB136" s="18">
        <v>31</v>
      </c>
      <c r="AG136" s="48" t="s">
        <v>144</v>
      </c>
      <c r="AH136" s="47">
        <v>6</v>
      </c>
      <c r="AI136" s="52" t="s">
        <v>152</v>
      </c>
      <c r="AJ136" s="65">
        <v>27</v>
      </c>
      <c r="AK136" s="4">
        <v>28</v>
      </c>
      <c r="AL136" s="4">
        <v>31</v>
      </c>
      <c r="AM136" s="77">
        <v>18</v>
      </c>
      <c r="AN136" s="18">
        <v>31</v>
      </c>
      <c r="AO136" s="18">
        <v>30</v>
      </c>
      <c r="AP136" s="64">
        <v>0</v>
      </c>
      <c r="AQ136" s="64">
        <v>0</v>
      </c>
      <c r="AR136" s="65">
        <v>17</v>
      </c>
      <c r="AS136" s="18">
        <v>31</v>
      </c>
      <c r="AT136" s="18">
        <v>30</v>
      </c>
      <c r="AU136" s="65">
        <v>20</v>
      </c>
    </row>
    <row r="137" spans="1:47" x14ac:dyDescent="0.25">
      <c r="A137" s="60" t="e">
        <f>landings!AQ138/landings!AT138</f>
        <v>#DIV/0!</v>
      </c>
      <c r="B137" t="s">
        <v>304</v>
      </c>
      <c r="C137" s="15">
        <v>17</v>
      </c>
      <c r="D137" s="11" t="s">
        <v>224</v>
      </c>
      <c r="E137" s="4" t="s">
        <v>190</v>
      </c>
      <c r="G137" s="11"/>
      <c r="H137" s="4" t="s">
        <v>190</v>
      </c>
      <c r="I137" s="18"/>
      <c r="J137" t="s">
        <v>183</v>
      </c>
      <c r="N137" s="81">
        <v>130</v>
      </c>
      <c r="P137" s="233">
        <v>130</v>
      </c>
      <c r="Q137" s="4">
        <v>31</v>
      </c>
      <c r="R137" s="4">
        <v>28</v>
      </c>
      <c r="S137" s="4">
        <v>31</v>
      </c>
      <c r="T137" s="18">
        <v>30</v>
      </c>
      <c r="U137" s="18">
        <v>31</v>
      </c>
      <c r="V137" s="18">
        <v>30</v>
      </c>
      <c r="W137" s="18">
        <v>31</v>
      </c>
      <c r="X137" s="18">
        <v>31</v>
      </c>
      <c r="Y137" s="18">
        <v>30</v>
      </c>
      <c r="Z137" s="18">
        <v>31</v>
      </c>
      <c r="AA137" s="18">
        <v>30</v>
      </c>
      <c r="AB137" s="18">
        <v>31</v>
      </c>
      <c r="AG137" s="48" t="s">
        <v>107</v>
      </c>
      <c r="AH137" s="47">
        <v>6</v>
      </c>
      <c r="AI137" s="54" t="s">
        <v>152</v>
      </c>
      <c r="AJ137" s="4">
        <v>31</v>
      </c>
      <c r="AK137" s="4">
        <v>28</v>
      </c>
      <c r="AL137" s="4">
        <v>31</v>
      </c>
      <c r="AM137" s="18">
        <v>30</v>
      </c>
      <c r="AN137" s="18">
        <v>31</v>
      </c>
      <c r="AO137" s="18">
        <v>30</v>
      </c>
      <c r="AP137" s="18">
        <v>31</v>
      </c>
      <c r="AQ137" s="18">
        <v>31</v>
      </c>
      <c r="AR137" s="18">
        <v>30</v>
      </c>
      <c r="AS137" s="18">
        <v>31</v>
      </c>
      <c r="AT137" s="18">
        <v>30</v>
      </c>
      <c r="AU137" s="18">
        <v>31</v>
      </c>
    </row>
    <row r="138" spans="1:47" x14ac:dyDescent="0.25">
      <c r="A138" s="60" t="e">
        <f>landings!AQ139/landings!AT139</f>
        <v>#DIV/0!</v>
      </c>
      <c r="B138" t="s">
        <v>307</v>
      </c>
      <c r="C138" s="15">
        <v>17</v>
      </c>
      <c r="D138" s="11" t="s">
        <v>224</v>
      </c>
      <c r="E138" s="4" t="s">
        <v>190</v>
      </c>
      <c r="G138" s="11"/>
      <c r="H138" s="4" t="s">
        <v>190</v>
      </c>
      <c r="I138" s="18">
        <v>160</v>
      </c>
      <c r="J138" t="s">
        <v>181</v>
      </c>
      <c r="N138" s="81">
        <v>131</v>
      </c>
      <c r="P138" s="233">
        <v>131</v>
      </c>
      <c r="Q138" s="4">
        <v>31</v>
      </c>
      <c r="R138" s="4">
        <v>28</v>
      </c>
      <c r="S138" s="4">
        <v>31</v>
      </c>
      <c r="T138" s="18">
        <v>30</v>
      </c>
      <c r="U138" s="18">
        <v>31</v>
      </c>
      <c r="V138" s="18">
        <v>30</v>
      </c>
      <c r="W138" s="18">
        <v>31</v>
      </c>
      <c r="X138" s="18">
        <v>31</v>
      </c>
      <c r="Y138" s="18">
        <v>30</v>
      </c>
      <c r="Z138" s="18">
        <v>31</v>
      </c>
      <c r="AA138" s="18">
        <v>30</v>
      </c>
      <c r="AB138" s="18">
        <v>31</v>
      </c>
      <c r="AG138" s="48" t="s">
        <v>136</v>
      </c>
      <c r="AH138" s="47">
        <v>6</v>
      </c>
      <c r="AI138" s="52" t="s">
        <v>152</v>
      </c>
      <c r="AJ138" s="65">
        <v>27</v>
      </c>
      <c r="AK138" s="4">
        <v>28</v>
      </c>
      <c r="AL138" s="4">
        <v>31</v>
      </c>
      <c r="AM138" s="77">
        <v>18</v>
      </c>
      <c r="AN138" s="18">
        <v>31</v>
      </c>
      <c r="AO138" s="18">
        <v>30</v>
      </c>
      <c r="AP138" s="64">
        <v>0</v>
      </c>
      <c r="AQ138" s="64">
        <v>0</v>
      </c>
      <c r="AR138" s="65">
        <v>17</v>
      </c>
      <c r="AS138" s="18">
        <v>31</v>
      </c>
      <c r="AT138" s="18">
        <v>30</v>
      </c>
      <c r="AU138" s="65">
        <v>20</v>
      </c>
    </row>
    <row r="139" spans="1:47" x14ac:dyDescent="0.25">
      <c r="A139" s="60" t="e">
        <f>landings!AQ140/landings!AT140</f>
        <v>#DIV/0!</v>
      </c>
      <c r="B139" t="s">
        <v>308</v>
      </c>
      <c r="C139" s="15">
        <v>17</v>
      </c>
      <c r="D139" s="11" t="s">
        <v>224</v>
      </c>
      <c r="E139" s="4" t="s">
        <v>190</v>
      </c>
      <c r="G139" s="11"/>
      <c r="H139" s="4" t="s">
        <v>192</v>
      </c>
      <c r="I139" s="18"/>
      <c r="J139" s="18" t="s">
        <v>200</v>
      </c>
      <c r="N139" s="81">
        <v>132</v>
      </c>
      <c r="P139" s="233">
        <v>132</v>
      </c>
      <c r="Q139" s="65">
        <v>27</v>
      </c>
      <c r="R139" s="4">
        <v>28</v>
      </c>
      <c r="S139" s="4">
        <v>31</v>
      </c>
      <c r="T139" s="77">
        <v>18</v>
      </c>
      <c r="U139" s="18">
        <v>31</v>
      </c>
      <c r="V139" s="18">
        <v>30</v>
      </c>
      <c r="W139" s="78">
        <v>5</v>
      </c>
      <c r="X139" s="78">
        <v>5</v>
      </c>
      <c r="Y139" s="65">
        <v>17</v>
      </c>
      <c r="Z139" s="18">
        <v>31</v>
      </c>
      <c r="AA139" s="18">
        <v>30</v>
      </c>
      <c r="AB139" s="65">
        <v>20</v>
      </c>
      <c r="AG139" s="48" t="s">
        <v>134</v>
      </c>
      <c r="AH139" s="47">
        <v>6</v>
      </c>
      <c r="AI139" s="52" t="s">
        <v>157</v>
      </c>
      <c r="AJ139" s="4">
        <v>31</v>
      </c>
      <c r="AK139" s="4">
        <v>28</v>
      </c>
      <c r="AL139" s="4">
        <v>31</v>
      </c>
      <c r="AM139" s="18">
        <v>30</v>
      </c>
      <c r="AN139" s="18">
        <v>31</v>
      </c>
      <c r="AO139" s="18">
        <v>30</v>
      </c>
      <c r="AP139" s="18">
        <v>31</v>
      </c>
      <c r="AQ139" s="18">
        <v>31</v>
      </c>
      <c r="AR139" s="18">
        <v>30</v>
      </c>
      <c r="AS139" s="18">
        <v>31</v>
      </c>
      <c r="AT139" s="18">
        <v>30</v>
      </c>
      <c r="AU139" s="18">
        <v>31</v>
      </c>
    </row>
    <row r="140" spans="1:47" x14ac:dyDescent="0.25">
      <c r="A140" s="60" t="e">
        <f>landings!AQ141/landings!AT141</f>
        <v>#DIV/0!</v>
      </c>
      <c r="B140" t="s">
        <v>302</v>
      </c>
      <c r="C140" s="15">
        <v>18</v>
      </c>
      <c r="D140" s="11" t="s">
        <v>157</v>
      </c>
      <c r="E140" s="18" t="s">
        <v>199</v>
      </c>
      <c r="F140" s="18"/>
      <c r="G140" s="11"/>
      <c r="H140" s="18" t="s">
        <v>205</v>
      </c>
      <c r="I140" s="18"/>
      <c r="J140" t="s">
        <v>183</v>
      </c>
      <c r="N140" s="81">
        <v>133</v>
      </c>
      <c r="P140" s="233">
        <v>133</v>
      </c>
      <c r="Q140" s="4">
        <v>31</v>
      </c>
      <c r="R140" s="4">
        <v>28</v>
      </c>
      <c r="S140" s="4">
        <v>31</v>
      </c>
      <c r="T140" s="18">
        <v>30</v>
      </c>
      <c r="U140" s="18">
        <v>31</v>
      </c>
      <c r="V140" s="18">
        <v>30</v>
      </c>
      <c r="W140" s="18">
        <v>31</v>
      </c>
      <c r="X140" s="18">
        <v>31</v>
      </c>
      <c r="Y140" s="18">
        <v>30</v>
      </c>
      <c r="Z140" s="18">
        <v>31</v>
      </c>
      <c r="AA140" s="18">
        <v>30</v>
      </c>
      <c r="AB140" s="18">
        <v>31</v>
      </c>
      <c r="AG140" s="48" t="s">
        <v>141</v>
      </c>
      <c r="AH140" s="47">
        <v>6</v>
      </c>
      <c r="AI140" s="52" t="s">
        <v>155</v>
      </c>
      <c r="AJ140" s="4">
        <v>31</v>
      </c>
      <c r="AK140" s="4">
        <v>28</v>
      </c>
      <c r="AL140" s="4">
        <v>31</v>
      </c>
      <c r="AM140" s="18">
        <v>30</v>
      </c>
      <c r="AN140" s="18">
        <v>31</v>
      </c>
      <c r="AO140" s="18">
        <v>30</v>
      </c>
      <c r="AP140" s="18">
        <v>31</v>
      </c>
      <c r="AQ140" s="18">
        <v>31</v>
      </c>
      <c r="AR140" s="18">
        <v>30</v>
      </c>
      <c r="AS140" s="18">
        <v>31</v>
      </c>
      <c r="AT140" s="18">
        <v>30</v>
      </c>
      <c r="AU140" s="18">
        <v>31</v>
      </c>
    </row>
    <row r="141" spans="1:47" x14ac:dyDescent="0.25">
      <c r="A141" s="60" t="e">
        <f>landings!AQ142/landings!AT142</f>
        <v>#DIV/0!</v>
      </c>
      <c r="B141" t="s">
        <v>304</v>
      </c>
      <c r="C141" s="15">
        <v>18</v>
      </c>
      <c r="D141" s="11" t="s">
        <v>154</v>
      </c>
      <c r="E141" s="4" t="s">
        <v>190</v>
      </c>
      <c r="G141" s="11"/>
      <c r="H141" s="18" t="s">
        <v>192</v>
      </c>
      <c r="I141" s="18"/>
      <c r="J141" t="s">
        <v>183</v>
      </c>
      <c r="N141" s="81">
        <v>134</v>
      </c>
      <c r="P141" s="233">
        <v>134</v>
      </c>
      <c r="Q141" s="4">
        <v>31</v>
      </c>
      <c r="R141" s="4">
        <v>28</v>
      </c>
      <c r="S141" s="4">
        <v>31</v>
      </c>
      <c r="T141" s="18">
        <v>30</v>
      </c>
      <c r="U141" s="18">
        <v>31</v>
      </c>
      <c r="V141" s="18">
        <v>30</v>
      </c>
      <c r="W141" s="18">
        <v>31</v>
      </c>
      <c r="X141" s="18">
        <v>31</v>
      </c>
      <c r="Y141" s="18">
        <v>30</v>
      </c>
      <c r="Z141" s="18">
        <v>31</v>
      </c>
      <c r="AA141" s="18">
        <v>30</v>
      </c>
      <c r="AB141" s="18">
        <v>31</v>
      </c>
      <c r="AG141" s="48" t="s">
        <v>134</v>
      </c>
      <c r="AH141" s="47">
        <v>6</v>
      </c>
      <c r="AI141" s="52" t="s">
        <v>155</v>
      </c>
      <c r="AJ141" s="4">
        <v>31</v>
      </c>
      <c r="AK141" s="4">
        <v>28</v>
      </c>
      <c r="AL141" s="4">
        <v>31</v>
      </c>
      <c r="AM141" s="18">
        <v>30</v>
      </c>
      <c r="AN141" s="18">
        <v>31</v>
      </c>
      <c r="AO141" s="18">
        <v>30</v>
      </c>
      <c r="AP141" s="18">
        <v>31</v>
      </c>
      <c r="AQ141" s="18">
        <v>31</v>
      </c>
      <c r="AR141" s="18">
        <v>30</v>
      </c>
      <c r="AS141" s="18">
        <v>31</v>
      </c>
      <c r="AT141" s="18">
        <v>30</v>
      </c>
      <c r="AU141" s="18">
        <v>31</v>
      </c>
    </row>
    <row r="142" spans="1:47" x14ac:dyDescent="0.25">
      <c r="A142" s="60" t="e">
        <f>landings!AQ143/landings!AT143</f>
        <v>#DIV/0!</v>
      </c>
      <c r="B142" t="s">
        <v>302</v>
      </c>
      <c r="C142" s="15">
        <v>18</v>
      </c>
      <c r="D142" s="11" t="s">
        <v>153</v>
      </c>
      <c r="E142" s="18" t="s">
        <v>272</v>
      </c>
      <c r="F142" s="18"/>
      <c r="G142" s="11"/>
      <c r="H142" s="18" t="s">
        <v>205</v>
      </c>
      <c r="I142" s="18"/>
      <c r="J142" t="s">
        <v>183</v>
      </c>
      <c r="N142" s="81">
        <v>135</v>
      </c>
      <c r="P142" s="233">
        <v>135</v>
      </c>
      <c r="Q142" s="4">
        <v>31</v>
      </c>
      <c r="R142" s="4">
        <v>28</v>
      </c>
      <c r="S142" s="4">
        <v>31</v>
      </c>
      <c r="T142" s="18">
        <v>30</v>
      </c>
      <c r="U142" s="18">
        <v>31</v>
      </c>
      <c r="V142" s="18">
        <v>30</v>
      </c>
      <c r="W142" s="18">
        <v>31</v>
      </c>
      <c r="X142" s="18">
        <v>31</v>
      </c>
      <c r="Y142" s="18">
        <v>30</v>
      </c>
      <c r="Z142" s="18">
        <v>31</v>
      </c>
      <c r="AA142" s="18">
        <v>30</v>
      </c>
      <c r="AB142" s="18">
        <v>31</v>
      </c>
      <c r="AG142" s="48" t="s">
        <v>139</v>
      </c>
      <c r="AH142" s="47">
        <v>6</v>
      </c>
      <c r="AI142" s="52" t="s">
        <v>155</v>
      </c>
      <c r="AJ142" s="4">
        <v>31</v>
      </c>
      <c r="AK142" s="4">
        <v>28</v>
      </c>
      <c r="AL142" s="4">
        <v>31</v>
      </c>
      <c r="AM142" s="18">
        <v>30</v>
      </c>
      <c r="AN142" s="18">
        <v>31</v>
      </c>
      <c r="AO142" s="18">
        <v>30</v>
      </c>
      <c r="AP142" s="18">
        <v>31</v>
      </c>
      <c r="AQ142" s="18">
        <v>31</v>
      </c>
      <c r="AR142" s="18">
        <v>30</v>
      </c>
      <c r="AS142" s="18">
        <v>31</v>
      </c>
      <c r="AT142" s="18">
        <v>30</v>
      </c>
      <c r="AU142" s="18">
        <v>31</v>
      </c>
    </row>
    <row r="143" spans="1:47" x14ac:dyDescent="0.25">
      <c r="A143" s="60" t="e">
        <f>landings!AQ144/landings!AT144</f>
        <v>#DIV/0!</v>
      </c>
      <c r="B143" t="s">
        <v>304</v>
      </c>
      <c r="C143" s="15">
        <v>18</v>
      </c>
      <c r="D143" s="11" t="s">
        <v>153</v>
      </c>
      <c r="E143" s="83" t="s">
        <v>272</v>
      </c>
      <c r="G143" s="11"/>
      <c r="H143" s="18" t="s">
        <v>205</v>
      </c>
      <c r="I143" s="18"/>
      <c r="J143" t="s">
        <v>183</v>
      </c>
      <c r="N143" s="81">
        <v>136</v>
      </c>
      <c r="P143" s="233">
        <v>136</v>
      </c>
      <c r="Q143" s="4">
        <v>31</v>
      </c>
      <c r="R143" s="4">
        <v>28</v>
      </c>
      <c r="S143" s="4">
        <v>31</v>
      </c>
      <c r="T143" s="18">
        <v>30</v>
      </c>
      <c r="U143" s="18">
        <v>31</v>
      </c>
      <c r="V143" s="18">
        <v>30</v>
      </c>
      <c r="W143" s="18">
        <v>31</v>
      </c>
      <c r="X143" s="18">
        <v>31</v>
      </c>
      <c r="Y143" s="18">
        <v>30</v>
      </c>
      <c r="Z143" s="18">
        <v>31</v>
      </c>
      <c r="AA143" s="18">
        <v>30</v>
      </c>
      <c r="AB143" s="18">
        <v>31</v>
      </c>
      <c r="AG143" s="48" t="s">
        <v>102</v>
      </c>
      <c r="AH143" s="47">
        <v>6</v>
      </c>
      <c r="AI143" s="52" t="s">
        <v>153</v>
      </c>
      <c r="AJ143" s="4">
        <v>31</v>
      </c>
      <c r="AK143" s="4">
        <v>28</v>
      </c>
      <c r="AL143" s="4">
        <v>31</v>
      </c>
      <c r="AM143" s="18">
        <v>30</v>
      </c>
      <c r="AN143" s="18">
        <v>31</v>
      </c>
      <c r="AO143" s="18">
        <v>30</v>
      </c>
      <c r="AP143" s="18">
        <v>31</v>
      </c>
      <c r="AQ143" s="18">
        <v>31</v>
      </c>
      <c r="AR143" s="18">
        <v>30</v>
      </c>
      <c r="AS143" s="18">
        <v>31</v>
      </c>
      <c r="AT143" s="18">
        <v>30</v>
      </c>
      <c r="AU143" s="18">
        <v>31</v>
      </c>
    </row>
    <row r="144" spans="1:47" x14ac:dyDescent="0.25">
      <c r="A144" s="60" t="e">
        <f>landings!AQ145/landings!AT145</f>
        <v>#DIV/0!</v>
      </c>
      <c r="B144" t="s">
        <v>302</v>
      </c>
      <c r="C144" s="15">
        <v>18</v>
      </c>
      <c r="D144" s="11" t="s">
        <v>156</v>
      </c>
      <c r="E144" s="4" t="s">
        <v>190</v>
      </c>
      <c r="G144" s="11"/>
      <c r="H144" s="18" t="s">
        <v>205</v>
      </c>
      <c r="I144" s="18"/>
      <c r="J144" t="s">
        <v>183</v>
      </c>
      <c r="N144" s="81">
        <v>137</v>
      </c>
      <c r="P144" s="233">
        <v>137</v>
      </c>
      <c r="Q144" s="65">
        <v>27</v>
      </c>
      <c r="R144" s="4">
        <v>28</v>
      </c>
      <c r="S144" s="4">
        <v>31</v>
      </c>
      <c r="T144" s="76">
        <v>5</v>
      </c>
      <c r="U144" s="18">
        <v>31</v>
      </c>
      <c r="V144" s="18">
        <v>30</v>
      </c>
      <c r="W144" s="18">
        <v>31</v>
      </c>
      <c r="X144" s="18">
        <v>31</v>
      </c>
      <c r="Y144" s="18">
        <v>30</v>
      </c>
      <c r="Z144" s="18">
        <v>31</v>
      </c>
      <c r="AA144" s="18">
        <v>30</v>
      </c>
      <c r="AB144" s="18">
        <v>31</v>
      </c>
      <c r="AG144" s="48" t="s">
        <v>135</v>
      </c>
      <c r="AH144" s="47">
        <v>6</v>
      </c>
      <c r="AI144" s="54" t="s">
        <v>153</v>
      </c>
      <c r="AJ144" s="4">
        <v>31</v>
      </c>
      <c r="AK144" s="4">
        <v>28</v>
      </c>
      <c r="AL144" s="4">
        <v>31</v>
      </c>
      <c r="AM144" s="18">
        <v>30</v>
      </c>
      <c r="AN144" s="18">
        <v>31</v>
      </c>
      <c r="AO144" s="18">
        <v>30</v>
      </c>
      <c r="AP144" s="18">
        <v>31</v>
      </c>
      <c r="AQ144" s="18">
        <v>31</v>
      </c>
      <c r="AR144" s="18">
        <v>30</v>
      </c>
      <c r="AS144" s="18">
        <v>31</v>
      </c>
      <c r="AT144" s="18">
        <v>30</v>
      </c>
      <c r="AU144" s="18">
        <v>31</v>
      </c>
    </row>
    <row r="145" spans="1:47" x14ac:dyDescent="0.25">
      <c r="A145" s="60" t="e">
        <f>landings!AQ146/landings!AT146</f>
        <v>#DIV/0!</v>
      </c>
      <c r="B145" t="s">
        <v>303</v>
      </c>
      <c r="C145" s="15">
        <v>18</v>
      </c>
      <c r="D145" s="11" t="s">
        <v>156</v>
      </c>
      <c r="E145" s="4" t="s">
        <v>190</v>
      </c>
      <c r="G145" s="11"/>
      <c r="H145" s="18" t="s">
        <v>205</v>
      </c>
      <c r="I145" s="18"/>
      <c r="J145" t="s">
        <v>183</v>
      </c>
      <c r="N145" s="81">
        <v>138</v>
      </c>
      <c r="P145" s="233">
        <v>138</v>
      </c>
      <c r="AG145" s="48" t="s">
        <v>139</v>
      </c>
      <c r="AH145" s="47">
        <v>6</v>
      </c>
      <c r="AI145" s="52" t="s">
        <v>153</v>
      </c>
      <c r="AJ145" s="4">
        <v>31</v>
      </c>
      <c r="AK145" s="4">
        <v>28</v>
      </c>
      <c r="AL145" s="4">
        <v>31</v>
      </c>
      <c r="AM145" s="18">
        <v>30</v>
      </c>
      <c r="AN145" s="18">
        <v>31</v>
      </c>
      <c r="AO145" s="18">
        <v>30</v>
      </c>
      <c r="AP145" s="18">
        <v>31</v>
      </c>
      <c r="AQ145" s="18">
        <v>31</v>
      </c>
      <c r="AR145" s="18">
        <v>30</v>
      </c>
      <c r="AS145" s="18">
        <v>31</v>
      </c>
      <c r="AT145" s="18">
        <v>30</v>
      </c>
      <c r="AU145" s="18">
        <v>31</v>
      </c>
    </row>
    <row r="146" spans="1:47" x14ac:dyDescent="0.25">
      <c r="A146" s="60" t="e">
        <f>landings!AQ147/landings!AT147</f>
        <v>#DIV/0!</v>
      </c>
      <c r="B146" t="s">
        <v>304</v>
      </c>
      <c r="C146" s="15">
        <v>18</v>
      </c>
      <c r="D146" s="11" t="s">
        <v>156</v>
      </c>
      <c r="E146" s="4" t="s">
        <v>190</v>
      </c>
      <c r="G146" s="11"/>
      <c r="H146" s="4" t="s">
        <v>192</v>
      </c>
      <c r="I146" s="18"/>
      <c r="J146" t="s">
        <v>183</v>
      </c>
      <c r="N146" s="81">
        <v>139</v>
      </c>
      <c r="P146" s="233">
        <v>139</v>
      </c>
      <c r="Q146" s="4">
        <v>31</v>
      </c>
      <c r="R146" s="4">
        <v>28</v>
      </c>
      <c r="S146" s="4">
        <v>31</v>
      </c>
      <c r="T146" s="18">
        <v>30</v>
      </c>
      <c r="U146" s="18">
        <v>31</v>
      </c>
      <c r="V146" s="18">
        <v>30</v>
      </c>
      <c r="W146" s="18">
        <v>31</v>
      </c>
      <c r="X146" s="18">
        <v>31</v>
      </c>
      <c r="Y146" s="18">
        <v>30</v>
      </c>
      <c r="Z146" s="18">
        <v>31</v>
      </c>
      <c r="AA146" s="18">
        <v>30</v>
      </c>
      <c r="AB146" s="18">
        <v>31</v>
      </c>
      <c r="AG146" s="48" t="s">
        <v>138</v>
      </c>
      <c r="AH146" s="47">
        <v>6</v>
      </c>
      <c r="AI146" s="52" t="s">
        <v>153</v>
      </c>
      <c r="AJ146" s="4">
        <v>31</v>
      </c>
      <c r="AK146" s="4">
        <v>28</v>
      </c>
      <c r="AL146" s="4">
        <v>31</v>
      </c>
      <c r="AM146" s="18">
        <v>30</v>
      </c>
      <c r="AN146" s="18">
        <v>31</v>
      </c>
      <c r="AO146" s="18">
        <v>30</v>
      </c>
      <c r="AP146" s="18">
        <v>31</v>
      </c>
      <c r="AQ146" s="18">
        <v>31</v>
      </c>
      <c r="AR146" s="18">
        <v>30</v>
      </c>
      <c r="AS146" s="18">
        <v>31</v>
      </c>
      <c r="AT146" s="18">
        <v>30</v>
      </c>
      <c r="AU146" s="18">
        <v>31</v>
      </c>
    </row>
    <row r="147" spans="1:47" x14ac:dyDescent="0.25">
      <c r="A147" s="60" t="e">
        <f>landings!AQ148/landings!AT148</f>
        <v>#DIV/0!</v>
      </c>
      <c r="B147" t="s">
        <v>309</v>
      </c>
      <c r="C147" s="15">
        <v>18</v>
      </c>
      <c r="D147" s="11" t="s">
        <v>156</v>
      </c>
      <c r="E147" s="4" t="s">
        <v>190</v>
      </c>
      <c r="G147" s="11"/>
      <c r="H147" s="18" t="s">
        <v>192</v>
      </c>
      <c r="I147" s="18"/>
      <c r="J147" t="s">
        <v>183</v>
      </c>
      <c r="N147" s="81">
        <v>140</v>
      </c>
      <c r="P147" s="233">
        <v>140</v>
      </c>
      <c r="Q147" s="4">
        <v>31</v>
      </c>
      <c r="R147" s="4">
        <v>28</v>
      </c>
      <c r="S147" s="4">
        <v>31</v>
      </c>
      <c r="T147" s="18">
        <v>30</v>
      </c>
      <c r="U147" s="18">
        <v>31</v>
      </c>
      <c r="V147" s="18">
        <v>30</v>
      </c>
      <c r="W147" s="18">
        <v>31</v>
      </c>
      <c r="X147" s="18">
        <v>31</v>
      </c>
      <c r="Y147" s="18">
        <v>30</v>
      </c>
      <c r="Z147" s="18">
        <v>31</v>
      </c>
      <c r="AA147" s="18">
        <v>30</v>
      </c>
      <c r="AB147" s="18">
        <v>31</v>
      </c>
      <c r="AG147" s="48" t="s">
        <v>134</v>
      </c>
      <c r="AH147" s="47">
        <v>6</v>
      </c>
      <c r="AI147" s="52" t="s">
        <v>153</v>
      </c>
      <c r="AJ147" s="4">
        <v>31</v>
      </c>
      <c r="AK147" s="4">
        <v>28</v>
      </c>
      <c r="AL147" s="4">
        <v>31</v>
      </c>
      <c r="AM147" s="18">
        <v>30</v>
      </c>
      <c r="AN147" s="18">
        <v>31</v>
      </c>
      <c r="AO147" s="18">
        <v>30</v>
      </c>
      <c r="AP147" s="18">
        <v>31</v>
      </c>
      <c r="AQ147" s="18">
        <v>31</v>
      </c>
      <c r="AR147" s="18">
        <v>30</v>
      </c>
      <c r="AS147" s="18">
        <v>31</v>
      </c>
      <c r="AT147" s="18">
        <v>30</v>
      </c>
      <c r="AU147" s="18">
        <v>31</v>
      </c>
    </row>
    <row r="148" spans="1:47" x14ac:dyDescent="0.25">
      <c r="A148" s="60" t="e">
        <f>landings!AQ149/landings!AT149</f>
        <v>#DIV/0!</v>
      </c>
      <c r="B148" t="s">
        <v>308</v>
      </c>
      <c r="C148" s="15">
        <v>18</v>
      </c>
      <c r="D148" s="11" t="s">
        <v>156</v>
      </c>
      <c r="E148" s="4" t="s">
        <v>190</v>
      </c>
      <c r="G148" s="11"/>
      <c r="H148" s="4" t="s">
        <v>190</v>
      </c>
      <c r="I148" s="18"/>
      <c r="J148" t="s">
        <v>183</v>
      </c>
      <c r="N148" s="81">
        <v>141</v>
      </c>
      <c r="P148" s="233">
        <v>141</v>
      </c>
      <c r="Q148" s="65">
        <v>27</v>
      </c>
      <c r="R148" s="4">
        <v>28</v>
      </c>
      <c r="S148" s="4">
        <v>31</v>
      </c>
      <c r="T148" s="76">
        <v>5</v>
      </c>
      <c r="U148" s="18">
        <v>31</v>
      </c>
      <c r="V148" s="18">
        <v>30</v>
      </c>
      <c r="W148" s="18">
        <v>31</v>
      </c>
      <c r="X148" s="18">
        <v>31</v>
      </c>
      <c r="Y148" s="18">
        <v>30</v>
      </c>
      <c r="Z148" s="18">
        <v>31</v>
      </c>
      <c r="AA148" s="18">
        <v>30</v>
      </c>
      <c r="AB148" s="18">
        <v>31</v>
      </c>
      <c r="AG148" s="48" t="s">
        <v>130</v>
      </c>
      <c r="AH148" s="47">
        <v>7</v>
      </c>
      <c r="AI148" s="52" t="s">
        <v>154</v>
      </c>
      <c r="AJ148" s="4">
        <v>31</v>
      </c>
      <c r="AK148" s="4">
        <v>28</v>
      </c>
      <c r="AL148" s="4">
        <v>31</v>
      </c>
      <c r="AM148" s="18">
        <v>30</v>
      </c>
      <c r="AN148" s="18">
        <v>31</v>
      </c>
      <c r="AO148" s="18">
        <v>30</v>
      </c>
      <c r="AP148" s="18">
        <v>31</v>
      </c>
      <c r="AQ148" s="18">
        <v>31</v>
      </c>
      <c r="AR148" s="18">
        <v>30</v>
      </c>
      <c r="AS148" s="18">
        <v>31</v>
      </c>
      <c r="AT148" s="18">
        <v>30</v>
      </c>
      <c r="AU148" s="18">
        <v>31</v>
      </c>
    </row>
    <row r="149" spans="1:47" x14ac:dyDescent="0.25">
      <c r="A149" s="60" t="e">
        <f>landings!AQ150/landings!AT150</f>
        <v>#DIV/0!</v>
      </c>
      <c r="B149" t="s">
        <v>302</v>
      </c>
      <c r="C149" s="15">
        <v>18</v>
      </c>
      <c r="D149" s="11" t="s">
        <v>224</v>
      </c>
      <c r="E149" s="4" t="s">
        <v>190</v>
      </c>
      <c r="G149" s="11"/>
      <c r="H149" s="4" t="s">
        <v>190</v>
      </c>
      <c r="I149" s="18">
        <v>160</v>
      </c>
      <c r="J149" t="s">
        <v>181</v>
      </c>
      <c r="N149" s="81">
        <v>142</v>
      </c>
      <c r="P149" s="233">
        <v>142</v>
      </c>
      <c r="Q149" s="65">
        <v>27</v>
      </c>
      <c r="R149" s="4">
        <v>28</v>
      </c>
      <c r="S149" s="4">
        <v>31</v>
      </c>
      <c r="T149" s="77">
        <v>18</v>
      </c>
      <c r="U149" s="18">
        <v>31</v>
      </c>
      <c r="V149" s="18">
        <v>30</v>
      </c>
      <c r="W149" s="78">
        <v>5</v>
      </c>
      <c r="X149" s="78">
        <v>5</v>
      </c>
      <c r="Y149" s="65">
        <v>17</v>
      </c>
      <c r="Z149" s="18">
        <v>31</v>
      </c>
      <c r="AA149" s="18">
        <v>30</v>
      </c>
      <c r="AB149" s="65">
        <v>20</v>
      </c>
      <c r="AG149" s="48" t="s">
        <v>136</v>
      </c>
      <c r="AH149" s="47">
        <v>8</v>
      </c>
      <c r="AI149" s="54" t="s">
        <v>152</v>
      </c>
      <c r="AJ149" s="65">
        <v>27</v>
      </c>
      <c r="AK149" s="4">
        <v>28</v>
      </c>
      <c r="AL149" s="4">
        <v>31</v>
      </c>
      <c r="AM149" s="77">
        <v>18</v>
      </c>
      <c r="AN149" s="18">
        <v>31</v>
      </c>
      <c r="AO149" s="18">
        <v>30</v>
      </c>
      <c r="AP149" s="64">
        <v>0</v>
      </c>
      <c r="AQ149" s="64">
        <v>0</v>
      </c>
      <c r="AR149" s="65">
        <v>17</v>
      </c>
      <c r="AS149" s="18">
        <v>31</v>
      </c>
      <c r="AT149" s="18">
        <v>30</v>
      </c>
      <c r="AU149" s="65">
        <v>20</v>
      </c>
    </row>
    <row r="150" spans="1:47" x14ac:dyDescent="0.25">
      <c r="A150" s="60" t="e">
        <f>landings!AQ151/landings!AT151</f>
        <v>#DIV/0!</v>
      </c>
      <c r="B150" t="s">
        <v>305</v>
      </c>
      <c r="C150" s="15">
        <v>18</v>
      </c>
      <c r="D150" s="11" t="s">
        <v>224</v>
      </c>
      <c r="E150" s="4" t="s">
        <v>190</v>
      </c>
      <c r="G150" s="11"/>
      <c r="H150" s="4" t="s">
        <v>190</v>
      </c>
      <c r="I150" s="18">
        <v>160</v>
      </c>
      <c r="J150" t="s">
        <v>181</v>
      </c>
      <c r="N150" s="81">
        <v>143</v>
      </c>
      <c r="P150" s="233">
        <v>143</v>
      </c>
      <c r="Q150" s="4">
        <v>31</v>
      </c>
      <c r="R150" s="4">
        <v>28</v>
      </c>
      <c r="S150" s="4">
        <v>31</v>
      </c>
      <c r="T150" s="18">
        <v>30</v>
      </c>
      <c r="U150" s="18">
        <v>31</v>
      </c>
      <c r="V150" s="18">
        <v>30</v>
      </c>
      <c r="W150" s="18">
        <v>31</v>
      </c>
      <c r="X150" s="18">
        <v>31</v>
      </c>
      <c r="Y150" s="18">
        <v>30</v>
      </c>
      <c r="Z150" s="18">
        <v>31</v>
      </c>
      <c r="AA150" s="18">
        <v>30</v>
      </c>
      <c r="AB150" s="18">
        <v>31</v>
      </c>
      <c r="AG150" s="48" t="s">
        <v>144</v>
      </c>
      <c r="AH150" s="47">
        <v>8</v>
      </c>
      <c r="AI150" s="54" t="s">
        <v>152</v>
      </c>
      <c r="AJ150" s="65">
        <v>27</v>
      </c>
      <c r="AK150" s="4">
        <v>28</v>
      </c>
      <c r="AL150" s="4">
        <v>31</v>
      </c>
      <c r="AM150" s="77">
        <v>18</v>
      </c>
      <c r="AN150" s="18">
        <v>31</v>
      </c>
      <c r="AO150" s="18">
        <v>30</v>
      </c>
      <c r="AP150" s="64">
        <v>0</v>
      </c>
      <c r="AQ150" s="64">
        <v>0</v>
      </c>
      <c r="AR150" s="65">
        <v>17</v>
      </c>
      <c r="AS150" s="18">
        <v>31</v>
      </c>
      <c r="AT150" s="18">
        <v>30</v>
      </c>
      <c r="AU150" s="65">
        <v>20</v>
      </c>
    </row>
    <row r="151" spans="1:47" x14ac:dyDescent="0.25">
      <c r="A151" s="60" t="e">
        <f>landings!AQ152/landings!AT152</f>
        <v>#DIV/0!</v>
      </c>
      <c r="B151" t="s">
        <v>304</v>
      </c>
      <c r="C151" s="15">
        <v>18</v>
      </c>
      <c r="D151" s="11" t="s">
        <v>224</v>
      </c>
      <c r="E151" s="4" t="s">
        <v>190</v>
      </c>
      <c r="G151" s="11"/>
      <c r="H151" s="4" t="s">
        <v>190</v>
      </c>
      <c r="I151" s="18"/>
      <c r="J151" t="s">
        <v>183</v>
      </c>
      <c r="N151" s="81">
        <v>144</v>
      </c>
      <c r="P151" s="233">
        <v>144</v>
      </c>
      <c r="Q151" s="4">
        <v>31</v>
      </c>
      <c r="R151" s="4">
        <v>28</v>
      </c>
      <c r="S151" s="4">
        <v>31</v>
      </c>
      <c r="T151" s="18">
        <v>30</v>
      </c>
      <c r="U151" s="18">
        <v>31</v>
      </c>
      <c r="V151" s="18">
        <v>30</v>
      </c>
      <c r="W151" s="18">
        <v>31</v>
      </c>
      <c r="X151" s="18">
        <v>31</v>
      </c>
      <c r="Y151" s="18">
        <v>30</v>
      </c>
      <c r="Z151" s="18">
        <v>31</v>
      </c>
      <c r="AA151" s="18">
        <v>30</v>
      </c>
      <c r="AB151" s="18">
        <v>31</v>
      </c>
      <c r="AG151" s="48" t="s">
        <v>147</v>
      </c>
      <c r="AH151" s="47">
        <v>8</v>
      </c>
      <c r="AI151" s="52" t="s">
        <v>152</v>
      </c>
      <c r="AJ151" s="4">
        <v>31</v>
      </c>
      <c r="AK151" s="4">
        <v>28</v>
      </c>
      <c r="AL151" s="4">
        <v>31</v>
      </c>
      <c r="AM151" s="18">
        <v>30</v>
      </c>
      <c r="AN151" s="18">
        <v>31</v>
      </c>
      <c r="AO151" s="18">
        <v>30</v>
      </c>
      <c r="AP151" s="18">
        <v>31</v>
      </c>
      <c r="AQ151" s="18">
        <v>31</v>
      </c>
      <c r="AR151" s="18">
        <v>30</v>
      </c>
      <c r="AS151" s="18">
        <v>31</v>
      </c>
      <c r="AT151" s="18">
        <v>30</v>
      </c>
      <c r="AU151" s="18">
        <v>31</v>
      </c>
    </row>
    <row r="152" spans="1:47" x14ac:dyDescent="0.25">
      <c r="A152" s="60" t="e">
        <f>landings!AQ153/landings!AT153</f>
        <v>#DIV/0!</v>
      </c>
      <c r="B152" t="s">
        <v>307</v>
      </c>
      <c r="C152" s="15">
        <v>18</v>
      </c>
      <c r="D152" s="11" t="s">
        <v>224</v>
      </c>
      <c r="E152" s="4" t="s">
        <v>190</v>
      </c>
      <c r="G152" s="11"/>
      <c r="H152" s="4" t="s">
        <v>190</v>
      </c>
      <c r="I152" s="18"/>
      <c r="J152" t="s">
        <v>183</v>
      </c>
      <c r="N152" s="81">
        <v>145</v>
      </c>
      <c r="P152" s="233">
        <v>145</v>
      </c>
      <c r="Q152" s="4">
        <v>31</v>
      </c>
      <c r="R152" s="4">
        <v>28</v>
      </c>
      <c r="S152" s="4">
        <v>31</v>
      </c>
      <c r="T152" s="18">
        <v>30</v>
      </c>
      <c r="U152" s="18">
        <v>31</v>
      </c>
      <c r="V152" s="18">
        <v>30</v>
      </c>
      <c r="W152" s="18">
        <v>31</v>
      </c>
      <c r="X152" s="18">
        <v>31</v>
      </c>
      <c r="Y152" s="18">
        <v>30</v>
      </c>
      <c r="Z152" s="18">
        <v>31</v>
      </c>
      <c r="AA152" s="18">
        <v>30</v>
      </c>
      <c r="AB152" s="18">
        <v>31</v>
      </c>
      <c r="AG152" s="48" t="s">
        <v>150</v>
      </c>
      <c r="AH152" s="47">
        <v>8</v>
      </c>
      <c r="AI152" s="54" t="s">
        <v>152</v>
      </c>
      <c r="AJ152" s="4">
        <v>31</v>
      </c>
      <c r="AK152" s="4">
        <v>28</v>
      </c>
      <c r="AL152" s="4">
        <v>31</v>
      </c>
      <c r="AM152" s="18">
        <v>30</v>
      </c>
      <c r="AN152" s="18">
        <v>31</v>
      </c>
      <c r="AO152" s="18">
        <v>30</v>
      </c>
      <c r="AP152" s="18">
        <v>31</v>
      </c>
      <c r="AQ152" s="18">
        <v>31</v>
      </c>
      <c r="AR152" s="18">
        <v>30</v>
      </c>
      <c r="AS152" s="18">
        <v>31</v>
      </c>
      <c r="AT152" s="18">
        <v>30</v>
      </c>
      <c r="AU152" s="18">
        <v>31</v>
      </c>
    </row>
    <row r="153" spans="1:47" x14ac:dyDescent="0.25">
      <c r="A153" s="60" t="e">
        <f>landings!AQ154/landings!AT154</f>
        <v>#DIV/0!</v>
      </c>
      <c r="B153" t="s">
        <v>309</v>
      </c>
      <c r="C153" s="15">
        <v>18</v>
      </c>
      <c r="D153" s="11" t="s">
        <v>224</v>
      </c>
      <c r="E153" s="4" t="s">
        <v>190</v>
      </c>
      <c r="G153" s="11"/>
      <c r="H153" s="4" t="s">
        <v>190</v>
      </c>
      <c r="I153" s="18"/>
      <c r="J153" t="s">
        <v>183</v>
      </c>
      <c r="N153" s="81">
        <v>146</v>
      </c>
      <c r="P153" s="233">
        <v>146</v>
      </c>
      <c r="Q153" s="4">
        <v>31</v>
      </c>
      <c r="R153" s="4">
        <v>28</v>
      </c>
      <c r="S153" s="4">
        <v>31</v>
      </c>
      <c r="T153" s="18">
        <v>30</v>
      </c>
      <c r="U153" s="18">
        <v>31</v>
      </c>
      <c r="V153" s="18">
        <v>30</v>
      </c>
      <c r="W153" s="18">
        <v>31</v>
      </c>
      <c r="X153" s="18">
        <v>31</v>
      </c>
      <c r="Y153" s="18">
        <v>30</v>
      </c>
      <c r="Z153" s="18">
        <v>31</v>
      </c>
      <c r="AA153" s="18">
        <v>30</v>
      </c>
      <c r="AB153" s="18">
        <v>31</v>
      </c>
      <c r="AG153" s="48" t="s">
        <v>107</v>
      </c>
      <c r="AH153" s="47">
        <v>8</v>
      </c>
      <c r="AI153" s="54" t="s">
        <v>154</v>
      </c>
      <c r="AJ153" s="4">
        <v>31</v>
      </c>
      <c r="AK153" s="4">
        <v>28</v>
      </c>
      <c r="AL153" s="4">
        <v>31</v>
      </c>
      <c r="AM153" s="18">
        <v>30</v>
      </c>
      <c r="AN153" s="18">
        <v>31</v>
      </c>
      <c r="AO153" s="18">
        <v>30</v>
      </c>
      <c r="AP153" s="18">
        <v>31</v>
      </c>
      <c r="AQ153" s="18">
        <v>31</v>
      </c>
      <c r="AR153" s="18">
        <v>30</v>
      </c>
      <c r="AS153" s="18">
        <v>31</v>
      </c>
      <c r="AT153" s="18">
        <v>30</v>
      </c>
      <c r="AU153" s="18">
        <v>31</v>
      </c>
    </row>
    <row r="154" spans="1:47" x14ac:dyDescent="0.25">
      <c r="A154" s="60" t="e">
        <f>landings!AQ155/landings!AT155</f>
        <v>#DIV/0!</v>
      </c>
      <c r="B154" t="s">
        <v>308</v>
      </c>
      <c r="C154" s="15">
        <v>18</v>
      </c>
      <c r="D154" s="11" t="s">
        <v>224</v>
      </c>
      <c r="E154" s="4" t="s">
        <v>190</v>
      </c>
      <c r="G154" s="11"/>
      <c r="H154" s="4" t="s">
        <v>190</v>
      </c>
      <c r="I154" s="18"/>
      <c r="J154" t="s">
        <v>183</v>
      </c>
      <c r="N154" s="81">
        <v>147</v>
      </c>
      <c r="P154" s="233">
        <v>147</v>
      </c>
      <c r="Q154" s="65">
        <v>27</v>
      </c>
      <c r="R154" s="4">
        <v>28</v>
      </c>
      <c r="S154" s="4">
        <v>31</v>
      </c>
      <c r="T154" s="77">
        <v>18</v>
      </c>
      <c r="U154" s="18">
        <v>31</v>
      </c>
      <c r="V154" s="18">
        <v>30</v>
      </c>
      <c r="W154" s="78">
        <v>5</v>
      </c>
      <c r="X154" s="78">
        <v>5</v>
      </c>
      <c r="Y154" s="65">
        <v>17</v>
      </c>
      <c r="Z154" s="18">
        <v>31</v>
      </c>
      <c r="AA154" s="18">
        <v>30</v>
      </c>
      <c r="AB154" s="65">
        <v>20</v>
      </c>
      <c r="AG154" s="48" t="s">
        <v>119</v>
      </c>
      <c r="AH154" s="47">
        <v>8</v>
      </c>
      <c r="AI154" s="52" t="s">
        <v>154</v>
      </c>
      <c r="AJ154" s="4">
        <v>31</v>
      </c>
      <c r="AK154" s="4">
        <v>28</v>
      </c>
      <c r="AL154" s="4">
        <v>31</v>
      </c>
      <c r="AM154" s="18">
        <v>30</v>
      </c>
      <c r="AN154" s="18">
        <v>31</v>
      </c>
      <c r="AO154" s="18">
        <v>30</v>
      </c>
      <c r="AP154" s="18">
        <v>31</v>
      </c>
      <c r="AQ154" s="18">
        <v>31</v>
      </c>
      <c r="AR154" s="18">
        <v>30</v>
      </c>
      <c r="AS154" s="18">
        <v>31</v>
      </c>
      <c r="AT154" s="18">
        <v>30</v>
      </c>
      <c r="AU154" s="18">
        <v>31</v>
      </c>
    </row>
    <row r="155" spans="1:47" x14ac:dyDescent="0.25">
      <c r="A155" s="60">
        <f>landings!AQ156/landings!AT156</f>
        <v>0.97200762516303796</v>
      </c>
      <c r="B155" t="s">
        <v>281</v>
      </c>
      <c r="C155" s="15">
        <v>18</v>
      </c>
      <c r="D155" s="11" t="s">
        <v>224</v>
      </c>
      <c r="E155" s="4" t="s">
        <v>190</v>
      </c>
      <c r="G155" s="11"/>
      <c r="H155" s="4" t="s">
        <v>190</v>
      </c>
      <c r="I155" s="18"/>
      <c r="J155" t="s">
        <v>183</v>
      </c>
      <c r="N155" s="81">
        <v>148</v>
      </c>
      <c r="P155" s="233">
        <v>148</v>
      </c>
      <c r="Q155" s="65">
        <v>27</v>
      </c>
      <c r="R155" s="4">
        <v>28</v>
      </c>
      <c r="S155" s="4">
        <v>31</v>
      </c>
      <c r="T155" s="77">
        <v>18</v>
      </c>
      <c r="U155" s="18">
        <v>31</v>
      </c>
      <c r="V155" s="18">
        <v>30</v>
      </c>
      <c r="W155" s="78">
        <v>5</v>
      </c>
      <c r="X155" s="78">
        <v>5</v>
      </c>
      <c r="Y155" s="65">
        <v>17</v>
      </c>
      <c r="Z155" s="18">
        <v>31</v>
      </c>
      <c r="AA155" s="18">
        <v>30</v>
      </c>
      <c r="AB155" s="65">
        <v>20</v>
      </c>
      <c r="AG155" s="48" t="s">
        <v>130</v>
      </c>
      <c r="AH155" s="47">
        <v>8</v>
      </c>
      <c r="AI155" s="52" t="s">
        <v>154</v>
      </c>
      <c r="AJ155" s="4">
        <v>31</v>
      </c>
      <c r="AK155" s="4">
        <v>28</v>
      </c>
      <c r="AL155" s="4">
        <v>31</v>
      </c>
      <c r="AM155" s="18">
        <v>30</v>
      </c>
      <c r="AN155" s="18">
        <v>31</v>
      </c>
      <c r="AO155" s="18">
        <v>30</v>
      </c>
      <c r="AP155" s="18">
        <v>31</v>
      </c>
      <c r="AQ155" s="18">
        <v>31</v>
      </c>
      <c r="AR155" s="18">
        <v>30</v>
      </c>
      <c r="AS155" s="18">
        <v>31</v>
      </c>
      <c r="AT155" s="18">
        <v>30</v>
      </c>
      <c r="AU155" s="18">
        <v>31</v>
      </c>
    </row>
    <row r="156" spans="1:47" x14ac:dyDescent="0.25">
      <c r="A156" s="60" t="e">
        <f>landings!AQ157/landings!AT157</f>
        <v>#DIV/0!</v>
      </c>
      <c r="B156" t="s">
        <v>302</v>
      </c>
      <c r="C156" s="15">
        <v>19</v>
      </c>
      <c r="D156" s="11" t="s">
        <v>157</v>
      </c>
      <c r="E156" s="18" t="s">
        <v>199</v>
      </c>
      <c r="F156" s="18"/>
      <c r="G156" s="11"/>
      <c r="H156" s="18" t="s">
        <v>206</v>
      </c>
      <c r="I156" s="18"/>
      <c r="J156" t="s">
        <v>183</v>
      </c>
      <c r="N156" s="81">
        <v>149</v>
      </c>
      <c r="P156" s="233">
        <v>149</v>
      </c>
      <c r="Q156" s="4">
        <v>31</v>
      </c>
      <c r="R156" s="4">
        <v>28</v>
      </c>
      <c r="S156" s="4">
        <v>31</v>
      </c>
      <c r="T156" s="18">
        <v>30</v>
      </c>
      <c r="U156" s="18">
        <v>31</v>
      </c>
      <c r="V156" s="18">
        <v>30</v>
      </c>
      <c r="W156" s="18">
        <v>31</v>
      </c>
      <c r="X156" s="18">
        <v>31</v>
      </c>
      <c r="Y156" s="18">
        <v>30</v>
      </c>
      <c r="Z156" s="18">
        <v>31</v>
      </c>
      <c r="AA156" s="18">
        <v>30</v>
      </c>
      <c r="AB156" s="18">
        <v>31</v>
      </c>
      <c r="AG156" s="48" t="s">
        <v>102</v>
      </c>
      <c r="AH156" s="47">
        <v>8</v>
      </c>
      <c r="AI156" s="52" t="s">
        <v>157</v>
      </c>
      <c r="AJ156" s="4">
        <v>31</v>
      </c>
      <c r="AK156" s="4">
        <v>28</v>
      </c>
      <c r="AL156" s="4">
        <v>31</v>
      </c>
      <c r="AM156" s="18">
        <v>30</v>
      </c>
      <c r="AN156" s="18">
        <v>31</v>
      </c>
      <c r="AO156" s="18">
        <v>30</v>
      </c>
      <c r="AP156" s="18">
        <v>31</v>
      </c>
      <c r="AQ156" s="18">
        <v>31</v>
      </c>
      <c r="AR156" s="18">
        <v>30</v>
      </c>
      <c r="AS156" s="18">
        <v>31</v>
      </c>
      <c r="AT156" s="18">
        <v>30</v>
      </c>
      <c r="AU156" s="18">
        <v>31</v>
      </c>
    </row>
    <row r="157" spans="1:47" x14ac:dyDescent="0.25">
      <c r="A157" s="60">
        <f>landings!AQ158/landings!AT158</f>
        <v>95.117647058823536</v>
      </c>
      <c r="B157" t="s">
        <v>308</v>
      </c>
      <c r="C157" s="15">
        <v>19</v>
      </c>
      <c r="D157" s="11" t="s">
        <v>155</v>
      </c>
      <c r="E157" s="83" t="s">
        <v>273</v>
      </c>
      <c r="G157" s="11"/>
      <c r="H157" s="67" t="s">
        <v>192</v>
      </c>
      <c r="I157" s="18"/>
      <c r="J157" t="s">
        <v>183</v>
      </c>
      <c r="N157" s="81">
        <v>150</v>
      </c>
      <c r="P157" s="233">
        <v>150</v>
      </c>
      <c r="Q157" s="4">
        <v>31</v>
      </c>
      <c r="R157" s="4">
        <v>28</v>
      </c>
      <c r="S157" s="4">
        <v>31</v>
      </c>
      <c r="T157" s="18">
        <v>30</v>
      </c>
      <c r="U157" s="18">
        <v>31</v>
      </c>
      <c r="V157" s="18">
        <v>30</v>
      </c>
      <c r="W157" s="18">
        <v>31</v>
      </c>
      <c r="X157" s="18">
        <v>31</v>
      </c>
      <c r="Y157" s="18">
        <v>30</v>
      </c>
      <c r="Z157" s="18">
        <v>31</v>
      </c>
      <c r="AA157" s="18">
        <v>30</v>
      </c>
      <c r="AB157" s="18">
        <v>31</v>
      </c>
      <c r="AG157" s="48" t="s">
        <v>148</v>
      </c>
      <c r="AH157" s="47">
        <v>8</v>
      </c>
      <c r="AI157" s="54" t="s">
        <v>157</v>
      </c>
      <c r="AJ157" s="4">
        <v>31</v>
      </c>
      <c r="AK157" s="4">
        <v>28</v>
      </c>
      <c r="AL157" s="4">
        <v>31</v>
      </c>
      <c r="AM157" s="18">
        <v>30</v>
      </c>
      <c r="AN157" s="18">
        <v>31</v>
      </c>
      <c r="AO157" s="18">
        <v>30</v>
      </c>
      <c r="AP157" s="18">
        <v>31</v>
      </c>
      <c r="AQ157" s="18">
        <v>31</v>
      </c>
      <c r="AR157" s="18">
        <v>30</v>
      </c>
      <c r="AS157" s="18">
        <v>31</v>
      </c>
      <c r="AT157" s="18">
        <v>30</v>
      </c>
      <c r="AU157" s="18">
        <v>31</v>
      </c>
    </row>
    <row r="158" spans="1:47" x14ac:dyDescent="0.25">
      <c r="A158" s="60" t="e">
        <f>landings!AQ159/landings!AT159</f>
        <v>#DIV/0!</v>
      </c>
      <c r="B158" t="s">
        <v>302</v>
      </c>
      <c r="C158" s="15">
        <v>19</v>
      </c>
      <c r="D158" s="11" t="s">
        <v>156</v>
      </c>
      <c r="E158" s="4" t="s">
        <v>190</v>
      </c>
      <c r="G158" s="11"/>
      <c r="H158" s="18" t="s">
        <v>205</v>
      </c>
      <c r="I158" s="18"/>
      <c r="J158" t="s">
        <v>183</v>
      </c>
      <c r="N158" s="81">
        <v>151</v>
      </c>
      <c r="P158" s="233">
        <v>151</v>
      </c>
      <c r="Q158" s="65">
        <v>27</v>
      </c>
      <c r="R158" s="4">
        <v>28</v>
      </c>
      <c r="S158" s="4">
        <v>31</v>
      </c>
      <c r="T158" s="76">
        <v>5</v>
      </c>
      <c r="U158" s="18">
        <v>31</v>
      </c>
      <c r="V158" s="18">
        <v>30</v>
      </c>
      <c r="W158" s="18">
        <v>31</v>
      </c>
      <c r="X158" s="18">
        <v>31</v>
      </c>
      <c r="Y158" s="18">
        <v>30</v>
      </c>
      <c r="Z158" s="18">
        <v>31</v>
      </c>
      <c r="AA158" s="18">
        <v>30</v>
      </c>
      <c r="AB158" s="18">
        <v>31</v>
      </c>
      <c r="AG158" s="48" t="s">
        <v>139</v>
      </c>
      <c r="AH158" s="47">
        <v>8</v>
      </c>
      <c r="AI158" s="52" t="s">
        <v>155</v>
      </c>
      <c r="AJ158" s="4">
        <v>31</v>
      </c>
      <c r="AK158" s="4">
        <v>28</v>
      </c>
      <c r="AL158" s="4">
        <v>31</v>
      </c>
      <c r="AM158" s="18">
        <v>30</v>
      </c>
      <c r="AN158" s="18">
        <v>31</v>
      </c>
      <c r="AO158" s="18">
        <v>30</v>
      </c>
      <c r="AP158" s="18">
        <v>31</v>
      </c>
      <c r="AQ158" s="18">
        <v>31</v>
      </c>
      <c r="AR158" s="18">
        <v>30</v>
      </c>
      <c r="AS158" s="18">
        <v>31</v>
      </c>
      <c r="AT158" s="18">
        <v>30</v>
      </c>
      <c r="AU158" s="18">
        <v>31</v>
      </c>
    </row>
    <row r="159" spans="1:47" x14ac:dyDescent="0.25">
      <c r="A159" s="60" t="e">
        <f>landings!AQ160/landings!AT160</f>
        <v>#DIV/0!</v>
      </c>
      <c r="B159" t="s">
        <v>304</v>
      </c>
      <c r="C159" s="15">
        <v>19</v>
      </c>
      <c r="D159" s="11" t="s">
        <v>156</v>
      </c>
      <c r="E159" s="4" t="s">
        <v>190</v>
      </c>
      <c r="G159" s="11"/>
      <c r="H159" s="4" t="s">
        <v>192</v>
      </c>
      <c r="I159" s="18"/>
      <c r="J159" t="s">
        <v>183</v>
      </c>
      <c r="N159" s="81">
        <v>152</v>
      </c>
      <c r="P159" s="233">
        <v>152</v>
      </c>
      <c r="Q159" s="4">
        <v>31</v>
      </c>
      <c r="R159" s="4">
        <v>28</v>
      </c>
      <c r="S159" s="4">
        <v>31</v>
      </c>
      <c r="T159" s="18">
        <v>30</v>
      </c>
      <c r="U159" s="18">
        <v>31</v>
      </c>
      <c r="V159" s="18">
        <v>30</v>
      </c>
      <c r="W159" s="18">
        <v>31</v>
      </c>
      <c r="X159" s="18">
        <v>31</v>
      </c>
      <c r="Y159" s="18">
        <v>30</v>
      </c>
      <c r="Z159" s="18">
        <v>31</v>
      </c>
      <c r="AA159" s="18">
        <v>30</v>
      </c>
      <c r="AB159" s="18">
        <v>31</v>
      </c>
      <c r="AG159" s="48" t="s">
        <v>138</v>
      </c>
      <c r="AH159" s="47">
        <v>8</v>
      </c>
      <c r="AI159" s="52" t="s">
        <v>153</v>
      </c>
      <c r="AJ159" s="4">
        <v>31</v>
      </c>
      <c r="AK159" s="4">
        <v>28</v>
      </c>
      <c r="AL159" s="4">
        <v>31</v>
      </c>
      <c r="AM159" s="18">
        <v>30</v>
      </c>
      <c r="AN159" s="18">
        <v>31</v>
      </c>
      <c r="AO159" s="18">
        <v>30</v>
      </c>
      <c r="AP159" s="18">
        <v>31</v>
      </c>
      <c r="AQ159" s="18">
        <v>31</v>
      </c>
      <c r="AR159" s="18">
        <v>30</v>
      </c>
      <c r="AS159" s="18">
        <v>31</v>
      </c>
      <c r="AT159" s="18">
        <v>30</v>
      </c>
      <c r="AU159" s="18">
        <v>31</v>
      </c>
    </row>
    <row r="160" spans="1:47" x14ac:dyDescent="0.25">
      <c r="A160" s="60">
        <f>landings!AQ161/landings!AT161</f>
        <v>4.784688995215311E-2</v>
      </c>
      <c r="B160" t="s">
        <v>302</v>
      </c>
      <c r="C160" s="15">
        <v>19</v>
      </c>
      <c r="D160" s="11" t="s">
        <v>224</v>
      </c>
      <c r="E160" s="4" t="s">
        <v>190</v>
      </c>
      <c r="G160" s="11"/>
      <c r="H160" s="18" t="s">
        <v>205</v>
      </c>
      <c r="I160" s="18"/>
      <c r="J160" t="s">
        <v>183</v>
      </c>
      <c r="N160" s="81">
        <v>153</v>
      </c>
      <c r="P160" s="233">
        <v>153</v>
      </c>
      <c r="Q160" s="65">
        <v>27</v>
      </c>
      <c r="R160" s="4">
        <v>28</v>
      </c>
      <c r="S160" s="4">
        <v>31</v>
      </c>
      <c r="T160" s="77">
        <v>18</v>
      </c>
      <c r="U160" s="18">
        <v>31</v>
      </c>
      <c r="V160" s="18">
        <v>30</v>
      </c>
      <c r="W160" s="64">
        <v>0</v>
      </c>
      <c r="X160" s="64">
        <v>0</v>
      </c>
      <c r="Y160" s="65">
        <v>17</v>
      </c>
      <c r="Z160" s="18">
        <v>31</v>
      </c>
      <c r="AA160" s="18">
        <v>30</v>
      </c>
      <c r="AB160" s="65">
        <v>20</v>
      </c>
      <c r="AC160" s="4" t="s">
        <v>346</v>
      </c>
      <c r="AG160" s="48" t="s">
        <v>146</v>
      </c>
      <c r="AH160" s="47">
        <v>8</v>
      </c>
      <c r="AI160" s="54" t="s">
        <v>153</v>
      </c>
      <c r="AJ160" s="4">
        <v>31</v>
      </c>
      <c r="AK160" s="4">
        <v>28</v>
      </c>
      <c r="AL160" s="4">
        <v>31</v>
      </c>
      <c r="AM160" s="18">
        <v>30</v>
      </c>
      <c r="AN160" s="18">
        <v>31</v>
      </c>
      <c r="AO160" s="18">
        <v>30</v>
      </c>
      <c r="AP160" s="18">
        <v>31</v>
      </c>
      <c r="AQ160" s="18">
        <v>31</v>
      </c>
      <c r="AR160" s="18">
        <v>30</v>
      </c>
      <c r="AS160" s="18">
        <v>31</v>
      </c>
      <c r="AT160" s="18">
        <v>30</v>
      </c>
      <c r="AU160" s="18">
        <v>31</v>
      </c>
    </row>
    <row r="161" spans="1:47" x14ac:dyDescent="0.25">
      <c r="A161" s="60" t="e">
        <f>landings!AQ162/landings!AT162</f>
        <v>#DIV/0!</v>
      </c>
      <c r="B161" t="s">
        <v>309</v>
      </c>
      <c r="C161" s="15">
        <v>19</v>
      </c>
      <c r="D161" s="11" t="s">
        <v>224</v>
      </c>
      <c r="E161" s="4" t="s">
        <v>190</v>
      </c>
      <c r="G161" s="11"/>
      <c r="H161" s="18" t="s">
        <v>192</v>
      </c>
      <c r="I161" s="18"/>
      <c r="J161" t="s">
        <v>183</v>
      </c>
      <c r="N161" s="81">
        <v>154</v>
      </c>
      <c r="P161" s="233">
        <v>154</v>
      </c>
      <c r="Q161" s="4">
        <v>31</v>
      </c>
      <c r="R161" s="4">
        <v>28</v>
      </c>
      <c r="S161" s="4">
        <v>31</v>
      </c>
      <c r="T161" s="18">
        <v>30</v>
      </c>
      <c r="U161" s="18">
        <v>31</v>
      </c>
      <c r="V161" s="18">
        <v>30</v>
      </c>
      <c r="W161" s="18">
        <v>31</v>
      </c>
      <c r="X161" s="18">
        <v>31</v>
      </c>
      <c r="Y161" s="18">
        <v>30</v>
      </c>
      <c r="Z161" s="18">
        <v>31</v>
      </c>
      <c r="AA161" s="18">
        <v>30</v>
      </c>
      <c r="AB161" s="18">
        <v>31</v>
      </c>
      <c r="AG161" s="48" t="s">
        <v>101</v>
      </c>
      <c r="AH161" s="47">
        <v>8</v>
      </c>
      <c r="AI161" s="52" t="s">
        <v>153</v>
      </c>
      <c r="AJ161" s="4">
        <v>31</v>
      </c>
      <c r="AK161" s="4">
        <v>28</v>
      </c>
      <c r="AL161" s="4">
        <v>31</v>
      </c>
      <c r="AM161" s="18">
        <v>30</v>
      </c>
      <c r="AN161" s="18">
        <v>31</v>
      </c>
      <c r="AO161" s="18">
        <v>30</v>
      </c>
      <c r="AP161" s="18">
        <v>31</v>
      </c>
      <c r="AQ161" s="18">
        <v>31</v>
      </c>
      <c r="AR161" s="18">
        <v>30</v>
      </c>
      <c r="AS161" s="18">
        <v>31</v>
      </c>
      <c r="AT161" s="18">
        <v>30</v>
      </c>
      <c r="AU161" s="18">
        <v>31</v>
      </c>
    </row>
    <row r="162" spans="1:47" x14ac:dyDescent="0.25">
      <c r="A162" s="60" t="e">
        <f>landings!AQ163/landings!AT163</f>
        <v>#DIV/0!</v>
      </c>
      <c r="B162" t="s">
        <v>308</v>
      </c>
      <c r="C162" s="15">
        <v>19</v>
      </c>
      <c r="D162" s="11" t="s">
        <v>224</v>
      </c>
      <c r="E162" s="4" t="s">
        <v>190</v>
      </c>
      <c r="G162" s="11"/>
      <c r="H162" s="67" t="s">
        <v>192</v>
      </c>
      <c r="I162" s="18"/>
      <c r="J162" t="s">
        <v>183</v>
      </c>
      <c r="N162" s="81">
        <v>155</v>
      </c>
      <c r="P162" s="233">
        <v>155</v>
      </c>
      <c r="Q162" s="65">
        <v>27</v>
      </c>
      <c r="R162" s="4">
        <v>28</v>
      </c>
      <c r="S162" s="4">
        <v>31</v>
      </c>
      <c r="T162" s="77">
        <v>18</v>
      </c>
      <c r="U162" s="18">
        <v>31</v>
      </c>
      <c r="V162" s="18">
        <v>30</v>
      </c>
      <c r="W162" s="64">
        <v>0</v>
      </c>
      <c r="X162" s="64">
        <v>0</v>
      </c>
      <c r="Y162" s="65">
        <v>17</v>
      </c>
      <c r="Z162" s="18">
        <v>31</v>
      </c>
      <c r="AA162" s="18">
        <v>30</v>
      </c>
      <c r="AB162" s="65">
        <v>20</v>
      </c>
      <c r="AC162" s="4" t="s">
        <v>346</v>
      </c>
      <c r="AG162" s="48" t="s">
        <v>149</v>
      </c>
      <c r="AH162" s="47">
        <v>8</v>
      </c>
      <c r="AI162" s="54" t="s">
        <v>153</v>
      </c>
      <c r="AJ162" s="4">
        <v>31</v>
      </c>
      <c r="AK162" s="4">
        <v>28</v>
      </c>
      <c r="AL162" s="4">
        <v>31</v>
      </c>
      <c r="AM162" s="18">
        <v>30</v>
      </c>
      <c r="AN162" s="18">
        <v>31</v>
      </c>
      <c r="AO162" s="18">
        <v>30</v>
      </c>
      <c r="AP162" s="18">
        <v>31</v>
      </c>
      <c r="AQ162" s="18">
        <v>31</v>
      </c>
      <c r="AR162" s="18">
        <v>30</v>
      </c>
      <c r="AS162" s="18">
        <v>31</v>
      </c>
      <c r="AT162" s="18">
        <v>30</v>
      </c>
      <c r="AU162" s="18">
        <v>31</v>
      </c>
    </row>
    <row r="163" spans="1:47" x14ac:dyDescent="0.25">
      <c r="A163" s="60">
        <f>landings!AQ164/landings!AT164</f>
        <v>0</v>
      </c>
      <c r="B163" s="11" t="s">
        <v>283</v>
      </c>
      <c r="C163" s="142">
        <v>20</v>
      </c>
      <c r="D163" s="11" t="s">
        <v>156</v>
      </c>
      <c r="E163" s="4" t="s">
        <v>190</v>
      </c>
      <c r="G163" s="11"/>
      <c r="H163" s="18" t="s">
        <v>205</v>
      </c>
      <c r="I163" s="18"/>
      <c r="J163" t="s">
        <v>183</v>
      </c>
      <c r="N163" s="81">
        <v>156</v>
      </c>
      <c r="P163" s="233">
        <v>156</v>
      </c>
      <c r="Q163" s="4">
        <v>31</v>
      </c>
      <c r="R163" s="4">
        <v>28</v>
      </c>
      <c r="S163" s="4">
        <v>31</v>
      </c>
      <c r="T163" s="18">
        <v>30</v>
      </c>
      <c r="U163" s="18">
        <v>31</v>
      </c>
      <c r="V163" s="18">
        <v>30</v>
      </c>
      <c r="W163" s="18">
        <v>31</v>
      </c>
      <c r="X163" s="18">
        <v>31</v>
      </c>
      <c r="Y163" s="18">
        <v>30</v>
      </c>
      <c r="Z163" s="18">
        <v>31</v>
      </c>
      <c r="AA163" s="18">
        <v>30</v>
      </c>
      <c r="AB163" s="18">
        <v>31</v>
      </c>
      <c r="AG163" s="48" t="s">
        <v>102</v>
      </c>
      <c r="AH163" s="47">
        <v>8</v>
      </c>
      <c r="AI163" s="52" t="s">
        <v>153</v>
      </c>
      <c r="AJ163" s="4">
        <v>31</v>
      </c>
      <c r="AK163" s="4">
        <v>28</v>
      </c>
      <c r="AL163" s="4">
        <v>31</v>
      </c>
      <c r="AM163" s="18">
        <v>30</v>
      </c>
      <c r="AN163" s="18">
        <v>31</v>
      </c>
      <c r="AO163" s="18">
        <v>30</v>
      </c>
      <c r="AP163" s="18">
        <v>31</v>
      </c>
      <c r="AQ163" s="18">
        <v>31</v>
      </c>
      <c r="AR163" s="18">
        <v>30</v>
      </c>
      <c r="AS163" s="18">
        <v>31</v>
      </c>
      <c r="AT163" s="18">
        <v>30</v>
      </c>
      <c r="AU163" s="18">
        <v>31</v>
      </c>
    </row>
    <row r="164" spans="1:47" x14ac:dyDescent="0.25">
      <c r="A164" s="60">
        <f>landings!AQ165/landings!AT165</f>
        <v>5</v>
      </c>
      <c r="B164" s="11" t="s">
        <v>283</v>
      </c>
      <c r="C164" s="142">
        <v>20</v>
      </c>
      <c r="D164" s="11" t="s">
        <v>156</v>
      </c>
      <c r="E164" s="4" t="s">
        <v>190</v>
      </c>
      <c r="F164" s="11"/>
      <c r="G164" s="11"/>
      <c r="H164" s="18" t="s">
        <v>192</v>
      </c>
      <c r="I164" s="18"/>
      <c r="J164" s="82" t="s">
        <v>240</v>
      </c>
      <c r="N164" s="81">
        <v>157</v>
      </c>
      <c r="P164" s="233">
        <v>157</v>
      </c>
      <c r="Q164" s="4">
        <v>31</v>
      </c>
      <c r="R164" s="4">
        <v>28</v>
      </c>
      <c r="S164" s="4">
        <v>31</v>
      </c>
      <c r="T164" s="18">
        <v>30</v>
      </c>
      <c r="U164" s="18">
        <v>31</v>
      </c>
      <c r="V164" s="18">
        <v>30</v>
      </c>
      <c r="W164" s="18">
        <v>31</v>
      </c>
      <c r="X164" s="18">
        <v>31</v>
      </c>
      <c r="Y164" s="18">
        <v>30</v>
      </c>
      <c r="Z164" s="18">
        <v>31</v>
      </c>
      <c r="AA164" s="18">
        <v>30</v>
      </c>
      <c r="AB164" s="18">
        <v>31</v>
      </c>
      <c r="AG164" s="48" t="s">
        <v>133</v>
      </c>
      <c r="AH164" s="47">
        <v>8</v>
      </c>
      <c r="AI164" s="52" t="s">
        <v>153</v>
      </c>
      <c r="AJ164" s="4">
        <v>31</v>
      </c>
      <c r="AK164" s="4">
        <v>28</v>
      </c>
      <c r="AL164" s="4">
        <v>31</v>
      </c>
      <c r="AM164" s="18">
        <v>30</v>
      </c>
      <c r="AN164" s="18">
        <v>31</v>
      </c>
      <c r="AO164" s="18">
        <v>30</v>
      </c>
      <c r="AP164" s="18">
        <v>31</v>
      </c>
      <c r="AQ164" s="18">
        <v>31</v>
      </c>
      <c r="AR164" s="18">
        <v>30</v>
      </c>
      <c r="AS164" s="18">
        <v>31</v>
      </c>
      <c r="AT164" s="18">
        <v>30</v>
      </c>
      <c r="AU164" s="18">
        <v>31</v>
      </c>
    </row>
    <row r="165" spans="1:47" x14ac:dyDescent="0.25">
      <c r="A165" s="60" t="e">
        <f>landings!AQ166/landings!AT166</f>
        <v>#DIV/0!</v>
      </c>
      <c r="B165" s="11" t="s">
        <v>283</v>
      </c>
      <c r="C165" s="142">
        <v>20</v>
      </c>
      <c r="D165" s="11" t="s">
        <v>224</v>
      </c>
      <c r="E165" s="4" t="s">
        <v>190</v>
      </c>
      <c r="F165" s="140"/>
      <c r="G165" s="11"/>
      <c r="H165" s="18" t="s">
        <v>205</v>
      </c>
      <c r="I165" s="18"/>
      <c r="J165" t="s">
        <v>183</v>
      </c>
      <c r="N165" s="81">
        <v>158</v>
      </c>
      <c r="P165" s="233">
        <v>158</v>
      </c>
      <c r="Q165" s="4">
        <v>31</v>
      </c>
      <c r="R165" s="4">
        <v>28</v>
      </c>
      <c r="S165" s="4">
        <v>31</v>
      </c>
      <c r="T165" s="18">
        <v>30</v>
      </c>
      <c r="U165" s="18">
        <v>31</v>
      </c>
      <c r="V165" s="18">
        <v>30</v>
      </c>
      <c r="W165" s="18">
        <v>31</v>
      </c>
      <c r="X165" s="18">
        <v>31</v>
      </c>
      <c r="Y165" s="18">
        <v>30</v>
      </c>
      <c r="Z165" s="18">
        <v>31</v>
      </c>
      <c r="AA165" s="18">
        <v>30</v>
      </c>
      <c r="AB165" s="18">
        <v>31</v>
      </c>
      <c r="AG165" s="48" t="s">
        <v>135</v>
      </c>
      <c r="AH165" s="47">
        <v>8</v>
      </c>
      <c r="AI165" s="52" t="s">
        <v>153</v>
      </c>
      <c r="AJ165" s="4">
        <v>31</v>
      </c>
      <c r="AK165" s="4">
        <v>28</v>
      </c>
      <c r="AL165" s="4">
        <v>31</v>
      </c>
      <c r="AM165" s="18">
        <v>30</v>
      </c>
      <c r="AN165" s="18">
        <v>31</v>
      </c>
      <c r="AO165" s="18">
        <v>30</v>
      </c>
      <c r="AP165" s="18">
        <v>31</v>
      </c>
      <c r="AQ165" s="18">
        <v>31</v>
      </c>
      <c r="AR165" s="18">
        <v>30</v>
      </c>
      <c r="AS165" s="18">
        <v>31</v>
      </c>
      <c r="AT165" s="18">
        <v>30</v>
      </c>
      <c r="AU165" s="18">
        <v>31</v>
      </c>
    </row>
    <row r="166" spans="1:47" x14ac:dyDescent="0.25">
      <c r="A166" s="60" t="e">
        <f>landings!AQ167/landings!AT167</f>
        <v>#DIV/0!</v>
      </c>
      <c r="B166" s="11" t="s">
        <v>283</v>
      </c>
      <c r="C166" s="142">
        <v>20</v>
      </c>
      <c r="D166" s="11" t="s">
        <v>224</v>
      </c>
      <c r="E166" s="4" t="s">
        <v>190</v>
      </c>
      <c r="F166" s="11"/>
      <c r="G166" s="11"/>
      <c r="H166" s="4" t="s">
        <v>192</v>
      </c>
      <c r="I166" s="18"/>
      <c r="J166"/>
      <c r="N166" s="81">
        <v>159</v>
      </c>
      <c r="P166" s="233">
        <v>159</v>
      </c>
      <c r="Q166" s="4">
        <v>31</v>
      </c>
      <c r="R166" s="4">
        <v>28</v>
      </c>
      <c r="S166" s="4">
        <v>31</v>
      </c>
      <c r="T166" s="18">
        <v>30</v>
      </c>
      <c r="U166" s="18">
        <v>31</v>
      </c>
      <c r="V166" s="18">
        <v>30</v>
      </c>
      <c r="W166" s="18">
        <v>31</v>
      </c>
      <c r="X166" s="18">
        <v>31</v>
      </c>
      <c r="Y166" s="18">
        <v>30</v>
      </c>
      <c r="Z166" s="18">
        <v>31</v>
      </c>
      <c r="AA166" s="18">
        <v>30</v>
      </c>
      <c r="AB166" s="18">
        <v>31</v>
      </c>
      <c r="AG166" s="48" t="s">
        <v>137</v>
      </c>
      <c r="AH166" s="47">
        <v>8</v>
      </c>
      <c r="AI166" s="54" t="s">
        <v>153</v>
      </c>
      <c r="AJ166" s="4">
        <v>31</v>
      </c>
      <c r="AK166" s="4">
        <v>28</v>
      </c>
      <c r="AL166" s="4">
        <v>31</v>
      </c>
      <c r="AM166" s="18">
        <v>30</v>
      </c>
      <c r="AN166" s="18">
        <v>31</v>
      </c>
      <c r="AO166" s="18">
        <v>30</v>
      </c>
      <c r="AP166" s="18">
        <v>31</v>
      </c>
      <c r="AQ166" s="18">
        <v>31</v>
      </c>
      <c r="AR166" s="18">
        <v>30</v>
      </c>
      <c r="AS166" s="18">
        <v>31</v>
      </c>
      <c r="AT166" s="18">
        <v>30</v>
      </c>
      <c r="AU166" s="18">
        <v>31</v>
      </c>
    </row>
    <row r="167" spans="1:47" x14ac:dyDescent="0.25">
      <c r="A167" s="60" t="e">
        <f>landings!AQ168/landings!AT168</f>
        <v>#DIV/0!</v>
      </c>
      <c r="B167" s="51" t="s">
        <v>310</v>
      </c>
      <c r="C167" s="143">
        <v>21</v>
      </c>
      <c r="D167" s="140" t="s">
        <v>157</v>
      </c>
      <c r="E167" s="83" t="s">
        <v>192</v>
      </c>
      <c r="F167" s="11"/>
      <c r="G167" s="11"/>
      <c r="H167" s="18" t="s">
        <v>192</v>
      </c>
      <c r="I167" s="18"/>
      <c r="J167" t="s">
        <v>183</v>
      </c>
      <c r="N167" s="81">
        <v>160</v>
      </c>
      <c r="P167" s="233">
        <v>160</v>
      </c>
      <c r="Q167" s="4">
        <v>31</v>
      </c>
      <c r="R167" s="4">
        <v>28</v>
      </c>
      <c r="S167" s="4">
        <v>31</v>
      </c>
      <c r="T167" s="18">
        <v>30</v>
      </c>
      <c r="U167" s="18">
        <v>31</v>
      </c>
      <c r="V167" s="18">
        <v>30</v>
      </c>
      <c r="W167" s="18">
        <v>31</v>
      </c>
      <c r="X167" s="18">
        <v>31</v>
      </c>
      <c r="Y167" s="18">
        <v>30</v>
      </c>
      <c r="Z167" s="18">
        <v>31</v>
      </c>
      <c r="AA167" s="18">
        <v>30</v>
      </c>
      <c r="AB167" s="18">
        <v>31</v>
      </c>
      <c r="AG167" s="48" t="s">
        <v>126</v>
      </c>
      <c r="AH167" s="47">
        <v>8</v>
      </c>
      <c r="AI167" s="52" t="s">
        <v>153</v>
      </c>
      <c r="AJ167" s="4">
        <v>31</v>
      </c>
      <c r="AK167" s="4">
        <v>28</v>
      </c>
      <c r="AL167" s="4">
        <v>31</v>
      </c>
      <c r="AM167" s="18">
        <v>30</v>
      </c>
      <c r="AN167" s="18">
        <v>31</v>
      </c>
      <c r="AO167" s="18">
        <v>30</v>
      </c>
      <c r="AP167" s="18">
        <v>31</v>
      </c>
      <c r="AQ167" s="18">
        <v>31</v>
      </c>
      <c r="AR167" s="18">
        <v>30</v>
      </c>
      <c r="AS167" s="18">
        <v>31</v>
      </c>
      <c r="AT167" s="18">
        <v>30</v>
      </c>
      <c r="AU167" s="18">
        <v>31</v>
      </c>
    </row>
    <row r="168" spans="1:47" x14ac:dyDescent="0.25">
      <c r="A168" s="60" t="e">
        <f>landings!AQ169/landings!AT169</f>
        <v>#DIV/0!</v>
      </c>
      <c r="B168" s="11" t="s">
        <v>312</v>
      </c>
      <c r="C168" s="143">
        <v>21</v>
      </c>
      <c r="D168" s="51" t="s">
        <v>157</v>
      </c>
      <c r="E168" s="83" t="s">
        <v>192</v>
      </c>
      <c r="F168" s="11"/>
      <c r="G168" s="11"/>
      <c r="H168" s="4" t="s">
        <v>190</v>
      </c>
      <c r="I168" s="18"/>
      <c r="J168" t="s">
        <v>183</v>
      </c>
      <c r="N168" s="81">
        <v>161</v>
      </c>
      <c r="P168" s="233">
        <v>161</v>
      </c>
      <c r="Q168" s="4">
        <v>31</v>
      </c>
      <c r="R168" s="4">
        <v>28</v>
      </c>
      <c r="S168" s="4">
        <v>31</v>
      </c>
      <c r="T168" s="18">
        <v>30</v>
      </c>
      <c r="U168" s="18">
        <v>31</v>
      </c>
      <c r="V168" s="18">
        <v>30</v>
      </c>
      <c r="W168" s="18">
        <v>31</v>
      </c>
      <c r="X168" s="18">
        <v>31</v>
      </c>
      <c r="Y168" s="18">
        <v>30</v>
      </c>
      <c r="Z168" s="18">
        <v>31</v>
      </c>
      <c r="AA168" s="18">
        <v>30</v>
      </c>
      <c r="AB168" s="18">
        <v>31</v>
      </c>
      <c r="AG168" s="48" t="s">
        <v>147</v>
      </c>
      <c r="AH168" s="47">
        <v>9</v>
      </c>
      <c r="AI168" s="52" t="s">
        <v>156</v>
      </c>
      <c r="AJ168" s="4">
        <v>31</v>
      </c>
      <c r="AK168" s="4">
        <v>28</v>
      </c>
      <c r="AL168" s="4">
        <v>31</v>
      </c>
      <c r="AM168" s="18">
        <v>30</v>
      </c>
      <c r="AN168" s="18">
        <v>31</v>
      </c>
      <c r="AO168" s="18">
        <v>30</v>
      </c>
      <c r="AP168" s="18">
        <v>31</v>
      </c>
      <c r="AQ168" s="18">
        <v>31</v>
      </c>
      <c r="AR168" s="18">
        <v>30</v>
      </c>
      <c r="AS168" s="18">
        <v>31</v>
      </c>
      <c r="AT168" s="18">
        <v>30</v>
      </c>
      <c r="AU168" s="18">
        <v>31</v>
      </c>
    </row>
    <row r="169" spans="1:47" x14ac:dyDescent="0.25">
      <c r="A169" s="60" t="e">
        <f>landings!AQ170/landings!AT170</f>
        <v>#DIV/0!</v>
      </c>
      <c r="B169" s="11" t="s">
        <v>311</v>
      </c>
      <c r="C169" s="143">
        <v>21</v>
      </c>
      <c r="D169" s="140" t="s">
        <v>155</v>
      </c>
      <c r="E169" s="83" t="s">
        <v>192</v>
      </c>
      <c r="G169" s="11"/>
      <c r="H169" s="4" t="s">
        <v>190</v>
      </c>
      <c r="I169" s="18"/>
      <c r="J169" t="s">
        <v>183</v>
      </c>
      <c r="N169" s="81">
        <v>162</v>
      </c>
      <c r="P169" s="233">
        <v>162</v>
      </c>
      <c r="Q169" s="4">
        <v>31</v>
      </c>
      <c r="R169" s="4">
        <v>28</v>
      </c>
      <c r="S169" s="4">
        <v>31</v>
      </c>
      <c r="T169" s="18">
        <v>30</v>
      </c>
      <c r="U169" s="18">
        <v>31</v>
      </c>
      <c r="V169" s="18">
        <v>30</v>
      </c>
      <c r="W169" s="18">
        <v>31</v>
      </c>
      <c r="X169" s="18">
        <v>31</v>
      </c>
      <c r="Y169" s="18">
        <v>30</v>
      </c>
      <c r="Z169" s="18">
        <v>31</v>
      </c>
      <c r="AA169" s="18">
        <v>30</v>
      </c>
      <c r="AB169" s="18">
        <v>31</v>
      </c>
      <c r="AG169" s="48" t="s">
        <v>150</v>
      </c>
      <c r="AH169" s="47">
        <v>9</v>
      </c>
      <c r="AI169" s="52" t="s">
        <v>152</v>
      </c>
      <c r="AJ169" s="4">
        <v>31</v>
      </c>
      <c r="AK169" s="4">
        <v>28</v>
      </c>
      <c r="AL169" s="4">
        <v>31</v>
      </c>
      <c r="AM169" s="18">
        <v>30</v>
      </c>
      <c r="AN169" s="18">
        <v>31</v>
      </c>
      <c r="AO169" s="18">
        <v>30</v>
      </c>
      <c r="AP169" s="18">
        <v>31</v>
      </c>
      <c r="AQ169" s="18">
        <v>31</v>
      </c>
      <c r="AR169" s="18">
        <v>30</v>
      </c>
      <c r="AS169" s="18">
        <v>31</v>
      </c>
      <c r="AT169" s="18">
        <v>30</v>
      </c>
      <c r="AU169" s="18">
        <v>31</v>
      </c>
    </row>
    <row r="170" spans="1:47" x14ac:dyDescent="0.25">
      <c r="A170" s="60" t="e">
        <f>landings!AQ171/landings!AT171</f>
        <v>#DIV/0!</v>
      </c>
      <c r="B170" s="11" t="s">
        <v>312</v>
      </c>
      <c r="C170" s="143">
        <v>21</v>
      </c>
      <c r="D170" s="51" t="s">
        <v>155</v>
      </c>
      <c r="E170" s="83" t="s">
        <v>192</v>
      </c>
      <c r="G170" s="11"/>
      <c r="H170" s="4" t="s">
        <v>190</v>
      </c>
      <c r="I170" s="18">
        <v>160</v>
      </c>
      <c r="J170" t="s">
        <v>181</v>
      </c>
      <c r="N170" s="81">
        <v>163</v>
      </c>
      <c r="P170" s="233">
        <v>163</v>
      </c>
      <c r="Q170" s="4">
        <v>31</v>
      </c>
      <c r="R170" s="4">
        <v>28</v>
      </c>
      <c r="S170" s="4">
        <v>31</v>
      </c>
      <c r="T170" s="18">
        <v>30</v>
      </c>
      <c r="U170" s="18">
        <v>31</v>
      </c>
      <c r="V170" s="18">
        <v>30</v>
      </c>
      <c r="W170" s="18">
        <v>31</v>
      </c>
      <c r="X170" s="18">
        <v>31</v>
      </c>
      <c r="Y170" s="18">
        <v>30</v>
      </c>
      <c r="Z170" s="18">
        <v>31</v>
      </c>
      <c r="AA170" s="18">
        <v>30</v>
      </c>
      <c r="AB170" s="18">
        <v>31</v>
      </c>
      <c r="AG170" s="48" t="s">
        <v>136</v>
      </c>
      <c r="AH170" s="47">
        <v>9</v>
      </c>
      <c r="AI170" s="54" t="s">
        <v>152</v>
      </c>
      <c r="AJ170" s="65">
        <v>27</v>
      </c>
      <c r="AK170" s="4">
        <v>28</v>
      </c>
      <c r="AL170" s="4">
        <v>31</v>
      </c>
      <c r="AM170" s="77">
        <v>18</v>
      </c>
      <c r="AN170" s="18">
        <v>31</v>
      </c>
      <c r="AO170" s="18">
        <v>30</v>
      </c>
      <c r="AP170" s="64">
        <v>0</v>
      </c>
      <c r="AQ170" s="64">
        <v>0</v>
      </c>
      <c r="AR170" s="65">
        <v>17</v>
      </c>
      <c r="AS170" s="18">
        <v>31</v>
      </c>
      <c r="AT170" s="18">
        <v>30</v>
      </c>
      <c r="AU170" s="65">
        <v>20</v>
      </c>
    </row>
    <row r="171" spans="1:47" x14ac:dyDescent="0.25">
      <c r="A171" s="60" t="e">
        <f>landings!AQ172/landings!AT172</f>
        <v>#DIV/0!</v>
      </c>
      <c r="B171" s="11" t="s">
        <v>312</v>
      </c>
      <c r="C171" s="143">
        <v>21</v>
      </c>
      <c r="D171" s="51" t="s">
        <v>155</v>
      </c>
      <c r="E171" s="83" t="s">
        <v>192</v>
      </c>
      <c r="G171" s="11"/>
      <c r="H171" s="4" t="s">
        <v>190</v>
      </c>
      <c r="I171" s="18"/>
      <c r="J171" t="s">
        <v>183</v>
      </c>
      <c r="N171" s="81">
        <v>164</v>
      </c>
      <c r="P171" s="233">
        <v>164</v>
      </c>
      <c r="Q171" s="4">
        <v>31</v>
      </c>
      <c r="R171" s="4">
        <v>28</v>
      </c>
      <c r="S171" s="4">
        <v>31</v>
      </c>
      <c r="T171" s="18">
        <v>30</v>
      </c>
      <c r="U171" s="18">
        <v>31</v>
      </c>
      <c r="V171" s="18">
        <v>30</v>
      </c>
      <c r="W171" s="18">
        <v>31</v>
      </c>
      <c r="X171" s="18">
        <v>31</v>
      </c>
      <c r="Y171" s="18">
        <v>30</v>
      </c>
      <c r="Z171" s="18">
        <v>31</v>
      </c>
      <c r="AA171" s="18">
        <v>30</v>
      </c>
      <c r="AB171" s="18">
        <v>31</v>
      </c>
      <c r="AG171" s="48" t="s">
        <v>147</v>
      </c>
      <c r="AH171" s="47">
        <v>9</v>
      </c>
      <c r="AI171" s="52" t="s">
        <v>152</v>
      </c>
      <c r="AJ171" s="4">
        <v>31</v>
      </c>
      <c r="AK171" s="4">
        <v>28</v>
      </c>
      <c r="AL171" s="4">
        <v>31</v>
      </c>
      <c r="AM171" s="18">
        <v>30</v>
      </c>
      <c r="AN171" s="18">
        <v>31</v>
      </c>
      <c r="AO171" s="18">
        <v>30</v>
      </c>
      <c r="AP171" s="18">
        <v>31</v>
      </c>
      <c r="AQ171" s="18">
        <v>31</v>
      </c>
      <c r="AR171" s="18">
        <v>30</v>
      </c>
      <c r="AS171" s="18">
        <v>31</v>
      </c>
      <c r="AT171" s="18">
        <v>30</v>
      </c>
      <c r="AU171" s="18">
        <v>31</v>
      </c>
    </row>
    <row r="172" spans="1:47" x14ac:dyDescent="0.25">
      <c r="A172" s="60" t="e">
        <f>landings!AQ173/landings!AT173</f>
        <v>#DIV/0!</v>
      </c>
      <c r="B172" s="11" t="s">
        <v>312</v>
      </c>
      <c r="C172" s="143">
        <v>21</v>
      </c>
      <c r="D172" s="51" t="s">
        <v>155</v>
      </c>
      <c r="E172" s="83" t="s">
        <v>192</v>
      </c>
      <c r="G172" s="11"/>
      <c r="H172" s="4" t="s">
        <v>190</v>
      </c>
      <c r="I172" s="18"/>
      <c r="J172" t="s">
        <v>183</v>
      </c>
      <c r="N172" s="81">
        <v>165</v>
      </c>
      <c r="P172" s="233">
        <v>165</v>
      </c>
      <c r="Q172" s="4">
        <v>31</v>
      </c>
      <c r="R172" s="4">
        <v>28</v>
      </c>
      <c r="S172" s="4">
        <v>31</v>
      </c>
      <c r="T172" s="18">
        <v>30</v>
      </c>
      <c r="U172" s="18">
        <v>31</v>
      </c>
      <c r="V172" s="18">
        <v>30</v>
      </c>
      <c r="W172" s="18">
        <v>31</v>
      </c>
      <c r="X172" s="18">
        <v>31</v>
      </c>
      <c r="Y172" s="18">
        <v>30</v>
      </c>
      <c r="Z172" s="18">
        <v>31</v>
      </c>
      <c r="AA172" s="18">
        <v>30</v>
      </c>
      <c r="AB172" s="18">
        <v>31</v>
      </c>
      <c r="AG172" s="48" t="s">
        <v>147</v>
      </c>
      <c r="AH172" s="47">
        <v>9</v>
      </c>
      <c r="AI172" s="54" t="s">
        <v>154</v>
      </c>
      <c r="AJ172" s="4">
        <v>31</v>
      </c>
      <c r="AK172" s="4">
        <v>28</v>
      </c>
      <c r="AL172" s="4">
        <v>31</v>
      </c>
      <c r="AM172" s="18">
        <v>30</v>
      </c>
      <c r="AN172" s="18">
        <v>31</v>
      </c>
      <c r="AO172" s="18">
        <v>30</v>
      </c>
      <c r="AP172" s="18">
        <v>31</v>
      </c>
      <c r="AQ172" s="18">
        <v>31</v>
      </c>
      <c r="AR172" s="18">
        <v>30</v>
      </c>
      <c r="AS172" s="18">
        <v>31</v>
      </c>
      <c r="AT172" s="18">
        <v>30</v>
      </c>
      <c r="AU172" s="18">
        <v>31</v>
      </c>
    </row>
    <row r="173" spans="1:47" x14ac:dyDescent="0.25">
      <c r="A173" s="60" t="e">
        <f>landings!AQ174/landings!AT174</f>
        <v>#DIV/0!</v>
      </c>
      <c r="B173" s="11" t="s">
        <v>285</v>
      </c>
      <c r="C173" s="143">
        <v>21</v>
      </c>
      <c r="D173" s="51" t="s">
        <v>155</v>
      </c>
      <c r="E173" s="83" t="s">
        <v>192</v>
      </c>
      <c r="G173" s="11"/>
      <c r="H173" s="67" t="s">
        <v>192</v>
      </c>
      <c r="I173" s="18"/>
      <c r="J173" t="s">
        <v>183</v>
      </c>
      <c r="N173" s="81">
        <v>166</v>
      </c>
      <c r="P173" s="233">
        <v>166</v>
      </c>
      <c r="Q173" s="4">
        <v>31</v>
      </c>
      <c r="R173" s="4">
        <v>28</v>
      </c>
      <c r="S173" s="4">
        <v>31</v>
      </c>
      <c r="T173" s="18">
        <v>30</v>
      </c>
      <c r="U173" s="18">
        <v>31</v>
      </c>
      <c r="V173" s="18">
        <v>30</v>
      </c>
      <c r="W173" s="18">
        <v>31</v>
      </c>
      <c r="X173" s="18">
        <v>31</v>
      </c>
      <c r="Y173" s="18">
        <v>30</v>
      </c>
      <c r="Z173" s="18">
        <v>31</v>
      </c>
      <c r="AA173" s="18">
        <v>30</v>
      </c>
      <c r="AB173" s="18">
        <v>31</v>
      </c>
      <c r="AG173" s="48" t="s">
        <v>148</v>
      </c>
      <c r="AH173" s="47">
        <v>9</v>
      </c>
      <c r="AI173" s="52" t="s">
        <v>157</v>
      </c>
      <c r="AJ173" s="4">
        <v>31</v>
      </c>
      <c r="AK173" s="4">
        <v>28</v>
      </c>
      <c r="AL173" s="4">
        <v>31</v>
      </c>
      <c r="AM173" s="18">
        <v>30</v>
      </c>
      <c r="AN173" s="18">
        <v>31</v>
      </c>
      <c r="AO173" s="18">
        <v>30</v>
      </c>
      <c r="AP173" s="18">
        <v>31</v>
      </c>
      <c r="AQ173" s="18">
        <v>31</v>
      </c>
      <c r="AR173" s="18">
        <v>30</v>
      </c>
      <c r="AS173" s="18">
        <v>31</v>
      </c>
      <c r="AT173" s="18">
        <v>30</v>
      </c>
      <c r="AU173" s="18">
        <v>31</v>
      </c>
    </row>
    <row r="174" spans="1:47" x14ac:dyDescent="0.25">
      <c r="A174" s="60" t="e">
        <f>landings!AQ175/landings!AT175</f>
        <v>#DIV/0!</v>
      </c>
      <c r="B174" s="11" t="s">
        <v>285</v>
      </c>
      <c r="C174" s="143">
        <v>21</v>
      </c>
      <c r="D174" s="51" t="s">
        <v>155</v>
      </c>
      <c r="E174" s="83" t="s">
        <v>192</v>
      </c>
      <c r="G174" s="11"/>
      <c r="H174" s="67" t="s">
        <v>192</v>
      </c>
      <c r="I174" s="18"/>
      <c r="J174" t="s">
        <v>183</v>
      </c>
      <c r="N174" s="81">
        <v>167</v>
      </c>
      <c r="P174" s="233">
        <v>167</v>
      </c>
      <c r="Q174" s="4">
        <v>31</v>
      </c>
      <c r="R174" s="4">
        <v>28</v>
      </c>
      <c r="S174" s="4">
        <v>31</v>
      </c>
      <c r="T174" s="18">
        <v>30</v>
      </c>
      <c r="U174" s="18">
        <v>31</v>
      </c>
      <c r="V174" s="18">
        <v>30</v>
      </c>
      <c r="W174" s="18">
        <v>31</v>
      </c>
      <c r="X174" s="18">
        <v>31</v>
      </c>
      <c r="Y174" s="18">
        <v>30</v>
      </c>
      <c r="Z174" s="18">
        <v>31</v>
      </c>
      <c r="AA174" s="18">
        <v>30</v>
      </c>
      <c r="AB174" s="18">
        <v>31</v>
      </c>
      <c r="AG174" s="48" t="s">
        <v>148</v>
      </c>
      <c r="AH174" s="47">
        <v>9</v>
      </c>
      <c r="AI174" s="52" t="s">
        <v>155</v>
      </c>
      <c r="AJ174" s="4">
        <v>31</v>
      </c>
      <c r="AK174" s="4">
        <v>28</v>
      </c>
      <c r="AL174" s="4">
        <v>31</v>
      </c>
      <c r="AM174" s="18">
        <v>30</v>
      </c>
      <c r="AN174" s="18">
        <v>31</v>
      </c>
      <c r="AO174" s="18">
        <v>30</v>
      </c>
      <c r="AP174" s="18">
        <v>31</v>
      </c>
      <c r="AQ174" s="18">
        <v>31</v>
      </c>
      <c r="AR174" s="18">
        <v>30</v>
      </c>
      <c r="AS174" s="18">
        <v>31</v>
      </c>
      <c r="AT174" s="18">
        <v>30</v>
      </c>
      <c r="AU174" s="18">
        <v>31</v>
      </c>
    </row>
    <row r="175" spans="1:47" x14ac:dyDescent="0.25">
      <c r="A175" s="60" t="e">
        <f>landings!AQ176/landings!AT176</f>
        <v>#DIV/0!</v>
      </c>
      <c r="B175" s="11" t="s">
        <v>310</v>
      </c>
      <c r="C175" s="143">
        <v>21</v>
      </c>
      <c r="D175" s="11" t="s">
        <v>154</v>
      </c>
      <c r="E175" s="83" t="s">
        <v>190</v>
      </c>
      <c r="F175" s="83"/>
      <c r="G175" s="11"/>
      <c r="H175" s="18" t="s">
        <v>204</v>
      </c>
      <c r="I175" s="18"/>
      <c r="J175" s="18"/>
      <c r="N175" s="81">
        <v>168</v>
      </c>
      <c r="P175" s="233">
        <v>168</v>
      </c>
      <c r="Q175" s="4">
        <v>31</v>
      </c>
      <c r="R175" s="4">
        <v>28</v>
      </c>
      <c r="S175" s="4">
        <v>31</v>
      </c>
      <c r="T175" s="18">
        <v>30</v>
      </c>
      <c r="U175" s="18">
        <v>31</v>
      </c>
      <c r="V175" s="18">
        <v>30</v>
      </c>
      <c r="W175" s="18">
        <v>31</v>
      </c>
      <c r="X175" s="18">
        <v>31</v>
      </c>
      <c r="Y175" s="18">
        <v>30</v>
      </c>
      <c r="Z175" s="18">
        <v>31</v>
      </c>
      <c r="AA175" s="18">
        <v>30</v>
      </c>
      <c r="AB175" s="18">
        <v>31</v>
      </c>
      <c r="AG175" s="48" t="s">
        <v>151</v>
      </c>
      <c r="AH175" s="47">
        <v>9</v>
      </c>
      <c r="AI175" s="52" t="s">
        <v>155</v>
      </c>
      <c r="AJ175" s="4">
        <v>31</v>
      </c>
      <c r="AK175" s="4">
        <v>28</v>
      </c>
      <c r="AL175" s="4">
        <v>31</v>
      </c>
      <c r="AM175" s="18">
        <v>30</v>
      </c>
      <c r="AN175" s="18">
        <v>31</v>
      </c>
      <c r="AO175" s="18">
        <v>30</v>
      </c>
      <c r="AP175" s="18">
        <v>31</v>
      </c>
      <c r="AQ175" s="18">
        <v>31</v>
      </c>
      <c r="AR175" s="18">
        <v>30</v>
      </c>
      <c r="AS175" s="18">
        <v>31</v>
      </c>
      <c r="AT175" s="18">
        <v>30</v>
      </c>
      <c r="AU175" s="18">
        <v>31</v>
      </c>
    </row>
    <row r="176" spans="1:47" x14ac:dyDescent="0.25">
      <c r="A176" s="60" t="e">
        <f>landings!AQ177/landings!AT177</f>
        <v>#DIV/0!</v>
      </c>
      <c r="B176" s="11" t="s">
        <v>311</v>
      </c>
      <c r="C176" s="143">
        <v>21</v>
      </c>
      <c r="D176" s="51" t="s">
        <v>153</v>
      </c>
      <c r="E176" s="83" t="s">
        <v>271</v>
      </c>
      <c r="F176" s="11"/>
      <c r="G176" s="11"/>
      <c r="H176" s="18" t="s">
        <v>205</v>
      </c>
      <c r="I176" s="18"/>
      <c r="J176" s="18"/>
      <c r="N176" s="81">
        <v>169</v>
      </c>
      <c r="P176" s="233">
        <v>169</v>
      </c>
      <c r="Q176" s="4">
        <v>31</v>
      </c>
      <c r="R176" s="4">
        <v>28</v>
      </c>
      <c r="S176" s="4">
        <v>31</v>
      </c>
      <c r="T176" s="18">
        <v>30</v>
      </c>
      <c r="U176" s="18">
        <v>31</v>
      </c>
      <c r="V176" s="18">
        <v>30</v>
      </c>
      <c r="W176" s="18">
        <v>31</v>
      </c>
      <c r="X176" s="18">
        <v>31</v>
      </c>
      <c r="Y176" s="18">
        <v>30</v>
      </c>
      <c r="Z176" s="18">
        <v>31</v>
      </c>
      <c r="AA176" s="18">
        <v>30</v>
      </c>
      <c r="AB176" s="18">
        <v>31</v>
      </c>
      <c r="AG176" s="48" t="s">
        <v>139</v>
      </c>
      <c r="AH176" s="47">
        <v>9</v>
      </c>
      <c r="AI176" s="54" t="s">
        <v>155</v>
      </c>
      <c r="AJ176" s="4">
        <v>31</v>
      </c>
      <c r="AK176" s="4">
        <v>28</v>
      </c>
      <c r="AL176" s="4">
        <v>31</v>
      </c>
      <c r="AM176" s="18">
        <v>30</v>
      </c>
      <c r="AN176" s="18">
        <v>31</v>
      </c>
      <c r="AO176" s="18">
        <v>30</v>
      </c>
      <c r="AP176" s="18">
        <v>31</v>
      </c>
      <c r="AQ176" s="18">
        <v>31</v>
      </c>
      <c r="AR176" s="18">
        <v>30</v>
      </c>
      <c r="AS176" s="18">
        <v>31</v>
      </c>
      <c r="AT176" s="18">
        <v>30</v>
      </c>
      <c r="AU176" s="18">
        <v>31</v>
      </c>
    </row>
    <row r="177" spans="1:47" x14ac:dyDescent="0.25">
      <c r="A177" s="60" t="e">
        <f>landings!AQ178/landings!AT178</f>
        <v>#DIV/0!</v>
      </c>
      <c r="B177" s="11" t="s">
        <v>310</v>
      </c>
      <c r="C177" s="143">
        <v>21</v>
      </c>
      <c r="D177" s="51" t="s">
        <v>153</v>
      </c>
      <c r="E177" s="83" t="s">
        <v>192</v>
      </c>
      <c r="F177" s="11"/>
      <c r="G177" s="11"/>
      <c r="H177" s="67" t="s">
        <v>192</v>
      </c>
      <c r="I177" s="18"/>
      <c r="J177" t="s">
        <v>183</v>
      </c>
      <c r="N177" s="81">
        <v>170</v>
      </c>
      <c r="P177" s="233">
        <v>170</v>
      </c>
      <c r="Q177" s="4">
        <v>31</v>
      </c>
      <c r="R177" s="4">
        <v>28</v>
      </c>
      <c r="S177" s="4">
        <v>31</v>
      </c>
      <c r="T177" s="18">
        <v>30</v>
      </c>
      <c r="U177" s="18">
        <v>31</v>
      </c>
      <c r="V177" s="18">
        <v>30</v>
      </c>
      <c r="W177" s="18">
        <v>31</v>
      </c>
      <c r="X177" s="18">
        <v>31</v>
      </c>
      <c r="Y177" s="18">
        <v>30</v>
      </c>
      <c r="Z177" s="18">
        <v>31</v>
      </c>
      <c r="AA177" s="18">
        <v>30</v>
      </c>
      <c r="AB177" s="18">
        <v>31</v>
      </c>
      <c r="AG177" s="48" t="s">
        <v>149</v>
      </c>
      <c r="AH177" s="47">
        <v>9</v>
      </c>
      <c r="AI177" s="52" t="s">
        <v>153</v>
      </c>
      <c r="AJ177" s="4">
        <v>31</v>
      </c>
      <c r="AK177" s="4">
        <v>28</v>
      </c>
      <c r="AL177" s="4">
        <v>31</v>
      </c>
      <c r="AM177" s="18">
        <v>30</v>
      </c>
      <c r="AN177" s="18">
        <v>31</v>
      </c>
      <c r="AO177" s="18">
        <v>30</v>
      </c>
      <c r="AP177" s="18">
        <v>31</v>
      </c>
      <c r="AQ177" s="18">
        <v>31</v>
      </c>
      <c r="AR177" s="18">
        <v>30</v>
      </c>
      <c r="AS177" s="18">
        <v>31</v>
      </c>
      <c r="AT177" s="18">
        <v>30</v>
      </c>
      <c r="AU177" s="18">
        <v>31</v>
      </c>
    </row>
    <row r="178" spans="1:47" x14ac:dyDescent="0.25">
      <c r="A178" s="60" t="e">
        <f>landings!AQ179/landings!AT179</f>
        <v>#DIV/0!</v>
      </c>
      <c r="B178" s="51" t="s">
        <v>312</v>
      </c>
      <c r="C178" s="143">
        <v>21</v>
      </c>
      <c r="D178" s="51" t="s">
        <v>153</v>
      </c>
      <c r="E178" s="83" t="s">
        <v>192</v>
      </c>
      <c r="G178" s="11"/>
      <c r="H178" s="18" t="s">
        <v>205</v>
      </c>
      <c r="I178" s="18"/>
      <c r="J178" t="s">
        <v>183</v>
      </c>
      <c r="N178" s="81">
        <v>171</v>
      </c>
      <c r="P178" s="233">
        <v>171</v>
      </c>
      <c r="Q178" s="4">
        <v>31</v>
      </c>
      <c r="R178" s="4">
        <v>28</v>
      </c>
      <c r="S178" s="4">
        <v>31</v>
      </c>
      <c r="T178" s="18">
        <v>30</v>
      </c>
      <c r="U178" s="18">
        <v>31</v>
      </c>
      <c r="V178" s="18">
        <v>30</v>
      </c>
      <c r="W178" s="18">
        <v>31</v>
      </c>
      <c r="X178" s="18">
        <v>31</v>
      </c>
      <c r="Y178" s="18">
        <v>30</v>
      </c>
      <c r="Z178" s="18">
        <v>31</v>
      </c>
      <c r="AA178" s="18">
        <v>30</v>
      </c>
      <c r="AB178" s="18">
        <v>31</v>
      </c>
      <c r="AG178" s="48" t="s">
        <v>139</v>
      </c>
      <c r="AH178" s="47">
        <v>9</v>
      </c>
      <c r="AI178" s="52" t="s">
        <v>153</v>
      </c>
      <c r="AJ178" s="4">
        <v>31</v>
      </c>
      <c r="AK178" s="4">
        <v>28</v>
      </c>
      <c r="AL178" s="4">
        <v>31</v>
      </c>
      <c r="AM178" s="18">
        <v>30</v>
      </c>
      <c r="AN178" s="18">
        <v>31</v>
      </c>
      <c r="AO178" s="18">
        <v>30</v>
      </c>
      <c r="AP178" s="18">
        <v>31</v>
      </c>
      <c r="AQ178" s="18">
        <v>31</v>
      </c>
      <c r="AR178" s="18">
        <v>30</v>
      </c>
      <c r="AS178" s="18">
        <v>31</v>
      </c>
      <c r="AT178" s="18">
        <v>30</v>
      </c>
      <c r="AU178" s="18">
        <v>31</v>
      </c>
    </row>
    <row r="179" spans="1:47" x14ac:dyDescent="0.25">
      <c r="A179" s="60" t="e">
        <f>landings!AQ180/landings!AT180</f>
        <v>#DIV/0!</v>
      </c>
      <c r="B179" s="51" t="s">
        <v>312</v>
      </c>
      <c r="C179" s="143">
        <v>21</v>
      </c>
      <c r="D179" s="51" t="s">
        <v>153</v>
      </c>
      <c r="E179" s="83" t="s">
        <v>192</v>
      </c>
      <c r="G179" s="11"/>
      <c r="H179" s="18" t="s">
        <v>192</v>
      </c>
      <c r="I179" s="18"/>
      <c r="J179" t="s">
        <v>183</v>
      </c>
      <c r="N179" s="81">
        <v>172</v>
      </c>
      <c r="P179" s="233">
        <v>172</v>
      </c>
      <c r="Q179" s="4">
        <v>31</v>
      </c>
      <c r="R179" s="4">
        <v>28</v>
      </c>
      <c r="S179" s="4">
        <v>31</v>
      </c>
      <c r="T179" s="18">
        <v>30</v>
      </c>
      <c r="U179" s="18">
        <v>31</v>
      </c>
      <c r="V179" s="18">
        <v>30</v>
      </c>
      <c r="W179" s="18">
        <v>31</v>
      </c>
      <c r="X179" s="18">
        <v>31</v>
      </c>
      <c r="Y179" s="18">
        <v>30</v>
      </c>
      <c r="Z179" s="18">
        <v>31</v>
      </c>
      <c r="AA179" s="18">
        <v>30</v>
      </c>
      <c r="AB179" s="18">
        <v>31</v>
      </c>
      <c r="AG179" s="48" t="s">
        <v>121</v>
      </c>
      <c r="AH179" s="47">
        <v>9</v>
      </c>
      <c r="AI179" s="52" t="s">
        <v>153</v>
      </c>
      <c r="AJ179" s="4">
        <v>31</v>
      </c>
      <c r="AK179" s="4">
        <v>28</v>
      </c>
      <c r="AL179" s="4">
        <v>31</v>
      </c>
      <c r="AM179" s="18">
        <v>30</v>
      </c>
      <c r="AN179" s="18">
        <v>31</v>
      </c>
      <c r="AO179" s="18">
        <v>30</v>
      </c>
      <c r="AP179" s="18">
        <v>31</v>
      </c>
      <c r="AQ179" s="18">
        <v>31</v>
      </c>
      <c r="AR179" s="18">
        <v>30</v>
      </c>
      <c r="AS179" s="18">
        <v>31</v>
      </c>
      <c r="AT179" s="18">
        <v>30</v>
      </c>
      <c r="AU179" s="18">
        <v>31</v>
      </c>
    </row>
    <row r="180" spans="1:47" x14ac:dyDescent="0.25">
      <c r="A180" s="60" t="e">
        <f>landings!AQ181/landings!AT181</f>
        <v>#DIV/0!</v>
      </c>
      <c r="B180" s="11" t="s">
        <v>281</v>
      </c>
      <c r="C180" s="143">
        <v>21</v>
      </c>
      <c r="D180" s="11" t="s">
        <v>156</v>
      </c>
      <c r="E180" s="83" t="s">
        <v>190</v>
      </c>
      <c r="F180" s="51"/>
      <c r="G180" s="11"/>
      <c r="H180" s="67" t="s">
        <v>192</v>
      </c>
      <c r="I180" s="18"/>
      <c r="J180"/>
      <c r="N180" s="81">
        <v>173</v>
      </c>
      <c r="P180" s="233">
        <v>173</v>
      </c>
      <c r="Q180" s="65">
        <v>27</v>
      </c>
      <c r="R180" s="4">
        <v>28</v>
      </c>
      <c r="S180" s="4">
        <v>31</v>
      </c>
      <c r="T180" s="77">
        <v>18</v>
      </c>
      <c r="U180" s="18">
        <v>31</v>
      </c>
      <c r="V180" s="18">
        <v>30</v>
      </c>
      <c r="W180" s="64">
        <v>0</v>
      </c>
      <c r="X180" s="64">
        <v>0</v>
      </c>
      <c r="Y180" s="65">
        <v>17</v>
      </c>
      <c r="Z180" s="18">
        <v>31</v>
      </c>
      <c r="AA180" s="18">
        <v>30</v>
      </c>
      <c r="AB180" s="65">
        <v>20</v>
      </c>
      <c r="AG180" s="48" t="s">
        <v>148</v>
      </c>
      <c r="AH180" s="47">
        <v>9</v>
      </c>
      <c r="AI180" s="54" t="s">
        <v>153</v>
      </c>
      <c r="AJ180" s="4">
        <v>31</v>
      </c>
      <c r="AK180" s="4">
        <v>28</v>
      </c>
      <c r="AL180" s="4">
        <v>31</v>
      </c>
      <c r="AM180" s="18">
        <v>30</v>
      </c>
      <c r="AN180" s="18">
        <v>31</v>
      </c>
      <c r="AO180" s="18">
        <v>30</v>
      </c>
      <c r="AP180" s="18">
        <v>31</v>
      </c>
      <c r="AQ180" s="18">
        <v>31</v>
      </c>
      <c r="AR180" s="18">
        <v>30</v>
      </c>
      <c r="AS180" s="18">
        <v>31</v>
      </c>
      <c r="AT180" s="18">
        <v>30</v>
      </c>
      <c r="AU180" s="18">
        <v>31</v>
      </c>
    </row>
    <row r="181" spans="1:47" x14ac:dyDescent="0.25">
      <c r="A181" s="60" t="e">
        <f>landings!AQ182/landings!AT182</f>
        <v>#DIV/0!</v>
      </c>
      <c r="B181" s="11" t="s">
        <v>310</v>
      </c>
      <c r="C181" s="143">
        <v>21</v>
      </c>
      <c r="D181" s="11" t="s">
        <v>156</v>
      </c>
      <c r="E181" s="83" t="s">
        <v>190</v>
      </c>
      <c r="F181" s="11"/>
      <c r="G181" s="11"/>
      <c r="H181" s="4" t="s">
        <v>190</v>
      </c>
      <c r="I181" s="18"/>
      <c r="J181" t="s">
        <v>183</v>
      </c>
      <c r="N181" s="81">
        <v>174</v>
      </c>
      <c r="P181" s="233">
        <v>174</v>
      </c>
      <c r="Q181" s="4">
        <v>31</v>
      </c>
      <c r="R181" s="4">
        <v>28</v>
      </c>
      <c r="S181" s="4">
        <v>31</v>
      </c>
      <c r="T181" s="18">
        <v>30</v>
      </c>
      <c r="U181" s="18">
        <v>31</v>
      </c>
      <c r="V181" s="18">
        <v>30</v>
      </c>
      <c r="W181" s="18">
        <v>31</v>
      </c>
      <c r="X181" s="18">
        <v>31</v>
      </c>
      <c r="Y181" s="18">
        <v>30</v>
      </c>
      <c r="Z181" s="18">
        <v>31</v>
      </c>
      <c r="AA181" s="18">
        <v>30</v>
      </c>
      <c r="AB181" s="18">
        <v>31</v>
      </c>
      <c r="AG181" s="48" t="s">
        <v>150</v>
      </c>
      <c r="AH181" s="47">
        <v>10</v>
      </c>
      <c r="AI181" s="52" t="s">
        <v>152</v>
      </c>
      <c r="AJ181" s="4">
        <v>31</v>
      </c>
      <c r="AK181" s="4">
        <v>28</v>
      </c>
      <c r="AL181" s="4">
        <v>31</v>
      </c>
      <c r="AM181" s="18">
        <v>30</v>
      </c>
      <c r="AN181" s="18">
        <v>31</v>
      </c>
      <c r="AO181" s="18">
        <v>30</v>
      </c>
      <c r="AP181" s="18">
        <v>31</v>
      </c>
      <c r="AQ181" s="18">
        <v>31</v>
      </c>
      <c r="AR181" s="18">
        <v>30</v>
      </c>
      <c r="AS181" s="18">
        <v>31</v>
      </c>
      <c r="AT181" s="18">
        <v>30</v>
      </c>
      <c r="AU181" s="18">
        <v>31</v>
      </c>
    </row>
    <row r="182" spans="1:47" x14ac:dyDescent="0.25">
      <c r="A182" s="60">
        <f>landings!AQ183/landings!AT183</f>
        <v>0</v>
      </c>
      <c r="B182" s="11" t="s">
        <v>312</v>
      </c>
      <c r="C182" s="143">
        <v>21</v>
      </c>
      <c r="D182" s="11" t="s">
        <v>156</v>
      </c>
      <c r="E182" s="83" t="s">
        <v>190</v>
      </c>
      <c r="G182" s="11"/>
      <c r="H182" s="4" t="s">
        <v>190</v>
      </c>
      <c r="I182" s="18"/>
      <c r="J182" t="s">
        <v>183</v>
      </c>
      <c r="N182" s="81">
        <v>175</v>
      </c>
      <c r="P182" s="233">
        <v>175</v>
      </c>
      <c r="Q182" s="4">
        <v>31</v>
      </c>
      <c r="R182" s="4">
        <v>28</v>
      </c>
      <c r="S182" s="4">
        <v>31</v>
      </c>
      <c r="T182" s="18">
        <v>30</v>
      </c>
      <c r="U182" s="18">
        <v>31</v>
      </c>
      <c r="V182" s="18">
        <v>30</v>
      </c>
      <c r="W182" s="18">
        <v>31</v>
      </c>
      <c r="X182" s="18">
        <v>31</v>
      </c>
      <c r="Y182" s="18">
        <v>30</v>
      </c>
      <c r="Z182" s="18">
        <v>31</v>
      </c>
      <c r="AA182" s="18">
        <v>30</v>
      </c>
      <c r="AB182" s="18">
        <v>31</v>
      </c>
      <c r="AG182" s="48" t="s">
        <v>147</v>
      </c>
      <c r="AH182" s="47">
        <v>10</v>
      </c>
      <c r="AI182" s="54" t="s">
        <v>152</v>
      </c>
      <c r="AJ182" s="4">
        <v>31</v>
      </c>
      <c r="AK182" s="4">
        <v>28</v>
      </c>
      <c r="AL182" s="4">
        <v>31</v>
      </c>
      <c r="AM182" s="18">
        <v>30</v>
      </c>
      <c r="AN182" s="18">
        <v>31</v>
      </c>
      <c r="AO182" s="18">
        <v>30</v>
      </c>
      <c r="AP182" s="18">
        <v>31</v>
      </c>
      <c r="AQ182" s="18">
        <v>31</v>
      </c>
      <c r="AR182" s="18">
        <v>30</v>
      </c>
      <c r="AS182" s="18">
        <v>31</v>
      </c>
      <c r="AT182" s="18">
        <v>30</v>
      </c>
      <c r="AU182" s="18">
        <v>31</v>
      </c>
    </row>
    <row r="183" spans="1:47" x14ac:dyDescent="0.25">
      <c r="A183" s="60">
        <f>landings!AQ184/landings!AT184</f>
        <v>1148.25</v>
      </c>
      <c r="B183" s="11" t="s">
        <v>285</v>
      </c>
      <c r="C183" s="143">
        <v>21</v>
      </c>
      <c r="D183" s="11" t="s">
        <v>156</v>
      </c>
      <c r="E183" s="83" t="s">
        <v>190</v>
      </c>
      <c r="G183" s="11"/>
      <c r="H183" s="67" t="s">
        <v>192</v>
      </c>
      <c r="I183" s="18"/>
      <c r="J183" t="s">
        <v>183</v>
      </c>
      <c r="N183" s="81">
        <v>176</v>
      </c>
      <c r="P183" s="233">
        <v>176</v>
      </c>
      <c r="Q183" s="4">
        <v>31</v>
      </c>
      <c r="R183" s="4">
        <v>28</v>
      </c>
      <c r="S183" s="4">
        <v>31</v>
      </c>
      <c r="T183" s="18">
        <v>30</v>
      </c>
      <c r="U183" s="18">
        <v>31</v>
      </c>
      <c r="V183" s="18">
        <v>30</v>
      </c>
      <c r="W183" s="18">
        <v>31</v>
      </c>
      <c r="X183" s="18">
        <v>31</v>
      </c>
      <c r="Y183" s="18">
        <v>30</v>
      </c>
      <c r="Z183" s="18">
        <v>31</v>
      </c>
      <c r="AA183" s="18">
        <v>30</v>
      </c>
      <c r="AB183" s="18">
        <v>31</v>
      </c>
      <c r="AG183" s="48" t="s">
        <v>148</v>
      </c>
      <c r="AH183" s="47">
        <v>10</v>
      </c>
      <c r="AI183" s="52" t="s">
        <v>157</v>
      </c>
      <c r="AJ183" s="4">
        <v>31</v>
      </c>
      <c r="AK183" s="4">
        <v>28</v>
      </c>
      <c r="AL183" s="4">
        <v>31</v>
      </c>
      <c r="AM183" s="18">
        <v>30</v>
      </c>
      <c r="AN183" s="18">
        <v>31</v>
      </c>
      <c r="AO183" s="18">
        <v>30</v>
      </c>
      <c r="AP183" s="18">
        <v>31</v>
      </c>
      <c r="AQ183" s="18">
        <v>31</v>
      </c>
      <c r="AR183" s="18">
        <v>30</v>
      </c>
      <c r="AS183" s="18">
        <v>31</v>
      </c>
      <c r="AT183" s="18">
        <v>30</v>
      </c>
      <c r="AU183" s="18">
        <v>31</v>
      </c>
    </row>
    <row r="184" spans="1:47" x14ac:dyDescent="0.25">
      <c r="A184" s="60" t="e">
        <f>landings!AQ185/landings!AT185</f>
        <v>#DIV/0!</v>
      </c>
      <c r="B184" s="11" t="s">
        <v>281</v>
      </c>
      <c r="C184" s="143">
        <v>21</v>
      </c>
      <c r="D184" s="11" t="s">
        <v>224</v>
      </c>
      <c r="E184" s="83" t="s">
        <v>190</v>
      </c>
      <c r="N184" s="81">
        <v>177</v>
      </c>
      <c r="P184" s="233">
        <v>177</v>
      </c>
      <c r="Q184" s="65">
        <v>27</v>
      </c>
      <c r="R184" s="4">
        <v>28</v>
      </c>
      <c r="S184" s="4">
        <v>31</v>
      </c>
      <c r="T184" s="77">
        <v>18</v>
      </c>
      <c r="U184" s="18">
        <v>31</v>
      </c>
      <c r="V184" s="18">
        <v>30</v>
      </c>
      <c r="W184" s="64">
        <v>0</v>
      </c>
      <c r="X184" s="64">
        <v>0</v>
      </c>
      <c r="Y184" s="65">
        <v>17</v>
      </c>
      <c r="Z184" s="18">
        <v>31</v>
      </c>
      <c r="AA184" s="18">
        <v>30</v>
      </c>
      <c r="AB184" s="65">
        <v>20</v>
      </c>
    </row>
    <row r="185" spans="1:47" x14ac:dyDescent="0.25">
      <c r="A185" s="60">
        <f>landings!AQ186/landings!AT186</f>
        <v>11.801801801801801</v>
      </c>
      <c r="B185" s="11" t="s">
        <v>283</v>
      </c>
      <c r="C185" s="143">
        <v>21</v>
      </c>
      <c r="D185" s="11" t="s">
        <v>224</v>
      </c>
      <c r="E185" s="83" t="s">
        <v>190</v>
      </c>
      <c r="N185" s="81">
        <v>178</v>
      </c>
      <c r="P185" s="233">
        <v>178</v>
      </c>
      <c r="Q185" s="4">
        <v>31</v>
      </c>
      <c r="R185" s="4">
        <v>28</v>
      </c>
      <c r="S185" s="4">
        <v>31</v>
      </c>
      <c r="T185" s="18">
        <v>30</v>
      </c>
      <c r="U185" s="18">
        <v>31</v>
      </c>
      <c r="V185" s="18">
        <v>30</v>
      </c>
      <c r="W185" s="18">
        <v>31</v>
      </c>
      <c r="X185" s="18">
        <v>31</v>
      </c>
      <c r="Y185" s="18">
        <v>30</v>
      </c>
      <c r="Z185" s="18">
        <v>31</v>
      </c>
      <c r="AA185" s="18">
        <v>30</v>
      </c>
      <c r="AB185" s="18">
        <v>31</v>
      </c>
    </row>
    <row r="186" spans="1:47" x14ac:dyDescent="0.25">
      <c r="A186" s="60" t="e">
        <f>landings!AQ187/landings!AT187</f>
        <v>#DIV/0!</v>
      </c>
      <c r="B186" s="11" t="s">
        <v>310</v>
      </c>
      <c r="C186" s="143">
        <v>21</v>
      </c>
      <c r="D186" s="11" t="s">
        <v>224</v>
      </c>
      <c r="E186" s="83" t="s">
        <v>190</v>
      </c>
      <c r="N186" s="81">
        <v>179</v>
      </c>
      <c r="P186" s="233">
        <v>179</v>
      </c>
      <c r="Q186" s="4">
        <v>31</v>
      </c>
      <c r="R186" s="4">
        <v>28</v>
      </c>
      <c r="S186" s="4">
        <v>31</v>
      </c>
      <c r="T186" s="18">
        <v>30</v>
      </c>
      <c r="U186" s="18">
        <v>31</v>
      </c>
      <c r="V186" s="18">
        <v>30</v>
      </c>
      <c r="W186" s="18">
        <v>31</v>
      </c>
      <c r="X186" s="18">
        <v>31</v>
      </c>
      <c r="Y186" s="18">
        <v>30</v>
      </c>
      <c r="Z186" s="18">
        <v>31</v>
      </c>
      <c r="AA186" s="18">
        <v>30</v>
      </c>
      <c r="AB186" s="18">
        <v>31</v>
      </c>
    </row>
    <row r="187" spans="1:47" x14ac:dyDescent="0.25">
      <c r="A187" s="60" t="e">
        <f>landings!AQ188/landings!AT188</f>
        <v>#DIV/0!</v>
      </c>
      <c r="B187" t="s">
        <v>312</v>
      </c>
      <c r="C187" s="143">
        <v>21</v>
      </c>
      <c r="D187" s="11" t="s">
        <v>224</v>
      </c>
      <c r="E187" s="83" t="s">
        <v>190</v>
      </c>
      <c r="N187" s="81">
        <v>180</v>
      </c>
      <c r="P187" s="233">
        <v>180</v>
      </c>
      <c r="Q187" s="4">
        <v>31</v>
      </c>
      <c r="R187" s="4">
        <v>28</v>
      </c>
      <c r="S187" s="4">
        <v>31</v>
      </c>
      <c r="T187" s="18">
        <v>30</v>
      </c>
      <c r="U187" s="18">
        <v>31</v>
      </c>
      <c r="V187" s="18">
        <v>30</v>
      </c>
      <c r="W187" s="18">
        <v>31</v>
      </c>
      <c r="X187" s="18">
        <v>31</v>
      </c>
      <c r="Y187" s="18">
        <v>30</v>
      </c>
      <c r="Z187" s="18">
        <v>31</v>
      </c>
      <c r="AA187" s="18">
        <v>30</v>
      </c>
      <c r="AB187" s="18">
        <v>31</v>
      </c>
    </row>
    <row r="188" spans="1:47" x14ac:dyDescent="0.25">
      <c r="A188" s="60" t="e">
        <f>landings!AQ189/landings!AT189</f>
        <v>#DIV/0!</v>
      </c>
      <c r="B188" s="11" t="s">
        <v>285</v>
      </c>
      <c r="C188" s="143">
        <v>21</v>
      </c>
      <c r="D188" s="11" t="s">
        <v>224</v>
      </c>
      <c r="E188" s="83" t="s">
        <v>190</v>
      </c>
      <c r="N188" s="81">
        <v>181</v>
      </c>
      <c r="P188" s="233">
        <v>181</v>
      </c>
      <c r="Q188" s="4">
        <v>31</v>
      </c>
      <c r="R188" s="4">
        <v>28</v>
      </c>
      <c r="S188" s="4">
        <v>31</v>
      </c>
      <c r="T188" s="18">
        <v>30</v>
      </c>
      <c r="U188" s="18">
        <v>31</v>
      </c>
      <c r="V188" s="18">
        <v>30</v>
      </c>
      <c r="W188" s="18">
        <v>31</v>
      </c>
      <c r="X188" s="18">
        <v>31</v>
      </c>
      <c r="Y188" s="18">
        <v>30</v>
      </c>
      <c r="Z188" s="18">
        <v>31</v>
      </c>
      <c r="AA188" s="18">
        <v>30</v>
      </c>
      <c r="AB188" s="18">
        <v>31</v>
      </c>
    </row>
    <row r="189" spans="1:47" x14ac:dyDescent="0.25">
      <c r="A189" s="60" t="e">
        <f>landings!AQ190/landings!AT190</f>
        <v>#DIV/0!</v>
      </c>
      <c r="B189" t="s">
        <v>376</v>
      </c>
      <c r="C189" s="143">
        <v>21</v>
      </c>
      <c r="D189" s="11" t="s">
        <v>224</v>
      </c>
      <c r="E189" s="83" t="s">
        <v>190</v>
      </c>
      <c r="N189" s="81">
        <v>182</v>
      </c>
      <c r="P189" s="233">
        <v>182</v>
      </c>
      <c r="Q189" s="4">
        <v>31</v>
      </c>
      <c r="R189" s="4">
        <v>28</v>
      </c>
      <c r="S189" s="4">
        <v>31</v>
      </c>
      <c r="T189" s="18">
        <v>30</v>
      </c>
      <c r="U189" s="18">
        <v>31</v>
      </c>
      <c r="V189" s="18">
        <v>30</v>
      </c>
      <c r="W189" s="18">
        <v>31</v>
      </c>
      <c r="X189" s="18">
        <v>31</v>
      </c>
      <c r="Y189" s="18">
        <v>30</v>
      </c>
      <c r="Z189" s="18">
        <v>31</v>
      </c>
      <c r="AA189" s="18">
        <v>30</v>
      </c>
      <c r="AB189" s="18">
        <v>31</v>
      </c>
    </row>
    <row r="190" spans="1:47" x14ac:dyDescent="0.25">
      <c r="A190" s="60" t="e">
        <f>landings!AQ191/landings!AT191</f>
        <v>#DIV/0!</v>
      </c>
      <c r="B190" s="11" t="s">
        <v>310</v>
      </c>
      <c r="C190" s="143">
        <v>22</v>
      </c>
      <c r="D190" s="140" t="s">
        <v>157</v>
      </c>
      <c r="E190" s="83" t="s">
        <v>192</v>
      </c>
      <c r="N190" s="81">
        <v>183</v>
      </c>
      <c r="P190" s="233">
        <v>183</v>
      </c>
      <c r="Q190" s="4">
        <v>31</v>
      </c>
      <c r="R190" s="4">
        <v>28</v>
      </c>
      <c r="S190" s="4">
        <v>31</v>
      </c>
      <c r="T190" s="18">
        <v>30</v>
      </c>
      <c r="U190" s="18">
        <v>31</v>
      </c>
      <c r="V190" s="18">
        <v>30</v>
      </c>
      <c r="W190" s="18">
        <v>31</v>
      </c>
      <c r="X190" s="18">
        <v>31</v>
      </c>
      <c r="Y190" s="18">
        <v>30</v>
      </c>
      <c r="Z190" s="18">
        <v>31</v>
      </c>
      <c r="AA190" s="18">
        <v>30</v>
      </c>
      <c r="AB190" s="18">
        <v>31</v>
      </c>
    </row>
    <row r="191" spans="1:47" x14ac:dyDescent="0.25">
      <c r="A191" s="60">
        <f>landings!AQ192/landings!AT192</f>
        <v>0</v>
      </c>
      <c r="B191" s="11" t="s">
        <v>311</v>
      </c>
      <c r="C191" s="143">
        <v>22</v>
      </c>
      <c r="D191" s="140" t="s">
        <v>155</v>
      </c>
      <c r="E191" s="83" t="s">
        <v>192</v>
      </c>
      <c r="N191" s="81">
        <v>184</v>
      </c>
      <c r="P191" s="233">
        <v>184</v>
      </c>
      <c r="Q191" s="4">
        <v>31</v>
      </c>
      <c r="R191" s="4">
        <v>28</v>
      </c>
      <c r="S191" s="4">
        <v>31</v>
      </c>
      <c r="T191" s="18">
        <v>30</v>
      </c>
      <c r="U191" s="18">
        <v>31</v>
      </c>
      <c r="V191" s="18">
        <v>30</v>
      </c>
      <c r="W191" s="18">
        <v>31</v>
      </c>
      <c r="X191" s="18">
        <v>31</v>
      </c>
      <c r="Y191" s="18">
        <v>30</v>
      </c>
      <c r="Z191" s="18">
        <v>31</v>
      </c>
      <c r="AA191" s="18">
        <v>30</v>
      </c>
      <c r="AB191" s="18">
        <v>31</v>
      </c>
    </row>
    <row r="192" spans="1:47" s="18" customFormat="1" x14ac:dyDescent="0.25">
      <c r="A192" s="60" t="e">
        <f>landings!AQ193/landings!AT193</f>
        <v>#DIV/0!</v>
      </c>
      <c r="B192" s="11" t="s">
        <v>312</v>
      </c>
      <c r="C192" s="143">
        <v>22</v>
      </c>
      <c r="D192" s="140" t="s">
        <v>155</v>
      </c>
      <c r="E192" s="83" t="s">
        <v>192</v>
      </c>
      <c r="N192" s="81">
        <v>185</v>
      </c>
      <c r="P192" s="233">
        <v>185</v>
      </c>
      <c r="Q192" s="4">
        <v>31</v>
      </c>
      <c r="R192" s="4">
        <v>28</v>
      </c>
      <c r="S192" s="4">
        <v>31</v>
      </c>
      <c r="T192" s="18">
        <v>30</v>
      </c>
      <c r="U192" s="18">
        <v>31</v>
      </c>
      <c r="V192" s="18">
        <v>30</v>
      </c>
      <c r="W192" s="18">
        <v>31</v>
      </c>
      <c r="X192" s="18">
        <v>31</v>
      </c>
      <c r="Y192" s="18">
        <v>30</v>
      </c>
      <c r="Z192" s="18">
        <v>31</v>
      </c>
      <c r="AA192" s="18">
        <v>30</v>
      </c>
      <c r="AB192" s="18">
        <v>31</v>
      </c>
    </row>
    <row r="193" spans="1:47" s="18" customFormat="1" x14ac:dyDescent="0.25">
      <c r="A193" s="60" t="e">
        <f>landings!AQ194/landings!AT194</f>
        <v>#DIV/0!</v>
      </c>
      <c r="B193" s="11" t="s">
        <v>312</v>
      </c>
      <c r="C193" s="143">
        <v>22</v>
      </c>
      <c r="D193" s="51" t="s">
        <v>155</v>
      </c>
      <c r="E193" s="83" t="s">
        <v>192</v>
      </c>
      <c r="N193" s="81">
        <v>186</v>
      </c>
      <c r="P193" s="233">
        <v>186</v>
      </c>
      <c r="Q193" s="4">
        <v>31</v>
      </c>
      <c r="R193" s="4">
        <v>28</v>
      </c>
      <c r="S193" s="4">
        <v>31</v>
      </c>
      <c r="T193" s="18">
        <v>30</v>
      </c>
      <c r="U193" s="18">
        <v>31</v>
      </c>
      <c r="V193" s="18">
        <v>30</v>
      </c>
      <c r="W193" s="18">
        <v>31</v>
      </c>
      <c r="X193" s="18">
        <v>31</v>
      </c>
      <c r="Y193" s="18">
        <v>30</v>
      </c>
      <c r="Z193" s="18">
        <v>31</v>
      </c>
      <c r="AA193" s="18">
        <v>30</v>
      </c>
      <c r="AB193" s="18">
        <v>31</v>
      </c>
    </row>
    <row r="194" spans="1:47" s="18" customFormat="1" x14ac:dyDescent="0.25">
      <c r="A194" s="60" t="e">
        <f>landings!AQ195/landings!AT195</f>
        <v>#DIV/0!</v>
      </c>
      <c r="B194" s="11" t="s">
        <v>312</v>
      </c>
      <c r="C194" s="143">
        <v>22</v>
      </c>
      <c r="D194" s="51" t="s">
        <v>155</v>
      </c>
      <c r="E194" s="83" t="s">
        <v>192</v>
      </c>
      <c r="N194" s="81">
        <v>187</v>
      </c>
      <c r="P194" s="233">
        <v>187</v>
      </c>
      <c r="Q194" s="4">
        <v>31</v>
      </c>
      <c r="R194" s="4">
        <v>28</v>
      </c>
      <c r="S194" s="4">
        <v>31</v>
      </c>
      <c r="T194" s="18">
        <v>30</v>
      </c>
      <c r="U194" s="18">
        <v>31</v>
      </c>
      <c r="V194" s="18">
        <v>30</v>
      </c>
      <c r="W194" s="18">
        <v>31</v>
      </c>
      <c r="X194" s="18">
        <v>31</v>
      </c>
      <c r="Y194" s="18">
        <v>30</v>
      </c>
      <c r="Z194" s="18">
        <v>31</v>
      </c>
      <c r="AA194" s="18">
        <v>30</v>
      </c>
      <c r="AB194" s="18">
        <v>31</v>
      </c>
    </row>
    <row r="195" spans="1:47" s="18" customFormat="1" x14ac:dyDescent="0.25">
      <c r="A195" s="60" t="e">
        <f>landings!AQ196/landings!AT196</f>
        <v>#DIV/0!</v>
      </c>
      <c r="B195" s="11" t="s">
        <v>312</v>
      </c>
      <c r="C195" s="143">
        <v>22</v>
      </c>
      <c r="D195" s="51" t="s">
        <v>155</v>
      </c>
      <c r="E195" s="83" t="s">
        <v>192</v>
      </c>
      <c r="N195" s="81">
        <v>188</v>
      </c>
      <c r="P195" s="233">
        <v>188</v>
      </c>
      <c r="Q195" s="4">
        <v>31</v>
      </c>
      <c r="R195" s="4">
        <v>28</v>
      </c>
      <c r="S195" s="4">
        <v>31</v>
      </c>
      <c r="T195" s="18">
        <v>30</v>
      </c>
      <c r="U195" s="18">
        <v>31</v>
      </c>
      <c r="V195" s="18">
        <v>30</v>
      </c>
      <c r="W195" s="18">
        <v>31</v>
      </c>
      <c r="X195" s="18">
        <v>31</v>
      </c>
      <c r="Y195" s="18">
        <v>30</v>
      </c>
      <c r="Z195" s="18">
        <v>31</v>
      </c>
      <c r="AA195" s="18">
        <v>30</v>
      </c>
      <c r="AB195" s="18">
        <v>31</v>
      </c>
    </row>
    <row r="196" spans="1:47" s="18" customFormat="1" x14ac:dyDescent="0.25">
      <c r="A196" s="60" t="e">
        <f>landings!AQ197/landings!AT197</f>
        <v>#DIV/0!</v>
      </c>
      <c r="B196" s="11" t="s">
        <v>285</v>
      </c>
      <c r="C196" s="143">
        <v>22</v>
      </c>
      <c r="D196" s="51" t="s">
        <v>155</v>
      </c>
      <c r="E196" s="83" t="s">
        <v>192</v>
      </c>
      <c r="N196" s="81">
        <v>189</v>
      </c>
      <c r="P196" s="233">
        <v>189</v>
      </c>
      <c r="Q196" s="4">
        <v>31</v>
      </c>
      <c r="R196" s="4">
        <v>28</v>
      </c>
      <c r="S196" s="4">
        <v>31</v>
      </c>
      <c r="T196" s="18">
        <v>30</v>
      </c>
      <c r="U196" s="18">
        <v>31</v>
      </c>
      <c r="V196" s="18">
        <v>30</v>
      </c>
      <c r="W196" s="18">
        <v>31</v>
      </c>
      <c r="X196" s="18">
        <v>31</v>
      </c>
      <c r="Y196" s="18">
        <v>30</v>
      </c>
      <c r="Z196" s="18">
        <v>31</v>
      </c>
      <c r="AA196" s="18">
        <v>30</v>
      </c>
      <c r="AB196" s="18">
        <v>31</v>
      </c>
    </row>
    <row r="197" spans="1:47" s="18" customFormat="1" x14ac:dyDescent="0.25">
      <c r="A197" s="60" t="e">
        <f>landings!AQ198/landings!AT198</f>
        <v>#DIV/0!</v>
      </c>
      <c r="B197" s="11" t="s">
        <v>285</v>
      </c>
      <c r="C197" s="143">
        <v>22</v>
      </c>
      <c r="D197" s="51" t="s">
        <v>155</v>
      </c>
      <c r="E197" s="83" t="s">
        <v>192</v>
      </c>
      <c r="N197" s="81">
        <v>190</v>
      </c>
      <c r="P197" s="233">
        <v>190</v>
      </c>
      <c r="Q197" s="4">
        <v>31</v>
      </c>
      <c r="R197" s="4">
        <v>28</v>
      </c>
      <c r="S197" s="4">
        <v>31</v>
      </c>
      <c r="T197" s="18">
        <v>30</v>
      </c>
      <c r="U197" s="18">
        <v>31</v>
      </c>
      <c r="V197" s="18">
        <v>30</v>
      </c>
      <c r="W197" s="18">
        <v>31</v>
      </c>
      <c r="X197" s="18">
        <v>31</v>
      </c>
      <c r="Y197" s="18">
        <v>30</v>
      </c>
      <c r="Z197" s="18">
        <v>31</v>
      </c>
      <c r="AA197" s="18">
        <v>30</v>
      </c>
      <c r="AB197" s="18">
        <v>31</v>
      </c>
    </row>
    <row r="198" spans="1:47" s="18" customFormat="1" x14ac:dyDescent="0.25">
      <c r="A198" s="60" t="e">
        <f>landings!AQ199/landings!AT199</f>
        <v>#DIV/0!</v>
      </c>
      <c r="B198" s="11" t="s">
        <v>310</v>
      </c>
      <c r="C198" s="143">
        <v>22</v>
      </c>
      <c r="D198" s="11" t="s">
        <v>154</v>
      </c>
      <c r="E198" s="83" t="s">
        <v>190</v>
      </c>
      <c r="N198" s="81">
        <v>191</v>
      </c>
      <c r="P198" s="233">
        <v>191</v>
      </c>
      <c r="Q198" s="4">
        <v>31</v>
      </c>
      <c r="R198" s="4">
        <v>28</v>
      </c>
      <c r="S198" s="4">
        <v>31</v>
      </c>
      <c r="T198" s="18">
        <v>30</v>
      </c>
      <c r="U198" s="18">
        <v>31</v>
      </c>
      <c r="V198" s="18">
        <v>30</v>
      </c>
      <c r="W198" s="18">
        <v>31</v>
      </c>
      <c r="X198" s="18">
        <v>31</v>
      </c>
      <c r="Y198" s="18">
        <v>30</v>
      </c>
      <c r="Z198" s="18">
        <v>31</v>
      </c>
      <c r="AA198" s="18">
        <v>30</v>
      </c>
      <c r="AB198" s="18">
        <v>31</v>
      </c>
    </row>
    <row r="199" spans="1:47" s="18" customFormat="1" x14ac:dyDescent="0.25">
      <c r="A199" s="60" t="e">
        <f>landings!AQ200/landings!AT200</f>
        <v>#DIV/0!</v>
      </c>
      <c r="B199" s="11" t="s">
        <v>285</v>
      </c>
      <c r="C199" s="143">
        <v>22</v>
      </c>
      <c r="D199" s="11" t="s">
        <v>154</v>
      </c>
      <c r="E199" s="83" t="s">
        <v>190</v>
      </c>
      <c r="N199" s="81">
        <v>192</v>
      </c>
      <c r="P199" s="233">
        <v>192</v>
      </c>
      <c r="Q199" s="4">
        <v>31</v>
      </c>
      <c r="R199" s="4">
        <v>28</v>
      </c>
      <c r="S199" s="4">
        <v>31</v>
      </c>
      <c r="T199" s="18">
        <v>30</v>
      </c>
      <c r="U199" s="18">
        <v>31</v>
      </c>
      <c r="V199" s="18">
        <v>30</v>
      </c>
      <c r="W199" s="18">
        <v>31</v>
      </c>
      <c r="X199" s="18">
        <v>31</v>
      </c>
      <c r="Y199" s="18">
        <v>30</v>
      </c>
      <c r="Z199" s="18">
        <v>31</v>
      </c>
      <c r="AA199" s="18">
        <v>30</v>
      </c>
      <c r="AB199" s="18">
        <v>31</v>
      </c>
    </row>
    <row r="200" spans="1:47" s="18" customFormat="1" x14ac:dyDescent="0.25">
      <c r="A200" s="60" t="e">
        <f>landings!AQ201/landings!AT201</f>
        <v>#DIV/0!</v>
      </c>
      <c r="B200" s="11" t="s">
        <v>311</v>
      </c>
      <c r="C200" s="143">
        <v>22</v>
      </c>
      <c r="D200" s="51" t="s">
        <v>153</v>
      </c>
      <c r="E200" s="83" t="s">
        <v>271</v>
      </c>
      <c r="N200" s="81">
        <v>193</v>
      </c>
      <c r="P200" s="233">
        <v>193</v>
      </c>
      <c r="Q200" s="4">
        <v>31</v>
      </c>
      <c r="R200" s="4">
        <v>28</v>
      </c>
      <c r="S200" s="4">
        <v>31</v>
      </c>
      <c r="T200" s="18">
        <v>30</v>
      </c>
      <c r="U200" s="18">
        <v>31</v>
      </c>
      <c r="V200" s="18">
        <v>30</v>
      </c>
      <c r="W200" s="18">
        <v>31</v>
      </c>
      <c r="X200" s="18">
        <v>31</v>
      </c>
      <c r="Y200" s="18">
        <v>30</v>
      </c>
      <c r="Z200" s="18">
        <v>31</v>
      </c>
      <c r="AA200" s="18">
        <v>30</v>
      </c>
      <c r="AB200" s="18">
        <v>31</v>
      </c>
    </row>
    <row r="201" spans="1:47" s="18" customFormat="1" x14ac:dyDescent="0.25">
      <c r="A201" s="60" t="e">
        <f>landings!AQ202/landings!AT202</f>
        <v>#DIV/0!</v>
      </c>
      <c r="B201" s="11" t="s">
        <v>310</v>
      </c>
      <c r="C201" s="143">
        <v>22</v>
      </c>
      <c r="D201" s="51" t="s">
        <v>153</v>
      </c>
      <c r="E201" s="83" t="s">
        <v>192</v>
      </c>
      <c r="N201" s="81">
        <v>194</v>
      </c>
      <c r="P201" s="233">
        <v>194</v>
      </c>
      <c r="Q201" s="4">
        <v>31</v>
      </c>
      <c r="R201" s="4">
        <v>28</v>
      </c>
      <c r="S201" s="4">
        <v>31</v>
      </c>
      <c r="T201" s="18">
        <v>30</v>
      </c>
      <c r="U201" s="18">
        <v>31</v>
      </c>
      <c r="V201" s="18">
        <v>30</v>
      </c>
      <c r="W201" s="18">
        <v>31</v>
      </c>
      <c r="X201" s="18">
        <v>31</v>
      </c>
      <c r="Y201" s="18">
        <v>30</v>
      </c>
      <c r="Z201" s="18">
        <v>31</v>
      </c>
      <c r="AA201" s="18">
        <v>30</v>
      </c>
      <c r="AB201" s="18">
        <v>31</v>
      </c>
    </row>
    <row r="202" spans="1:47" s="18" customFormat="1" x14ac:dyDescent="0.25">
      <c r="A202" s="60" t="e">
        <f>landings!AQ203/landings!AT203</f>
        <v>#DIV/0!</v>
      </c>
      <c r="B202" s="11" t="s">
        <v>312</v>
      </c>
      <c r="C202" s="143">
        <v>22</v>
      </c>
      <c r="D202" s="51" t="s">
        <v>153</v>
      </c>
      <c r="E202" s="83" t="s">
        <v>192</v>
      </c>
      <c r="N202" s="81">
        <v>195</v>
      </c>
      <c r="P202" s="233">
        <v>195</v>
      </c>
      <c r="Q202" s="4">
        <v>31</v>
      </c>
      <c r="R202" s="4">
        <v>28</v>
      </c>
      <c r="S202" s="4">
        <v>31</v>
      </c>
      <c r="T202" s="18">
        <v>30</v>
      </c>
      <c r="U202" s="18">
        <v>31</v>
      </c>
      <c r="V202" s="18">
        <v>30</v>
      </c>
      <c r="W202" s="18">
        <v>31</v>
      </c>
      <c r="X202" s="18">
        <v>31</v>
      </c>
      <c r="Y202" s="18">
        <v>30</v>
      </c>
      <c r="Z202" s="18">
        <v>31</v>
      </c>
      <c r="AA202" s="18">
        <v>30</v>
      </c>
      <c r="AB202" s="18">
        <v>31</v>
      </c>
    </row>
    <row r="203" spans="1:47" s="18" customFormat="1" x14ac:dyDescent="0.25">
      <c r="A203" s="60" t="e">
        <f>landings!AQ204/landings!AT204</f>
        <v>#DIV/0!</v>
      </c>
      <c r="B203" s="11" t="s">
        <v>310</v>
      </c>
      <c r="C203" s="143">
        <v>22</v>
      </c>
      <c r="D203" s="11" t="s">
        <v>156</v>
      </c>
      <c r="E203" s="83" t="s">
        <v>190</v>
      </c>
      <c r="N203" s="81">
        <v>196</v>
      </c>
      <c r="P203" s="233">
        <v>196</v>
      </c>
      <c r="Q203" s="4">
        <v>31</v>
      </c>
      <c r="R203" s="4">
        <v>28</v>
      </c>
      <c r="S203" s="4">
        <v>31</v>
      </c>
      <c r="T203" s="18">
        <v>30</v>
      </c>
      <c r="U203" s="18">
        <v>31</v>
      </c>
      <c r="V203" s="18">
        <v>30</v>
      </c>
      <c r="W203" s="18">
        <v>31</v>
      </c>
      <c r="X203" s="18">
        <v>31</v>
      </c>
      <c r="Y203" s="18">
        <v>30</v>
      </c>
      <c r="Z203" s="18">
        <v>31</v>
      </c>
      <c r="AA203" s="18">
        <v>30</v>
      </c>
      <c r="AB203" s="18">
        <v>31</v>
      </c>
    </row>
    <row r="204" spans="1:47" s="18" customFormat="1" x14ac:dyDescent="0.25">
      <c r="A204" s="60" t="e">
        <f>landings!AQ205/landings!AT205</f>
        <v>#DIV/0!</v>
      </c>
      <c r="B204" s="11" t="s">
        <v>285</v>
      </c>
      <c r="C204" s="143">
        <v>22</v>
      </c>
      <c r="D204" s="11" t="s">
        <v>156</v>
      </c>
      <c r="E204" s="83" t="s">
        <v>190</v>
      </c>
      <c r="N204" s="81">
        <v>197</v>
      </c>
      <c r="P204" s="233">
        <v>197</v>
      </c>
      <c r="Q204" s="4">
        <v>31</v>
      </c>
      <c r="R204" s="4">
        <v>28</v>
      </c>
      <c r="S204" s="4">
        <v>31</v>
      </c>
      <c r="T204" s="18">
        <v>30</v>
      </c>
      <c r="U204" s="18">
        <v>31</v>
      </c>
      <c r="V204" s="18">
        <v>30</v>
      </c>
      <c r="W204" s="18">
        <v>31</v>
      </c>
      <c r="X204" s="18">
        <v>31</v>
      </c>
      <c r="Y204" s="18">
        <v>30</v>
      </c>
      <c r="Z204" s="18">
        <v>31</v>
      </c>
      <c r="AA204" s="18">
        <v>30</v>
      </c>
      <c r="AB204" s="18">
        <v>31</v>
      </c>
    </row>
    <row r="205" spans="1:47" s="18" customFormat="1" x14ac:dyDescent="0.25">
      <c r="A205" s="60" t="e">
        <f>landings!AQ206/landings!AT206</f>
        <v>#DIV/0!</v>
      </c>
      <c r="B205" s="11" t="s">
        <v>310</v>
      </c>
      <c r="C205" s="143">
        <v>22</v>
      </c>
      <c r="D205" s="11" t="s">
        <v>224</v>
      </c>
      <c r="E205" s="83" t="s">
        <v>190</v>
      </c>
      <c r="N205" s="81">
        <v>198</v>
      </c>
      <c r="P205" s="233">
        <v>198</v>
      </c>
      <c r="Q205" s="4">
        <v>31</v>
      </c>
      <c r="R205" s="4">
        <v>28</v>
      </c>
      <c r="S205" s="4">
        <v>31</v>
      </c>
      <c r="T205" s="18">
        <v>30</v>
      </c>
      <c r="U205" s="18">
        <v>31</v>
      </c>
      <c r="V205" s="18">
        <v>30</v>
      </c>
      <c r="W205" s="18">
        <v>31</v>
      </c>
      <c r="X205" s="18">
        <v>31</v>
      </c>
      <c r="Y205" s="18">
        <v>30</v>
      </c>
      <c r="Z205" s="18">
        <v>31</v>
      </c>
      <c r="AA205" s="18">
        <v>30</v>
      </c>
      <c r="AB205" s="18">
        <v>31</v>
      </c>
    </row>
    <row r="206" spans="1:47" s="18" customFormat="1" x14ac:dyDescent="0.25">
      <c r="A206" s="60">
        <f>landings!AQ207/landings!AT207</f>
        <v>0</v>
      </c>
      <c r="B206" s="11" t="s">
        <v>285</v>
      </c>
      <c r="C206" s="143">
        <v>22</v>
      </c>
      <c r="D206" s="11" t="s">
        <v>224</v>
      </c>
      <c r="E206" s="83" t="s">
        <v>190</v>
      </c>
      <c r="N206" s="81">
        <v>199</v>
      </c>
      <c r="P206" s="233">
        <v>199</v>
      </c>
      <c r="Q206" s="4">
        <v>31</v>
      </c>
      <c r="R206" s="4">
        <v>28</v>
      </c>
      <c r="S206" s="4">
        <v>31</v>
      </c>
      <c r="T206" s="18">
        <v>30</v>
      </c>
      <c r="U206" s="18">
        <v>31</v>
      </c>
      <c r="V206" s="18">
        <v>30</v>
      </c>
      <c r="W206" s="18">
        <v>31</v>
      </c>
      <c r="X206" s="18">
        <v>31</v>
      </c>
      <c r="Y206" s="18">
        <v>30</v>
      </c>
      <c r="Z206" s="18">
        <v>31</v>
      </c>
      <c r="AA206" s="18">
        <v>30</v>
      </c>
      <c r="AB206" s="18">
        <v>31</v>
      </c>
    </row>
    <row r="207" spans="1:47" x14ac:dyDescent="0.25">
      <c r="A207" s="60" t="e">
        <f>landings!AQ208/landings!AT208</f>
        <v>#DIV/0!</v>
      </c>
      <c r="B207" t="s">
        <v>283</v>
      </c>
      <c r="C207" s="15">
        <v>23</v>
      </c>
      <c r="D207" s="11" t="s">
        <v>154</v>
      </c>
      <c r="E207" s="4" t="s">
        <v>190</v>
      </c>
      <c r="G207" s="11"/>
      <c r="H207" s="67" t="s">
        <v>192</v>
      </c>
      <c r="I207" s="18"/>
      <c r="J207" t="s">
        <v>183</v>
      </c>
      <c r="N207" s="81">
        <v>200</v>
      </c>
      <c r="P207" s="233">
        <v>200</v>
      </c>
      <c r="Q207" s="4">
        <v>31</v>
      </c>
      <c r="R207" s="4">
        <v>28</v>
      </c>
      <c r="S207" s="4">
        <v>31</v>
      </c>
      <c r="T207" s="18">
        <v>30</v>
      </c>
      <c r="U207" s="18">
        <v>31</v>
      </c>
      <c r="V207" s="18">
        <v>30</v>
      </c>
      <c r="W207" s="18">
        <v>31</v>
      </c>
      <c r="X207" s="18">
        <v>31</v>
      </c>
      <c r="Y207" s="18">
        <v>30</v>
      </c>
      <c r="Z207" s="18">
        <v>31</v>
      </c>
      <c r="AA207" s="18">
        <v>30</v>
      </c>
      <c r="AB207" s="18">
        <v>31</v>
      </c>
      <c r="AG207" s="48" t="s">
        <v>149</v>
      </c>
      <c r="AH207" s="47">
        <v>10</v>
      </c>
      <c r="AI207" s="52" t="s">
        <v>155</v>
      </c>
      <c r="AJ207" s="4">
        <v>31</v>
      </c>
      <c r="AK207" s="4">
        <v>28</v>
      </c>
      <c r="AL207" s="4">
        <v>31</v>
      </c>
      <c r="AM207" s="18">
        <v>30</v>
      </c>
      <c r="AN207" s="18">
        <v>31</v>
      </c>
      <c r="AO207" s="18">
        <v>30</v>
      </c>
      <c r="AP207" s="18">
        <v>31</v>
      </c>
      <c r="AQ207" s="18">
        <v>31</v>
      </c>
      <c r="AR207" s="18">
        <v>30</v>
      </c>
      <c r="AS207" s="18">
        <v>31</v>
      </c>
      <c r="AT207" s="18">
        <v>30</v>
      </c>
      <c r="AU207" s="18">
        <v>31</v>
      </c>
    </row>
    <row r="208" spans="1:47" x14ac:dyDescent="0.25">
      <c r="A208" s="60" t="e">
        <f>landings!AQ209/landings!AT209</f>
        <v>#DIV/0!</v>
      </c>
      <c r="B208" t="s">
        <v>313</v>
      </c>
      <c r="C208" s="15">
        <v>23</v>
      </c>
      <c r="D208" s="11" t="s">
        <v>154</v>
      </c>
      <c r="E208" s="4" t="s">
        <v>190</v>
      </c>
      <c r="G208" s="11"/>
      <c r="H208" s="67" t="s">
        <v>192</v>
      </c>
      <c r="I208" s="18"/>
      <c r="J208" t="s">
        <v>183</v>
      </c>
      <c r="N208" s="81">
        <v>201</v>
      </c>
      <c r="P208" s="233">
        <v>201</v>
      </c>
      <c r="Q208" s="4">
        <v>31</v>
      </c>
      <c r="R208" s="4">
        <v>28</v>
      </c>
      <c r="S208" s="4">
        <v>31</v>
      </c>
      <c r="T208" s="18">
        <v>30</v>
      </c>
      <c r="U208" s="18">
        <v>31</v>
      </c>
      <c r="V208" s="18">
        <v>30</v>
      </c>
      <c r="W208" s="18">
        <v>31</v>
      </c>
      <c r="X208" s="18">
        <v>31</v>
      </c>
      <c r="Y208" s="18">
        <v>30</v>
      </c>
      <c r="Z208" s="18">
        <v>31</v>
      </c>
      <c r="AA208" s="18">
        <v>30</v>
      </c>
      <c r="AB208" s="18">
        <v>31</v>
      </c>
      <c r="AG208" s="48" t="s">
        <v>148</v>
      </c>
      <c r="AH208" s="47">
        <v>10</v>
      </c>
      <c r="AI208" s="54" t="s">
        <v>155</v>
      </c>
      <c r="AJ208" s="4">
        <v>31</v>
      </c>
      <c r="AK208" s="4">
        <v>28</v>
      </c>
      <c r="AL208" s="4">
        <v>31</v>
      </c>
      <c r="AM208" s="18">
        <v>30</v>
      </c>
      <c r="AN208" s="18">
        <v>31</v>
      </c>
      <c r="AO208" s="18">
        <v>30</v>
      </c>
      <c r="AP208" s="18">
        <v>31</v>
      </c>
      <c r="AQ208" s="18">
        <v>31</v>
      </c>
      <c r="AR208" s="18">
        <v>30</v>
      </c>
      <c r="AS208" s="18">
        <v>31</v>
      </c>
      <c r="AT208" s="18">
        <v>30</v>
      </c>
      <c r="AU208" s="18">
        <v>31</v>
      </c>
    </row>
    <row r="209" spans="1:47" x14ac:dyDescent="0.25">
      <c r="A209" s="60">
        <f>landings!AQ210/landings!AT210</f>
        <v>15.476439790575915</v>
      </c>
      <c r="B209" t="s">
        <v>283</v>
      </c>
      <c r="C209" s="15">
        <v>24</v>
      </c>
      <c r="D209" s="11" t="s">
        <v>154</v>
      </c>
      <c r="E209" s="4" t="s">
        <v>190</v>
      </c>
      <c r="G209" s="11"/>
      <c r="H209" s="67" t="s">
        <v>192</v>
      </c>
      <c r="I209" s="18"/>
      <c r="J209" t="s">
        <v>183</v>
      </c>
      <c r="N209" s="81">
        <v>202</v>
      </c>
      <c r="P209" s="233">
        <v>202</v>
      </c>
      <c r="Q209" s="4">
        <v>31</v>
      </c>
      <c r="R209" s="4">
        <v>28</v>
      </c>
      <c r="S209" s="4">
        <v>31</v>
      </c>
      <c r="T209" s="18">
        <v>30</v>
      </c>
      <c r="U209" s="18">
        <v>31</v>
      </c>
      <c r="V209" s="18">
        <v>30</v>
      </c>
      <c r="W209" s="18">
        <v>31</v>
      </c>
      <c r="X209" s="18">
        <v>31</v>
      </c>
      <c r="Y209" s="18">
        <v>30</v>
      </c>
      <c r="Z209" s="18">
        <v>31</v>
      </c>
      <c r="AA209" s="18">
        <v>30</v>
      </c>
      <c r="AB209" s="18">
        <v>31</v>
      </c>
      <c r="AG209" s="48" t="s">
        <v>149</v>
      </c>
      <c r="AH209" s="47">
        <v>10</v>
      </c>
      <c r="AI209" s="52" t="s">
        <v>153</v>
      </c>
      <c r="AJ209" s="4">
        <v>31</v>
      </c>
      <c r="AK209" s="4">
        <v>28</v>
      </c>
      <c r="AL209" s="4">
        <v>31</v>
      </c>
      <c r="AM209" s="18">
        <v>30</v>
      </c>
      <c r="AN209" s="18">
        <v>31</v>
      </c>
      <c r="AO209" s="18">
        <v>30</v>
      </c>
      <c r="AP209" s="18">
        <v>31</v>
      </c>
      <c r="AQ209" s="18">
        <v>31</v>
      </c>
      <c r="AR209" s="18">
        <v>30</v>
      </c>
      <c r="AS209" s="18">
        <v>31</v>
      </c>
      <c r="AT209" s="18">
        <v>30</v>
      </c>
      <c r="AU209" s="18">
        <v>31</v>
      </c>
    </row>
    <row r="210" spans="1:47" x14ac:dyDescent="0.25">
      <c r="A210" s="60" t="e">
        <f>landings!AQ211/landings!AT211</f>
        <v>#DIV/0!</v>
      </c>
      <c r="B210" t="s">
        <v>313</v>
      </c>
      <c r="C210" s="15">
        <v>24</v>
      </c>
      <c r="D210" s="11" t="s">
        <v>154</v>
      </c>
      <c r="E210" s="4" t="s">
        <v>190</v>
      </c>
      <c r="G210" s="11"/>
      <c r="H210" s="67" t="s">
        <v>192</v>
      </c>
      <c r="I210" s="18"/>
      <c r="J210" t="s">
        <v>183</v>
      </c>
      <c r="N210" s="81">
        <v>203</v>
      </c>
      <c r="P210" s="233">
        <v>203</v>
      </c>
      <c r="Q210" s="4">
        <v>31</v>
      </c>
      <c r="R210" s="4">
        <v>28</v>
      </c>
      <c r="S210" s="4">
        <v>31</v>
      </c>
      <c r="T210" s="18">
        <v>30</v>
      </c>
      <c r="U210" s="18">
        <v>31</v>
      </c>
      <c r="V210" s="18">
        <v>30</v>
      </c>
      <c r="W210" s="18">
        <v>31</v>
      </c>
      <c r="X210" s="18">
        <v>31</v>
      </c>
      <c r="Y210" s="18">
        <v>30</v>
      </c>
      <c r="Z210" s="18">
        <v>31</v>
      </c>
      <c r="AA210" s="18">
        <v>30</v>
      </c>
      <c r="AB210" s="18">
        <v>31</v>
      </c>
      <c r="AG210" s="48" t="s">
        <v>148</v>
      </c>
      <c r="AH210" s="47">
        <v>10</v>
      </c>
      <c r="AI210" s="54" t="s">
        <v>153</v>
      </c>
      <c r="AJ210" s="4">
        <v>31</v>
      </c>
      <c r="AK210" s="4">
        <v>28</v>
      </c>
      <c r="AL210" s="4">
        <v>31</v>
      </c>
      <c r="AM210" s="18">
        <v>30</v>
      </c>
      <c r="AN210" s="18">
        <v>31</v>
      </c>
      <c r="AO210" s="18">
        <v>30</v>
      </c>
      <c r="AP210" s="18">
        <v>31</v>
      </c>
      <c r="AQ210" s="18">
        <v>31</v>
      </c>
      <c r="AR210" s="18">
        <v>30</v>
      </c>
      <c r="AS210" s="18">
        <v>31</v>
      </c>
      <c r="AT210" s="18">
        <v>30</v>
      </c>
      <c r="AU210" s="18">
        <v>31</v>
      </c>
    </row>
    <row r="211" spans="1:47" s="18" customFormat="1" x14ac:dyDescent="0.25">
      <c r="B211" s="19" t="s">
        <v>377</v>
      </c>
      <c r="N211" s="81">
        <v>204</v>
      </c>
      <c r="P211" s="233">
        <v>204</v>
      </c>
      <c r="Q211" s="18">
        <v>0</v>
      </c>
      <c r="R211" s="18">
        <v>0</v>
      </c>
      <c r="S211" s="18">
        <v>0</v>
      </c>
      <c r="T211" s="18">
        <v>0</v>
      </c>
      <c r="U211" s="18">
        <v>0</v>
      </c>
      <c r="V211" s="18">
        <v>0</v>
      </c>
      <c r="W211" s="18">
        <v>0</v>
      </c>
      <c r="X211" s="18">
        <v>0</v>
      </c>
      <c r="Y211" s="18">
        <v>0</v>
      </c>
      <c r="Z211" s="18">
        <v>0</v>
      </c>
      <c r="AA211" s="18">
        <v>0</v>
      </c>
      <c r="AB211" s="18">
        <v>0</v>
      </c>
    </row>
    <row r="212" spans="1:47" s="18" customFormat="1" x14ac:dyDescent="0.25">
      <c r="B212" s="19" t="s">
        <v>377</v>
      </c>
      <c r="N212" s="81">
        <v>205</v>
      </c>
      <c r="P212" s="233">
        <v>205</v>
      </c>
      <c r="Q212" s="18">
        <v>0</v>
      </c>
      <c r="R212" s="18">
        <v>0</v>
      </c>
      <c r="S212" s="18">
        <v>0</v>
      </c>
      <c r="T212" s="18">
        <v>0</v>
      </c>
      <c r="U212" s="18">
        <v>0</v>
      </c>
      <c r="V212" s="18">
        <v>0</v>
      </c>
      <c r="W212" s="18">
        <v>0</v>
      </c>
      <c r="X212" s="18">
        <v>0</v>
      </c>
      <c r="Y212" s="18">
        <v>0</v>
      </c>
      <c r="Z212" s="18">
        <v>0</v>
      </c>
      <c r="AA212" s="18">
        <v>0</v>
      </c>
      <c r="AB212" s="18">
        <v>0</v>
      </c>
    </row>
    <row r="213" spans="1:47" x14ac:dyDescent="0.25">
      <c r="B213" s="19" t="s">
        <v>377</v>
      </c>
      <c r="N213" s="81">
        <v>206</v>
      </c>
      <c r="P213" s="233">
        <v>206</v>
      </c>
      <c r="Q213" s="18">
        <v>0</v>
      </c>
      <c r="R213" s="18">
        <v>0</v>
      </c>
      <c r="S213" s="18">
        <v>0</v>
      </c>
      <c r="T213" s="18">
        <v>0</v>
      </c>
      <c r="U213" s="18">
        <v>0</v>
      </c>
      <c r="V213" s="18">
        <v>0</v>
      </c>
      <c r="W213" s="18">
        <v>0</v>
      </c>
      <c r="X213" s="18">
        <v>0</v>
      </c>
      <c r="Y213" s="18">
        <v>0</v>
      </c>
      <c r="Z213" s="18">
        <v>0</v>
      </c>
      <c r="AA213" s="18">
        <v>0</v>
      </c>
      <c r="AB213" s="18">
        <v>0</v>
      </c>
    </row>
    <row r="214" spans="1:47" x14ac:dyDescent="0.25">
      <c r="B214" s="19" t="s">
        <v>377</v>
      </c>
      <c r="N214" s="81">
        <v>207</v>
      </c>
      <c r="P214" s="233">
        <v>207</v>
      </c>
      <c r="Q214" s="18">
        <v>0</v>
      </c>
      <c r="R214" s="18">
        <v>0</v>
      </c>
      <c r="S214" s="18">
        <v>0</v>
      </c>
      <c r="T214" s="18">
        <v>0</v>
      </c>
      <c r="U214" s="18">
        <v>0</v>
      </c>
      <c r="V214" s="18">
        <v>0</v>
      </c>
      <c r="W214" s="18">
        <v>0</v>
      </c>
      <c r="X214" s="18">
        <v>0</v>
      </c>
      <c r="Y214" s="18">
        <v>0</v>
      </c>
      <c r="Z214" s="18">
        <v>0</v>
      </c>
      <c r="AA214" s="18">
        <v>0</v>
      </c>
      <c r="AB214" s="18">
        <v>0</v>
      </c>
    </row>
    <row r="215" spans="1:47" x14ac:dyDescent="0.25">
      <c r="B215" s="19" t="s">
        <v>377</v>
      </c>
      <c r="N215" s="81">
        <v>208</v>
      </c>
      <c r="P215" s="233">
        <v>208</v>
      </c>
      <c r="Q215" s="18">
        <v>0</v>
      </c>
      <c r="R215" s="18">
        <v>0</v>
      </c>
      <c r="S215" s="18">
        <v>0</v>
      </c>
      <c r="T215" s="18">
        <v>0</v>
      </c>
      <c r="U215" s="18">
        <v>0</v>
      </c>
      <c r="V215" s="18">
        <v>0</v>
      </c>
      <c r="W215" s="18">
        <v>0</v>
      </c>
      <c r="X215" s="18">
        <v>0</v>
      </c>
      <c r="Y215" s="18">
        <v>0</v>
      </c>
      <c r="Z215" s="18">
        <v>0</v>
      </c>
      <c r="AA215" s="18">
        <v>0</v>
      </c>
      <c r="AB215" s="18">
        <v>0</v>
      </c>
    </row>
    <row r="216" spans="1:47" x14ac:dyDescent="0.25">
      <c r="B216" s="19" t="s">
        <v>377</v>
      </c>
      <c r="N216" s="81">
        <v>209</v>
      </c>
      <c r="P216" s="233">
        <v>209</v>
      </c>
      <c r="Q216" s="18">
        <v>0</v>
      </c>
      <c r="R216" s="18">
        <v>0</v>
      </c>
      <c r="S216" s="18">
        <v>0</v>
      </c>
      <c r="T216" s="18">
        <v>0</v>
      </c>
      <c r="U216" s="18">
        <v>0</v>
      </c>
      <c r="V216" s="18">
        <v>0</v>
      </c>
      <c r="W216" s="18">
        <v>0</v>
      </c>
      <c r="X216" s="18">
        <v>0</v>
      </c>
      <c r="Y216" s="18">
        <v>0</v>
      </c>
      <c r="Z216" s="18">
        <v>0</v>
      </c>
      <c r="AA216" s="18">
        <v>0</v>
      </c>
      <c r="AB216" s="18">
        <v>0</v>
      </c>
    </row>
    <row r="217" spans="1:47" s="18" customFormat="1" x14ac:dyDescent="0.25">
      <c r="B217" s="19" t="s">
        <v>377</v>
      </c>
      <c r="N217" s="81">
        <v>210</v>
      </c>
      <c r="P217" s="233">
        <v>210</v>
      </c>
      <c r="Q217" s="18">
        <v>0</v>
      </c>
      <c r="R217" s="18">
        <v>0</v>
      </c>
      <c r="S217" s="18">
        <v>0</v>
      </c>
      <c r="T217" s="18">
        <v>0</v>
      </c>
      <c r="U217" s="18">
        <v>0</v>
      </c>
      <c r="V217" s="18">
        <v>0</v>
      </c>
      <c r="W217" s="18">
        <v>0</v>
      </c>
      <c r="X217" s="18">
        <v>0</v>
      </c>
      <c r="Y217" s="18">
        <v>0</v>
      </c>
      <c r="Z217" s="18">
        <v>0</v>
      </c>
      <c r="AA217" s="18">
        <v>0</v>
      </c>
      <c r="AB217" s="18">
        <v>0</v>
      </c>
    </row>
    <row r="218" spans="1:47" s="18" customFormat="1" x14ac:dyDescent="0.25">
      <c r="B218" s="19" t="s">
        <v>377</v>
      </c>
      <c r="N218" s="81">
        <v>211</v>
      </c>
      <c r="P218" s="233">
        <v>211</v>
      </c>
      <c r="Q218" s="18">
        <v>0</v>
      </c>
      <c r="R218" s="18">
        <v>0</v>
      </c>
      <c r="S218" s="18">
        <v>0</v>
      </c>
      <c r="T218" s="18">
        <v>0</v>
      </c>
      <c r="U218" s="18">
        <v>0</v>
      </c>
      <c r="V218" s="18">
        <v>0</v>
      </c>
      <c r="W218" s="18">
        <v>0</v>
      </c>
      <c r="X218" s="18">
        <v>0</v>
      </c>
      <c r="Y218" s="18">
        <v>0</v>
      </c>
      <c r="Z218" s="18">
        <v>0</v>
      </c>
      <c r="AA218" s="18">
        <v>0</v>
      </c>
      <c r="AB218" s="18">
        <v>0</v>
      </c>
    </row>
    <row r="219" spans="1:47" s="18" customFormat="1" x14ac:dyDescent="0.25">
      <c r="B219" s="19" t="s">
        <v>377</v>
      </c>
      <c r="N219" s="81">
        <v>212</v>
      </c>
      <c r="P219" s="233">
        <v>212</v>
      </c>
      <c r="Q219" s="18">
        <v>0</v>
      </c>
      <c r="R219" s="18">
        <v>0</v>
      </c>
      <c r="S219" s="18">
        <v>0</v>
      </c>
      <c r="T219" s="18">
        <v>0</v>
      </c>
      <c r="U219" s="18">
        <v>0</v>
      </c>
      <c r="V219" s="18">
        <v>0</v>
      </c>
      <c r="W219" s="18">
        <v>0</v>
      </c>
      <c r="X219" s="18">
        <v>0</v>
      </c>
      <c r="Y219" s="18">
        <v>0</v>
      </c>
      <c r="Z219" s="18">
        <v>0</v>
      </c>
      <c r="AA219" s="18">
        <v>0</v>
      </c>
      <c r="AB219" s="18">
        <v>0</v>
      </c>
    </row>
    <row r="220" spans="1:47" s="18" customFormat="1" x14ac:dyDescent="0.25">
      <c r="B220" s="19" t="s">
        <v>377</v>
      </c>
      <c r="N220" s="81">
        <v>213</v>
      </c>
      <c r="P220" s="233">
        <v>213</v>
      </c>
      <c r="Q220" s="18">
        <v>0</v>
      </c>
      <c r="R220" s="18">
        <v>0</v>
      </c>
      <c r="S220" s="18">
        <v>0</v>
      </c>
      <c r="T220" s="18">
        <v>0</v>
      </c>
      <c r="U220" s="18">
        <v>0</v>
      </c>
      <c r="V220" s="18">
        <v>0</v>
      </c>
      <c r="W220" s="18">
        <v>0</v>
      </c>
      <c r="X220" s="18">
        <v>0</v>
      </c>
      <c r="Y220" s="18">
        <v>0</v>
      </c>
      <c r="Z220" s="18">
        <v>0</v>
      </c>
      <c r="AA220" s="18">
        <v>0</v>
      </c>
      <c r="AB220" s="18">
        <v>0</v>
      </c>
    </row>
    <row r="221" spans="1:47" s="18" customFormat="1" x14ac:dyDescent="0.25">
      <c r="N221" s="81">
        <v>214</v>
      </c>
      <c r="P221" s="233">
        <v>214</v>
      </c>
      <c r="Q221" s="18">
        <v>0</v>
      </c>
      <c r="R221" s="18">
        <v>0</v>
      </c>
      <c r="S221" s="18">
        <v>0</v>
      </c>
      <c r="T221" s="18">
        <v>0</v>
      </c>
      <c r="U221" s="18">
        <v>0</v>
      </c>
      <c r="V221" s="18">
        <v>0</v>
      </c>
      <c r="W221" s="18">
        <v>0</v>
      </c>
      <c r="X221" s="18">
        <v>0</v>
      </c>
      <c r="Y221" s="18">
        <v>0</v>
      </c>
      <c r="Z221" s="18">
        <v>0</v>
      </c>
      <c r="AA221" s="18">
        <v>0</v>
      </c>
      <c r="AB221" s="18">
        <v>0</v>
      </c>
    </row>
    <row r="222" spans="1:47" s="18" customFormat="1" x14ac:dyDescent="0.25">
      <c r="N222" s="81">
        <v>215</v>
      </c>
      <c r="P222" s="233">
        <v>215</v>
      </c>
      <c r="Q222" s="18">
        <v>0</v>
      </c>
      <c r="R222" s="18">
        <v>0</v>
      </c>
      <c r="S222" s="18">
        <v>0</v>
      </c>
      <c r="T222" s="18">
        <v>0</v>
      </c>
      <c r="U222" s="18">
        <v>0</v>
      </c>
      <c r="V222" s="18">
        <v>0</v>
      </c>
      <c r="W222" s="18">
        <v>0</v>
      </c>
      <c r="X222" s="18">
        <v>0</v>
      </c>
      <c r="Y222" s="18">
        <v>0</v>
      </c>
      <c r="Z222" s="18">
        <v>0</v>
      </c>
      <c r="AA222" s="18">
        <v>0</v>
      </c>
      <c r="AB222" s="18">
        <v>0</v>
      </c>
    </row>
    <row r="223" spans="1:47" s="18" customForma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/>
      <c r="N223" s="81">
        <v>216</v>
      </c>
      <c r="P223" s="233">
        <v>216</v>
      </c>
      <c r="Q223" s="18">
        <v>0</v>
      </c>
      <c r="R223" s="18">
        <v>0</v>
      </c>
      <c r="S223" s="18">
        <v>0</v>
      </c>
      <c r="T223" s="18">
        <v>0</v>
      </c>
      <c r="U223" s="18">
        <v>0</v>
      </c>
      <c r="V223" s="18">
        <v>0</v>
      </c>
      <c r="W223" s="18">
        <v>0</v>
      </c>
      <c r="X223" s="18">
        <v>0</v>
      </c>
      <c r="Y223" s="18">
        <v>0</v>
      </c>
      <c r="Z223" s="18">
        <v>0</v>
      </c>
      <c r="AA223" s="18">
        <v>0</v>
      </c>
      <c r="AB223" s="18">
        <v>0</v>
      </c>
    </row>
    <row r="224" spans="1:47" s="18" customForma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/>
      <c r="N224" s="81">
        <v>217</v>
      </c>
      <c r="P224" s="233">
        <v>217</v>
      </c>
      <c r="Q224" s="18">
        <v>0</v>
      </c>
      <c r="R224" s="18">
        <v>0</v>
      </c>
      <c r="S224" s="18">
        <v>0</v>
      </c>
      <c r="T224" s="18">
        <v>0</v>
      </c>
      <c r="U224" s="18">
        <v>0</v>
      </c>
      <c r="V224" s="18">
        <v>0</v>
      </c>
      <c r="W224" s="18">
        <v>0</v>
      </c>
      <c r="X224" s="18">
        <v>0</v>
      </c>
      <c r="Y224" s="18">
        <v>0</v>
      </c>
      <c r="Z224" s="18">
        <v>0</v>
      </c>
      <c r="AA224" s="18">
        <v>0</v>
      </c>
      <c r="AB224" s="18">
        <v>0</v>
      </c>
    </row>
    <row r="225" spans="14:28" x14ac:dyDescent="0.25">
      <c r="N225" s="81">
        <v>218</v>
      </c>
      <c r="P225" s="233">
        <v>218</v>
      </c>
      <c r="Q225" s="18">
        <v>0</v>
      </c>
      <c r="R225" s="18">
        <v>0</v>
      </c>
      <c r="S225" s="18">
        <v>0</v>
      </c>
      <c r="T225" s="18">
        <v>0</v>
      </c>
      <c r="U225" s="18">
        <v>0</v>
      </c>
      <c r="V225" s="18">
        <v>0</v>
      </c>
      <c r="W225" s="18">
        <v>0</v>
      </c>
      <c r="X225" s="18">
        <v>0</v>
      </c>
      <c r="Y225" s="18">
        <v>0</v>
      </c>
      <c r="Z225" s="18">
        <v>0</v>
      </c>
      <c r="AA225" s="18">
        <v>0</v>
      </c>
      <c r="AB225" s="18">
        <v>0</v>
      </c>
    </row>
    <row r="226" spans="14:28" x14ac:dyDescent="0.25">
      <c r="N226" s="81">
        <v>219</v>
      </c>
      <c r="P226" s="233">
        <v>219</v>
      </c>
      <c r="Q226" s="18">
        <v>0</v>
      </c>
      <c r="R226" s="18">
        <v>0</v>
      </c>
      <c r="S226" s="18">
        <v>0</v>
      </c>
      <c r="T226" s="18">
        <v>0</v>
      </c>
      <c r="U226" s="18">
        <v>0</v>
      </c>
      <c r="V226" s="18">
        <v>0</v>
      </c>
      <c r="W226" s="18">
        <v>0</v>
      </c>
      <c r="X226" s="18">
        <v>0</v>
      </c>
      <c r="Y226" s="18">
        <v>0</v>
      </c>
      <c r="Z226" s="18">
        <v>0</v>
      </c>
      <c r="AA226" s="18">
        <v>0</v>
      </c>
      <c r="AB226" s="18">
        <v>0</v>
      </c>
    </row>
    <row r="227" spans="14:28" x14ac:dyDescent="0.25">
      <c r="N227" s="81">
        <v>220</v>
      </c>
      <c r="P227" s="233">
        <v>220</v>
      </c>
      <c r="Q227" s="18">
        <v>0</v>
      </c>
      <c r="R227" s="18">
        <v>0</v>
      </c>
      <c r="S227" s="18">
        <v>0</v>
      </c>
      <c r="T227" s="18">
        <v>0</v>
      </c>
      <c r="U227" s="18">
        <v>0</v>
      </c>
      <c r="V227" s="18">
        <v>0</v>
      </c>
      <c r="W227" s="18">
        <v>0</v>
      </c>
      <c r="X227" s="18">
        <v>0</v>
      </c>
      <c r="Y227" s="18">
        <v>0</v>
      </c>
      <c r="Z227" s="18">
        <v>0</v>
      </c>
      <c r="AA227" s="18">
        <v>0</v>
      </c>
      <c r="AB227" s="18">
        <v>0</v>
      </c>
    </row>
    <row r="228" spans="14:28" x14ac:dyDescent="0.25">
      <c r="N228" s="81">
        <v>221</v>
      </c>
      <c r="P228" s="233">
        <v>221</v>
      </c>
      <c r="Q228" s="18">
        <v>0</v>
      </c>
      <c r="R228" s="18">
        <v>0</v>
      </c>
      <c r="S228" s="18">
        <v>0</v>
      </c>
      <c r="T228" s="18">
        <v>0</v>
      </c>
      <c r="U228" s="18">
        <v>0</v>
      </c>
      <c r="V228" s="18">
        <v>0</v>
      </c>
      <c r="W228" s="18">
        <v>0</v>
      </c>
      <c r="X228" s="18">
        <v>0</v>
      </c>
      <c r="Y228" s="18">
        <v>0</v>
      </c>
      <c r="Z228" s="18">
        <v>0</v>
      </c>
      <c r="AA228" s="18">
        <v>0</v>
      </c>
      <c r="AB228" s="18">
        <v>0</v>
      </c>
    </row>
    <row r="229" spans="14:28" x14ac:dyDescent="0.25">
      <c r="N229" s="81">
        <v>222</v>
      </c>
      <c r="P229" s="233">
        <v>222</v>
      </c>
      <c r="Q229" s="18">
        <v>0</v>
      </c>
      <c r="R229" s="18">
        <v>0</v>
      </c>
      <c r="S229" s="18">
        <v>0</v>
      </c>
      <c r="T229" s="18">
        <v>0</v>
      </c>
      <c r="U229" s="18">
        <v>0</v>
      </c>
      <c r="V229" s="18">
        <v>0</v>
      </c>
      <c r="W229" s="18">
        <v>0</v>
      </c>
      <c r="X229" s="18">
        <v>0</v>
      </c>
      <c r="Y229" s="18">
        <v>0</v>
      </c>
      <c r="Z229" s="18">
        <v>0</v>
      </c>
      <c r="AA229" s="18">
        <v>0</v>
      </c>
      <c r="AB229" s="18">
        <v>0</v>
      </c>
    </row>
    <row r="230" spans="14:28" x14ac:dyDescent="0.25">
      <c r="N230" s="81">
        <v>223</v>
      </c>
      <c r="P230" s="233">
        <v>223</v>
      </c>
      <c r="Q230" s="18">
        <v>0</v>
      </c>
      <c r="R230" s="18">
        <v>0</v>
      </c>
      <c r="S230" s="18">
        <v>0</v>
      </c>
      <c r="T230" s="18">
        <v>0</v>
      </c>
      <c r="U230" s="18">
        <v>0</v>
      </c>
      <c r="V230" s="18">
        <v>0</v>
      </c>
      <c r="W230" s="18">
        <v>0</v>
      </c>
      <c r="X230" s="18">
        <v>0</v>
      </c>
      <c r="Y230" s="18">
        <v>0</v>
      </c>
      <c r="Z230" s="18">
        <v>0</v>
      </c>
      <c r="AA230" s="18">
        <v>0</v>
      </c>
      <c r="AB230" s="18">
        <v>0</v>
      </c>
    </row>
    <row r="231" spans="14:28" x14ac:dyDescent="0.25">
      <c r="N231" s="81">
        <v>224</v>
      </c>
      <c r="P231" s="233">
        <v>224</v>
      </c>
      <c r="Q231" s="18">
        <v>0</v>
      </c>
      <c r="R231" s="18">
        <v>0</v>
      </c>
      <c r="S231" s="18">
        <v>0</v>
      </c>
      <c r="T231" s="18">
        <v>0</v>
      </c>
      <c r="U231" s="18">
        <v>0</v>
      </c>
      <c r="V231" s="18">
        <v>0</v>
      </c>
      <c r="W231" s="18">
        <v>0</v>
      </c>
      <c r="X231" s="18">
        <v>0</v>
      </c>
      <c r="Y231" s="18">
        <v>0</v>
      </c>
      <c r="Z231" s="18">
        <v>0</v>
      </c>
      <c r="AA231" s="18">
        <v>0</v>
      </c>
      <c r="AB231" s="18">
        <v>0</v>
      </c>
    </row>
    <row r="232" spans="14:28" x14ac:dyDescent="0.25">
      <c r="N232" s="81">
        <v>225</v>
      </c>
      <c r="P232" s="233">
        <v>225</v>
      </c>
      <c r="Q232" s="18">
        <v>0</v>
      </c>
      <c r="R232" s="18">
        <v>0</v>
      </c>
      <c r="S232" s="18">
        <v>0</v>
      </c>
      <c r="T232" s="18">
        <v>0</v>
      </c>
      <c r="U232" s="18">
        <v>0</v>
      </c>
      <c r="V232" s="18">
        <v>0</v>
      </c>
      <c r="W232" s="18">
        <v>0</v>
      </c>
      <c r="X232" s="18">
        <v>0</v>
      </c>
      <c r="Y232" s="18">
        <v>0</v>
      </c>
      <c r="Z232" s="18">
        <v>0</v>
      </c>
      <c r="AA232" s="18">
        <v>0</v>
      </c>
      <c r="AB232" s="18">
        <v>0</v>
      </c>
    </row>
    <row r="233" spans="14:28" x14ac:dyDescent="0.25">
      <c r="N233" s="81">
        <v>226</v>
      </c>
      <c r="P233" s="233">
        <v>226</v>
      </c>
      <c r="Q233" s="18">
        <v>0</v>
      </c>
      <c r="R233" s="18">
        <v>0</v>
      </c>
      <c r="S233" s="18">
        <v>0</v>
      </c>
      <c r="T233" s="18">
        <v>0</v>
      </c>
      <c r="U233" s="18">
        <v>0</v>
      </c>
      <c r="V233" s="18">
        <v>0</v>
      </c>
      <c r="W233" s="18">
        <v>0</v>
      </c>
      <c r="X233" s="18">
        <v>0</v>
      </c>
      <c r="Y233" s="18">
        <v>0</v>
      </c>
      <c r="Z233" s="18">
        <v>0</v>
      </c>
      <c r="AA233" s="18">
        <v>0</v>
      </c>
      <c r="AB233" s="18">
        <v>0</v>
      </c>
    </row>
    <row r="234" spans="14:28" x14ac:dyDescent="0.25">
      <c r="N234" s="81">
        <v>227</v>
      </c>
      <c r="P234" s="233">
        <v>227</v>
      </c>
      <c r="Q234" s="18">
        <v>0</v>
      </c>
      <c r="R234" s="18">
        <v>0</v>
      </c>
      <c r="S234" s="18">
        <v>0</v>
      </c>
      <c r="T234" s="18">
        <v>0</v>
      </c>
      <c r="U234" s="18">
        <v>0</v>
      </c>
      <c r="V234" s="18">
        <v>0</v>
      </c>
      <c r="W234" s="18">
        <v>0</v>
      </c>
      <c r="X234" s="18">
        <v>0</v>
      </c>
      <c r="Y234" s="18">
        <v>0</v>
      </c>
      <c r="Z234" s="18">
        <v>0</v>
      </c>
      <c r="AA234" s="18">
        <v>0</v>
      </c>
      <c r="AB234" s="18">
        <v>0</v>
      </c>
    </row>
    <row r="235" spans="14:28" x14ac:dyDescent="0.25">
      <c r="N235" s="81">
        <v>228</v>
      </c>
      <c r="P235" s="233">
        <v>228</v>
      </c>
      <c r="Q235" s="18">
        <v>0</v>
      </c>
      <c r="R235" s="18">
        <v>0</v>
      </c>
      <c r="S235" s="18">
        <v>0</v>
      </c>
      <c r="T235" s="18">
        <v>0</v>
      </c>
      <c r="U235" s="18">
        <v>0</v>
      </c>
      <c r="V235" s="18">
        <v>0</v>
      </c>
      <c r="W235" s="18">
        <v>0</v>
      </c>
      <c r="X235" s="18">
        <v>0</v>
      </c>
      <c r="Y235" s="18">
        <v>0</v>
      </c>
      <c r="Z235" s="18">
        <v>0</v>
      </c>
      <c r="AA235" s="18">
        <v>0</v>
      </c>
      <c r="AB235" s="18">
        <v>0</v>
      </c>
    </row>
    <row r="236" spans="14:28" x14ac:dyDescent="0.25">
      <c r="N236" s="81">
        <v>229</v>
      </c>
      <c r="P236" s="233">
        <v>229</v>
      </c>
      <c r="Q236" s="18">
        <v>0</v>
      </c>
      <c r="R236" s="18">
        <v>0</v>
      </c>
      <c r="S236" s="18">
        <v>0</v>
      </c>
      <c r="T236" s="18">
        <v>0</v>
      </c>
      <c r="U236" s="18">
        <v>0</v>
      </c>
      <c r="V236" s="18">
        <v>0</v>
      </c>
      <c r="W236" s="18">
        <v>0</v>
      </c>
      <c r="X236" s="18">
        <v>0</v>
      </c>
      <c r="Y236" s="18">
        <v>0</v>
      </c>
      <c r="Z236" s="18">
        <v>0</v>
      </c>
      <c r="AA236" s="18">
        <v>0</v>
      </c>
      <c r="AB236" s="18">
        <v>0</v>
      </c>
    </row>
    <row r="237" spans="14:28" x14ac:dyDescent="0.25">
      <c r="N237" s="81">
        <v>230</v>
      </c>
      <c r="P237" s="233">
        <v>230</v>
      </c>
      <c r="Q237" s="18">
        <v>0</v>
      </c>
      <c r="R237" s="18">
        <v>0</v>
      </c>
      <c r="S237" s="18">
        <v>0</v>
      </c>
      <c r="T237" s="18">
        <v>0</v>
      </c>
      <c r="U237" s="18">
        <v>0</v>
      </c>
      <c r="V237" s="18">
        <v>0</v>
      </c>
      <c r="W237" s="18">
        <v>0</v>
      </c>
      <c r="X237" s="18">
        <v>0</v>
      </c>
      <c r="Y237" s="18">
        <v>0</v>
      </c>
      <c r="Z237" s="18">
        <v>0</v>
      </c>
      <c r="AA237" s="18">
        <v>0</v>
      </c>
      <c r="AB237" s="18">
        <v>0</v>
      </c>
    </row>
    <row r="238" spans="14:28" x14ac:dyDescent="0.25">
      <c r="N238" s="81">
        <v>231</v>
      </c>
      <c r="P238" s="233">
        <v>231</v>
      </c>
      <c r="Q238" s="18">
        <v>0</v>
      </c>
      <c r="R238" s="18">
        <v>0</v>
      </c>
      <c r="S238" s="18">
        <v>0</v>
      </c>
      <c r="T238" s="18">
        <v>0</v>
      </c>
      <c r="U238" s="18">
        <v>0</v>
      </c>
      <c r="V238" s="18">
        <v>0</v>
      </c>
      <c r="W238" s="18">
        <v>0</v>
      </c>
      <c r="X238" s="18">
        <v>0</v>
      </c>
      <c r="Y238" s="18">
        <v>0</v>
      </c>
      <c r="Z238" s="18">
        <v>0</v>
      </c>
      <c r="AA238" s="18">
        <v>0</v>
      </c>
      <c r="AB238" s="18">
        <v>0</v>
      </c>
    </row>
    <row r="239" spans="14:28" x14ac:dyDescent="0.25">
      <c r="N239" s="81">
        <v>232</v>
      </c>
      <c r="P239" s="233">
        <v>232</v>
      </c>
      <c r="Q239" s="18">
        <v>0</v>
      </c>
      <c r="R239" s="18">
        <v>0</v>
      </c>
      <c r="S239" s="18">
        <v>0</v>
      </c>
      <c r="T239" s="18">
        <v>0</v>
      </c>
      <c r="U239" s="18">
        <v>0</v>
      </c>
      <c r="V239" s="18">
        <v>0</v>
      </c>
      <c r="W239" s="18">
        <v>0</v>
      </c>
      <c r="X239" s="18">
        <v>0</v>
      </c>
      <c r="Y239" s="18">
        <v>0</v>
      </c>
      <c r="Z239" s="18">
        <v>0</v>
      </c>
      <c r="AA239" s="18">
        <v>0</v>
      </c>
      <c r="AB239" s="18">
        <v>0</v>
      </c>
    </row>
    <row r="240" spans="14:28" x14ac:dyDescent="0.25">
      <c r="N240" s="81">
        <v>233</v>
      </c>
      <c r="P240" s="233">
        <v>233</v>
      </c>
      <c r="Q240" s="18">
        <v>0</v>
      </c>
      <c r="R240" s="18">
        <v>0</v>
      </c>
      <c r="S240" s="18">
        <v>0</v>
      </c>
      <c r="T240" s="18">
        <v>0</v>
      </c>
      <c r="U240" s="18">
        <v>0</v>
      </c>
      <c r="V240" s="18">
        <v>0</v>
      </c>
      <c r="W240" s="18">
        <v>0</v>
      </c>
      <c r="X240" s="18">
        <v>0</v>
      </c>
      <c r="Y240" s="18">
        <v>0</v>
      </c>
      <c r="Z240" s="18">
        <v>0</v>
      </c>
      <c r="AA240" s="18">
        <v>0</v>
      </c>
      <c r="AB240" s="18">
        <v>0</v>
      </c>
    </row>
    <row r="241" spans="14:28" x14ac:dyDescent="0.25">
      <c r="N241" s="81">
        <v>234</v>
      </c>
      <c r="P241" s="233">
        <v>234</v>
      </c>
      <c r="Q241" s="18">
        <v>0</v>
      </c>
      <c r="R241" s="18">
        <v>0</v>
      </c>
      <c r="S241" s="18">
        <v>0</v>
      </c>
      <c r="T241" s="18">
        <v>0</v>
      </c>
      <c r="U241" s="18">
        <v>0</v>
      </c>
      <c r="V241" s="18">
        <v>0</v>
      </c>
      <c r="W241" s="18">
        <v>0</v>
      </c>
      <c r="X241" s="18">
        <v>0</v>
      </c>
      <c r="Y241" s="18">
        <v>0</v>
      </c>
      <c r="Z241" s="18">
        <v>0</v>
      </c>
      <c r="AA241" s="18">
        <v>0</v>
      </c>
      <c r="AB241" s="18">
        <v>0</v>
      </c>
    </row>
    <row r="242" spans="14:28" x14ac:dyDescent="0.25">
      <c r="N242" s="81">
        <v>235</v>
      </c>
      <c r="P242" s="233">
        <v>235</v>
      </c>
      <c r="Q242" s="18">
        <v>0</v>
      </c>
      <c r="R242" s="18">
        <v>0</v>
      </c>
      <c r="S242" s="18">
        <v>0</v>
      </c>
      <c r="T242" s="18">
        <v>0</v>
      </c>
      <c r="U242" s="18">
        <v>0</v>
      </c>
      <c r="V242" s="18">
        <v>0</v>
      </c>
      <c r="W242" s="18">
        <v>0</v>
      </c>
      <c r="X242" s="18">
        <v>0</v>
      </c>
      <c r="Y242" s="18">
        <v>0</v>
      </c>
      <c r="Z242" s="18">
        <v>0</v>
      </c>
      <c r="AA242" s="18">
        <v>0</v>
      </c>
      <c r="AB242" s="18">
        <v>0</v>
      </c>
    </row>
    <row r="243" spans="14:28" x14ac:dyDescent="0.25">
      <c r="N243" s="81">
        <v>236</v>
      </c>
      <c r="P243" s="233">
        <v>236</v>
      </c>
      <c r="Q243" s="18">
        <v>0</v>
      </c>
      <c r="R243" s="18">
        <v>0</v>
      </c>
      <c r="S243" s="18">
        <v>0</v>
      </c>
      <c r="T243" s="18">
        <v>0</v>
      </c>
      <c r="U243" s="18">
        <v>0</v>
      </c>
      <c r="V243" s="18">
        <v>0</v>
      </c>
      <c r="W243" s="18">
        <v>0</v>
      </c>
      <c r="X243" s="18">
        <v>0</v>
      </c>
      <c r="Y243" s="18">
        <v>0</v>
      </c>
      <c r="Z243" s="18">
        <v>0</v>
      </c>
      <c r="AA243" s="18">
        <v>0</v>
      </c>
      <c r="AB243" s="18">
        <v>0</v>
      </c>
    </row>
    <row r="244" spans="14:28" x14ac:dyDescent="0.25">
      <c r="N244" s="81">
        <v>237</v>
      </c>
      <c r="P244" s="233">
        <v>237</v>
      </c>
      <c r="Q244" s="18">
        <v>0</v>
      </c>
      <c r="R244" s="18">
        <v>0</v>
      </c>
      <c r="S244" s="18">
        <v>0</v>
      </c>
      <c r="T244" s="18">
        <v>0</v>
      </c>
      <c r="U244" s="18">
        <v>0</v>
      </c>
      <c r="V244" s="18">
        <v>0</v>
      </c>
      <c r="W244" s="18">
        <v>0</v>
      </c>
      <c r="X244" s="18">
        <v>0</v>
      </c>
      <c r="Y244" s="18">
        <v>0</v>
      </c>
      <c r="Z244" s="18">
        <v>0</v>
      </c>
      <c r="AA244" s="18">
        <v>0</v>
      </c>
      <c r="AB244" s="18">
        <v>0</v>
      </c>
    </row>
    <row r="245" spans="14:28" x14ac:dyDescent="0.25">
      <c r="N245" s="81">
        <v>238</v>
      </c>
      <c r="P245" s="233">
        <v>238</v>
      </c>
      <c r="Q245" s="18">
        <v>0</v>
      </c>
      <c r="R245" s="18">
        <v>0</v>
      </c>
      <c r="S245" s="18">
        <v>0</v>
      </c>
      <c r="T245" s="18">
        <v>0</v>
      </c>
      <c r="U245" s="18">
        <v>0</v>
      </c>
      <c r="V245" s="18">
        <v>0</v>
      </c>
      <c r="W245" s="18">
        <v>0</v>
      </c>
      <c r="X245" s="18">
        <v>0</v>
      </c>
      <c r="Y245" s="18">
        <v>0</v>
      </c>
      <c r="Z245" s="18">
        <v>0</v>
      </c>
      <c r="AA245" s="18">
        <v>0</v>
      </c>
      <c r="AB245" s="18">
        <v>0</v>
      </c>
    </row>
    <row r="246" spans="14:28" x14ac:dyDescent="0.25">
      <c r="N246" s="81">
        <v>239</v>
      </c>
      <c r="P246" s="233">
        <v>239</v>
      </c>
      <c r="Q246" s="18">
        <v>0</v>
      </c>
      <c r="R246" s="18">
        <v>0</v>
      </c>
      <c r="S246" s="18">
        <v>0</v>
      </c>
      <c r="T246" s="18">
        <v>0</v>
      </c>
      <c r="U246" s="18">
        <v>0</v>
      </c>
      <c r="V246" s="18">
        <v>0</v>
      </c>
      <c r="W246" s="18">
        <v>0</v>
      </c>
      <c r="X246" s="18">
        <v>0</v>
      </c>
      <c r="Y246" s="18">
        <v>0</v>
      </c>
      <c r="Z246" s="18">
        <v>0</v>
      </c>
      <c r="AA246" s="18">
        <v>0</v>
      </c>
      <c r="AB246" s="18">
        <v>0</v>
      </c>
    </row>
    <row r="247" spans="14:28" x14ac:dyDescent="0.25">
      <c r="N247" s="81">
        <v>240</v>
      </c>
      <c r="P247" s="233">
        <v>240</v>
      </c>
      <c r="Q247" s="18">
        <v>0</v>
      </c>
      <c r="R247" s="18">
        <v>0</v>
      </c>
      <c r="S247" s="18">
        <v>0</v>
      </c>
      <c r="T247" s="18">
        <v>0</v>
      </c>
      <c r="U247" s="18">
        <v>0</v>
      </c>
      <c r="V247" s="18">
        <v>0</v>
      </c>
      <c r="W247" s="18">
        <v>0</v>
      </c>
      <c r="X247" s="18">
        <v>0</v>
      </c>
      <c r="Y247" s="18">
        <v>0</v>
      </c>
      <c r="Z247" s="18">
        <v>0</v>
      </c>
      <c r="AA247" s="18">
        <v>0</v>
      </c>
      <c r="AB247" s="18">
        <v>0</v>
      </c>
    </row>
    <row r="248" spans="14:28" x14ac:dyDescent="0.25">
      <c r="N248" s="81">
        <v>241</v>
      </c>
      <c r="P248" s="233">
        <v>241</v>
      </c>
      <c r="Q248" s="18">
        <v>0</v>
      </c>
      <c r="R248" s="18">
        <v>0</v>
      </c>
      <c r="S248" s="18">
        <v>0</v>
      </c>
      <c r="T248" s="18">
        <v>0</v>
      </c>
      <c r="U248" s="18">
        <v>0</v>
      </c>
      <c r="V248" s="18">
        <v>0</v>
      </c>
      <c r="W248" s="18">
        <v>0</v>
      </c>
      <c r="X248" s="18">
        <v>0</v>
      </c>
      <c r="Y248" s="18">
        <v>0</v>
      </c>
      <c r="Z248" s="18">
        <v>0</v>
      </c>
      <c r="AA248" s="18">
        <v>0</v>
      </c>
      <c r="AB248" s="18">
        <v>0</v>
      </c>
    </row>
    <row r="249" spans="14:28" x14ac:dyDescent="0.25">
      <c r="N249" s="81">
        <v>242</v>
      </c>
      <c r="P249" s="233">
        <v>242</v>
      </c>
      <c r="Q249" s="18">
        <v>0</v>
      </c>
      <c r="R249" s="18">
        <v>0</v>
      </c>
      <c r="S249" s="18">
        <v>0</v>
      </c>
      <c r="T249" s="18">
        <v>0</v>
      </c>
      <c r="U249" s="18">
        <v>0</v>
      </c>
      <c r="V249" s="18">
        <v>0</v>
      </c>
      <c r="W249" s="18">
        <v>0</v>
      </c>
      <c r="X249" s="18">
        <v>0</v>
      </c>
      <c r="Y249" s="18">
        <v>0</v>
      </c>
      <c r="Z249" s="18">
        <v>0</v>
      </c>
      <c r="AA249" s="18">
        <v>0</v>
      </c>
      <c r="AB249" s="18">
        <v>0</v>
      </c>
    </row>
    <row r="250" spans="14:28" x14ac:dyDescent="0.25">
      <c r="N250" s="81">
        <v>243</v>
      </c>
      <c r="P250" s="233">
        <v>243</v>
      </c>
      <c r="Q250" s="18">
        <v>0</v>
      </c>
      <c r="R250" s="18">
        <v>0</v>
      </c>
      <c r="S250" s="18">
        <v>0</v>
      </c>
      <c r="T250" s="18">
        <v>0</v>
      </c>
      <c r="U250" s="18">
        <v>0</v>
      </c>
      <c r="V250" s="18">
        <v>0</v>
      </c>
      <c r="W250" s="18">
        <v>0</v>
      </c>
      <c r="X250" s="18">
        <v>0</v>
      </c>
      <c r="Y250" s="18">
        <v>0</v>
      </c>
      <c r="Z250" s="18">
        <v>0</v>
      </c>
      <c r="AA250" s="18">
        <v>0</v>
      </c>
      <c r="AB250" s="18">
        <v>0</v>
      </c>
    </row>
    <row r="251" spans="14:28" x14ac:dyDescent="0.25">
      <c r="N251" s="81">
        <v>244</v>
      </c>
      <c r="P251" s="233">
        <v>244</v>
      </c>
      <c r="Q251" s="18">
        <v>0</v>
      </c>
      <c r="R251" s="18">
        <v>0</v>
      </c>
      <c r="S251" s="18">
        <v>0</v>
      </c>
      <c r="T251" s="18">
        <v>0</v>
      </c>
      <c r="U251" s="18">
        <v>0</v>
      </c>
      <c r="V251" s="18">
        <v>0</v>
      </c>
      <c r="W251" s="18">
        <v>0</v>
      </c>
      <c r="X251" s="18">
        <v>0</v>
      </c>
      <c r="Y251" s="18">
        <v>0</v>
      </c>
      <c r="Z251" s="18">
        <v>0</v>
      </c>
      <c r="AA251" s="18">
        <v>0</v>
      </c>
      <c r="AB251" s="18">
        <v>0</v>
      </c>
    </row>
    <row r="252" spans="14:28" x14ac:dyDescent="0.25">
      <c r="N252" s="81">
        <v>245</v>
      </c>
      <c r="P252" s="233">
        <v>245</v>
      </c>
      <c r="Q252" s="18">
        <v>0</v>
      </c>
      <c r="R252" s="18">
        <v>0</v>
      </c>
      <c r="S252" s="18">
        <v>0</v>
      </c>
      <c r="T252" s="18">
        <v>0</v>
      </c>
      <c r="U252" s="18">
        <v>0</v>
      </c>
      <c r="V252" s="18">
        <v>0</v>
      </c>
      <c r="W252" s="18">
        <v>0</v>
      </c>
      <c r="X252" s="18">
        <v>0</v>
      </c>
      <c r="Y252" s="18">
        <v>0</v>
      </c>
      <c r="Z252" s="18">
        <v>0</v>
      </c>
      <c r="AA252" s="18">
        <v>0</v>
      </c>
      <c r="AB252" s="18">
        <v>0</v>
      </c>
    </row>
    <row r="253" spans="14:28" x14ac:dyDescent="0.25">
      <c r="N253" s="81">
        <v>246</v>
      </c>
      <c r="P253" s="233">
        <v>246</v>
      </c>
      <c r="Q253" s="18">
        <v>0</v>
      </c>
      <c r="R253" s="18">
        <v>0</v>
      </c>
      <c r="S253" s="18">
        <v>0</v>
      </c>
      <c r="T253" s="18">
        <v>0</v>
      </c>
      <c r="U253" s="18">
        <v>0</v>
      </c>
      <c r="V253" s="18">
        <v>0</v>
      </c>
      <c r="W253" s="18">
        <v>0</v>
      </c>
      <c r="X253" s="18">
        <v>0</v>
      </c>
      <c r="Y253" s="18">
        <v>0</v>
      </c>
      <c r="Z253" s="18">
        <v>0</v>
      </c>
      <c r="AA253" s="18">
        <v>0</v>
      </c>
      <c r="AB253" s="18">
        <v>0</v>
      </c>
    </row>
    <row r="254" spans="14:28" x14ac:dyDescent="0.25">
      <c r="N254" s="81">
        <v>247</v>
      </c>
      <c r="P254" s="233">
        <v>247</v>
      </c>
      <c r="Q254" s="18">
        <v>0</v>
      </c>
      <c r="R254" s="18">
        <v>0</v>
      </c>
      <c r="S254" s="18">
        <v>0</v>
      </c>
      <c r="T254" s="18">
        <v>0</v>
      </c>
      <c r="U254" s="18">
        <v>0</v>
      </c>
      <c r="V254" s="18">
        <v>0</v>
      </c>
      <c r="W254" s="18">
        <v>0</v>
      </c>
      <c r="X254" s="18">
        <v>0</v>
      </c>
      <c r="Y254" s="18">
        <v>0</v>
      </c>
      <c r="Z254" s="18">
        <v>0</v>
      </c>
      <c r="AA254" s="18">
        <v>0</v>
      </c>
      <c r="AB254" s="18">
        <v>0</v>
      </c>
    </row>
    <row r="255" spans="14:28" x14ac:dyDescent="0.25">
      <c r="N255" s="81">
        <v>248</v>
      </c>
      <c r="P255" s="233">
        <v>248</v>
      </c>
      <c r="Q255" s="18">
        <v>0</v>
      </c>
      <c r="R255" s="18">
        <v>0</v>
      </c>
      <c r="S255" s="18">
        <v>0</v>
      </c>
      <c r="T255" s="18">
        <v>0</v>
      </c>
      <c r="U255" s="18">
        <v>0</v>
      </c>
      <c r="V255" s="18">
        <v>0</v>
      </c>
      <c r="W255" s="18">
        <v>0</v>
      </c>
      <c r="X255" s="18">
        <v>0</v>
      </c>
      <c r="Y255" s="18">
        <v>0</v>
      </c>
      <c r="Z255" s="18">
        <v>0</v>
      </c>
      <c r="AA255" s="18">
        <v>0</v>
      </c>
      <c r="AB255" s="18">
        <v>0</v>
      </c>
    </row>
    <row r="256" spans="14:28" x14ac:dyDescent="0.25">
      <c r="N256" s="81">
        <v>249</v>
      </c>
      <c r="P256" s="233">
        <v>249</v>
      </c>
      <c r="Q256" s="18">
        <v>0</v>
      </c>
      <c r="R256" s="18">
        <v>0</v>
      </c>
      <c r="S256" s="18">
        <v>0</v>
      </c>
      <c r="T256" s="18">
        <v>0</v>
      </c>
      <c r="U256" s="18">
        <v>0</v>
      </c>
      <c r="V256" s="18">
        <v>0</v>
      </c>
      <c r="W256" s="18">
        <v>0</v>
      </c>
      <c r="X256" s="18">
        <v>0</v>
      </c>
      <c r="Y256" s="18">
        <v>0</v>
      </c>
      <c r="Z256" s="18">
        <v>0</v>
      </c>
      <c r="AA256" s="18">
        <v>0</v>
      </c>
      <c r="AB256" s="18">
        <v>0</v>
      </c>
    </row>
    <row r="257" spans="14:28" x14ac:dyDescent="0.25">
      <c r="N257" s="81">
        <v>250</v>
      </c>
      <c r="P257" s="233">
        <v>250</v>
      </c>
      <c r="Q257" s="18">
        <v>0</v>
      </c>
      <c r="R257" s="18">
        <v>0</v>
      </c>
      <c r="S257" s="18">
        <v>0</v>
      </c>
      <c r="T257" s="18">
        <v>0</v>
      </c>
      <c r="U257" s="18">
        <v>0</v>
      </c>
      <c r="V257" s="18">
        <v>0</v>
      </c>
      <c r="W257" s="18">
        <v>0</v>
      </c>
      <c r="X257" s="18">
        <v>0</v>
      </c>
      <c r="Y257" s="18">
        <v>0</v>
      </c>
      <c r="Z257" s="18">
        <v>0</v>
      </c>
      <c r="AA257" s="18">
        <v>0</v>
      </c>
      <c r="AB257" s="18">
        <v>0</v>
      </c>
    </row>
    <row r="258" spans="14:28" x14ac:dyDescent="0.25">
      <c r="N258" s="81">
        <v>251</v>
      </c>
      <c r="P258" s="233">
        <v>251</v>
      </c>
      <c r="Q258" s="18">
        <v>0</v>
      </c>
      <c r="R258" s="18">
        <v>0</v>
      </c>
      <c r="S258" s="18">
        <v>0</v>
      </c>
      <c r="T258" s="18">
        <v>0</v>
      </c>
      <c r="U258" s="18">
        <v>0</v>
      </c>
      <c r="V258" s="18">
        <v>0</v>
      </c>
      <c r="W258" s="18">
        <v>0</v>
      </c>
      <c r="X258" s="18">
        <v>0</v>
      </c>
      <c r="Y258" s="18">
        <v>0</v>
      </c>
      <c r="Z258" s="18">
        <v>0</v>
      </c>
      <c r="AA258" s="18">
        <v>0</v>
      </c>
      <c r="AB258" s="18">
        <v>0</v>
      </c>
    </row>
    <row r="259" spans="14:28" x14ac:dyDescent="0.25">
      <c r="N259" s="81">
        <v>252</v>
      </c>
      <c r="P259" s="233">
        <v>252</v>
      </c>
      <c r="Q259" s="18">
        <v>0</v>
      </c>
      <c r="R259" s="18">
        <v>0</v>
      </c>
      <c r="S259" s="18">
        <v>0</v>
      </c>
      <c r="T259" s="18">
        <v>0</v>
      </c>
      <c r="U259" s="18">
        <v>0</v>
      </c>
      <c r="V259" s="18">
        <v>0</v>
      </c>
      <c r="W259" s="18">
        <v>0</v>
      </c>
      <c r="X259" s="18">
        <v>0</v>
      </c>
      <c r="Y259" s="18">
        <v>0</v>
      </c>
      <c r="Z259" s="18">
        <v>0</v>
      </c>
      <c r="AA259" s="18">
        <v>0</v>
      </c>
      <c r="AB259" s="18">
        <v>0</v>
      </c>
    </row>
    <row r="260" spans="14:28" x14ac:dyDescent="0.25">
      <c r="N260" s="81">
        <v>253</v>
      </c>
      <c r="P260" s="233">
        <v>253</v>
      </c>
      <c r="Q260" s="18">
        <v>0</v>
      </c>
      <c r="R260" s="18">
        <v>0</v>
      </c>
      <c r="S260" s="18">
        <v>0</v>
      </c>
      <c r="T260" s="18">
        <v>0</v>
      </c>
      <c r="U260" s="18">
        <v>0</v>
      </c>
      <c r="V260" s="18">
        <v>0</v>
      </c>
      <c r="W260" s="18">
        <v>0</v>
      </c>
      <c r="X260" s="18">
        <v>0</v>
      </c>
      <c r="Y260" s="18">
        <v>0</v>
      </c>
      <c r="Z260" s="18">
        <v>0</v>
      </c>
      <c r="AA260" s="18">
        <v>0</v>
      </c>
      <c r="AB260" s="18">
        <v>0</v>
      </c>
    </row>
    <row r="261" spans="14:28" x14ac:dyDescent="0.25">
      <c r="N261" s="81">
        <v>254</v>
      </c>
      <c r="P261" s="233">
        <v>254</v>
      </c>
      <c r="Q261" s="18">
        <v>0</v>
      </c>
      <c r="R261" s="18">
        <v>0</v>
      </c>
      <c r="S261" s="18">
        <v>0</v>
      </c>
      <c r="T261" s="18">
        <v>0</v>
      </c>
      <c r="U261" s="18">
        <v>0</v>
      </c>
      <c r="V261" s="18">
        <v>0</v>
      </c>
      <c r="W261" s="18">
        <v>0</v>
      </c>
      <c r="X261" s="18">
        <v>0</v>
      </c>
      <c r="Y261" s="18">
        <v>0</v>
      </c>
      <c r="Z261" s="18">
        <v>0</v>
      </c>
      <c r="AA261" s="18">
        <v>0</v>
      </c>
      <c r="AB261" s="18">
        <v>0</v>
      </c>
    </row>
    <row r="262" spans="14:28" x14ac:dyDescent="0.25">
      <c r="N262" s="81">
        <v>255</v>
      </c>
      <c r="P262" s="233">
        <v>255</v>
      </c>
      <c r="Q262" s="18">
        <v>0</v>
      </c>
      <c r="R262" s="18">
        <v>0</v>
      </c>
      <c r="S262" s="18">
        <v>0</v>
      </c>
      <c r="T262" s="18">
        <v>0</v>
      </c>
      <c r="U262" s="18">
        <v>0</v>
      </c>
      <c r="V262" s="18">
        <v>0</v>
      </c>
      <c r="W262" s="18">
        <v>0</v>
      </c>
      <c r="X262" s="18">
        <v>0</v>
      </c>
      <c r="Y262" s="18">
        <v>0</v>
      </c>
      <c r="Z262" s="18">
        <v>0</v>
      </c>
      <c r="AA262" s="18">
        <v>0</v>
      </c>
      <c r="AB262" s="18">
        <v>0</v>
      </c>
    </row>
    <row r="263" spans="14:28" x14ac:dyDescent="0.25">
      <c r="N263" s="81">
        <v>256</v>
      </c>
      <c r="P263" s="233">
        <v>256</v>
      </c>
      <c r="Q263" s="18">
        <v>0</v>
      </c>
      <c r="R263" s="18">
        <v>0</v>
      </c>
      <c r="S263" s="18">
        <v>0</v>
      </c>
      <c r="T263" s="18">
        <v>0</v>
      </c>
      <c r="U263" s="18">
        <v>0</v>
      </c>
      <c r="V263" s="18">
        <v>0</v>
      </c>
      <c r="W263" s="18">
        <v>0</v>
      </c>
      <c r="X263" s="18">
        <v>0</v>
      </c>
      <c r="Y263" s="18">
        <v>0</v>
      </c>
      <c r="Z263" s="18">
        <v>0</v>
      </c>
      <c r="AA263" s="18">
        <v>0</v>
      </c>
      <c r="AB263" s="18">
        <v>0</v>
      </c>
    </row>
    <row r="264" spans="14:28" x14ac:dyDescent="0.25">
      <c r="N264" s="81">
        <v>257</v>
      </c>
      <c r="P264" s="233">
        <v>257</v>
      </c>
      <c r="Q264" s="18">
        <v>0</v>
      </c>
      <c r="R264" s="18">
        <v>0</v>
      </c>
      <c r="S264" s="18">
        <v>0</v>
      </c>
      <c r="T264" s="18">
        <v>0</v>
      </c>
      <c r="U264" s="18">
        <v>0</v>
      </c>
      <c r="V264" s="18">
        <v>0</v>
      </c>
      <c r="W264" s="18">
        <v>0</v>
      </c>
      <c r="X264" s="18">
        <v>0</v>
      </c>
      <c r="Y264" s="18">
        <v>0</v>
      </c>
      <c r="Z264" s="18">
        <v>0</v>
      </c>
      <c r="AA264" s="18">
        <v>0</v>
      </c>
      <c r="AB264" s="18">
        <v>0</v>
      </c>
    </row>
    <row r="265" spans="14:28" x14ac:dyDescent="0.25">
      <c r="N265" s="81">
        <v>258</v>
      </c>
      <c r="P265" s="233">
        <v>258</v>
      </c>
      <c r="Q265" s="18">
        <v>0</v>
      </c>
      <c r="R265" s="18">
        <v>0</v>
      </c>
      <c r="S265" s="18">
        <v>0</v>
      </c>
      <c r="T265" s="18">
        <v>0</v>
      </c>
      <c r="U265" s="18">
        <v>0</v>
      </c>
      <c r="V265" s="18">
        <v>0</v>
      </c>
      <c r="W265" s="18">
        <v>0</v>
      </c>
      <c r="X265" s="18">
        <v>0</v>
      </c>
      <c r="Y265" s="18">
        <v>0</v>
      </c>
      <c r="Z265" s="18">
        <v>0</v>
      </c>
      <c r="AA265" s="18">
        <v>0</v>
      </c>
      <c r="AB265" s="18">
        <v>0</v>
      </c>
    </row>
    <row r="266" spans="14:28" x14ac:dyDescent="0.25">
      <c r="N266" s="81">
        <v>259</v>
      </c>
      <c r="P266" s="233">
        <v>259</v>
      </c>
      <c r="Q266" s="18">
        <v>0</v>
      </c>
      <c r="R266" s="18">
        <v>0</v>
      </c>
      <c r="S266" s="18">
        <v>0</v>
      </c>
      <c r="T266" s="18">
        <v>0</v>
      </c>
      <c r="U266" s="18">
        <v>0</v>
      </c>
      <c r="V266" s="18">
        <v>0</v>
      </c>
      <c r="W266" s="18">
        <v>0</v>
      </c>
      <c r="X266" s="18">
        <v>0</v>
      </c>
      <c r="Y266" s="18">
        <v>0</v>
      </c>
      <c r="Z266" s="18">
        <v>0</v>
      </c>
      <c r="AA266" s="18">
        <v>0</v>
      </c>
      <c r="AB266" s="18">
        <v>0</v>
      </c>
    </row>
    <row r="267" spans="14:28" x14ac:dyDescent="0.25">
      <c r="N267" s="81">
        <v>260</v>
      </c>
      <c r="P267" s="233">
        <v>260</v>
      </c>
      <c r="Q267" s="18">
        <v>0</v>
      </c>
      <c r="R267" s="18">
        <v>0</v>
      </c>
      <c r="S267" s="18">
        <v>0</v>
      </c>
      <c r="T267" s="18">
        <v>0</v>
      </c>
      <c r="U267" s="18">
        <v>0</v>
      </c>
      <c r="V267" s="18">
        <v>0</v>
      </c>
      <c r="W267" s="18">
        <v>0</v>
      </c>
      <c r="X267" s="18">
        <v>0</v>
      </c>
      <c r="Y267" s="18">
        <v>0</v>
      </c>
      <c r="Z267" s="18">
        <v>0</v>
      </c>
      <c r="AA267" s="18">
        <v>0</v>
      </c>
      <c r="AB267" s="18">
        <v>0</v>
      </c>
    </row>
    <row r="268" spans="14:28" x14ac:dyDescent="0.25">
      <c r="N268" s="81">
        <v>261</v>
      </c>
      <c r="P268" s="233">
        <v>261</v>
      </c>
      <c r="Q268" s="18">
        <v>0</v>
      </c>
      <c r="R268" s="18">
        <v>0</v>
      </c>
      <c r="S268" s="18">
        <v>0</v>
      </c>
      <c r="T268" s="18">
        <v>0</v>
      </c>
      <c r="U268" s="18">
        <v>0</v>
      </c>
      <c r="V268" s="18">
        <v>0</v>
      </c>
      <c r="W268" s="18">
        <v>0</v>
      </c>
      <c r="X268" s="18">
        <v>0</v>
      </c>
      <c r="Y268" s="18">
        <v>0</v>
      </c>
      <c r="Z268" s="18">
        <v>0</v>
      </c>
      <c r="AA268" s="18">
        <v>0</v>
      </c>
      <c r="AB268" s="18">
        <v>0</v>
      </c>
    </row>
    <row r="269" spans="14:28" x14ac:dyDescent="0.25">
      <c r="N269" s="81">
        <v>262</v>
      </c>
      <c r="P269" s="233">
        <v>262</v>
      </c>
      <c r="Q269" s="18">
        <v>0</v>
      </c>
      <c r="R269" s="18">
        <v>0</v>
      </c>
      <c r="S269" s="18">
        <v>0</v>
      </c>
      <c r="T269" s="18">
        <v>0</v>
      </c>
      <c r="U269" s="18">
        <v>0</v>
      </c>
      <c r="V269" s="18">
        <v>0</v>
      </c>
      <c r="W269" s="18">
        <v>0</v>
      </c>
      <c r="X269" s="18">
        <v>0</v>
      </c>
      <c r="Y269" s="18">
        <v>0</v>
      </c>
      <c r="Z269" s="18">
        <v>0</v>
      </c>
      <c r="AA269" s="18">
        <v>0</v>
      </c>
      <c r="AB269" s="18">
        <v>0</v>
      </c>
    </row>
    <row r="270" spans="14:28" x14ac:dyDescent="0.25">
      <c r="N270" s="81">
        <v>263</v>
      </c>
      <c r="P270" s="233">
        <v>263</v>
      </c>
      <c r="Q270" s="18">
        <v>0</v>
      </c>
      <c r="R270" s="18">
        <v>0</v>
      </c>
      <c r="S270" s="18">
        <v>0</v>
      </c>
      <c r="T270" s="18">
        <v>0</v>
      </c>
      <c r="U270" s="18">
        <v>0</v>
      </c>
      <c r="V270" s="18">
        <v>0</v>
      </c>
      <c r="W270" s="18">
        <v>0</v>
      </c>
      <c r="X270" s="18">
        <v>0</v>
      </c>
      <c r="Y270" s="18">
        <v>0</v>
      </c>
      <c r="Z270" s="18">
        <v>0</v>
      </c>
      <c r="AA270" s="18">
        <v>0</v>
      </c>
      <c r="AB270" s="18">
        <v>0</v>
      </c>
    </row>
    <row r="271" spans="14:28" x14ac:dyDescent="0.25">
      <c r="N271" s="81">
        <v>264</v>
      </c>
      <c r="P271" s="233">
        <v>264</v>
      </c>
      <c r="Q271" s="18">
        <v>0</v>
      </c>
      <c r="R271" s="18">
        <v>0</v>
      </c>
      <c r="S271" s="18">
        <v>0</v>
      </c>
      <c r="T271" s="18">
        <v>0</v>
      </c>
      <c r="U271" s="18">
        <v>0</v>
      </c>
      <c r="V271" s="18">
        <v>0</v>
      </c>
      <c r="W271" s="18">
        <v>0</v>
      </c>
      <c r="X271" s="18">
        <v>0</v>
      </c>
      <c r="Y271" s="18">
        <v>0</v>
      </c>
      <c r="Z271" s="18">
        <v>0</v>
      </c>
      <c r="AA271" s="18">
        <v>0</v>
      </c>
      <c r="AB271" s="18">
        <v>0</v>
      </c>
    </row>
    <row r="272" spans="14:28" x14ac:dyDescent="0.25">
      <c r="N272" s="81">
        <v>265</v>
      </c>
      <c r="P272" s="233">
        <v>265</v>
      </c>
      <c r="Q272" s="18">
        <v>0</v>
      </c>
      <c r="R272" s="18">
        <v>0</v>
      </c>
      <c r="S272" s="18">
        <v>0</v>
      </c>
      <c r="T272" s="18">
        <v>0</v>
      </c>
      <c r="U272" s="18">
        <v>0</v>
      </c>
      <c r="V272" s="18">
        <v>0</v>
      </c>
      <c r="W272" s="18">
        <v>0</v>
      </c>
      <c r="X272" s="18">
        <v>0</v>
      </c>
      <c r="Y272" s="18">
        <v>0</v>
      </c>
      <c r="Z272" s="18">
        <v>0</v>
      </c>
      <c r="AA272" s="18">
        <v>0</v>
      </c>
      <c r="AB272" s="18">
        <v>0</v>
      </c>
    </row>
    <row r="273" spans="14:28" x14ac:dyDescent="0.25">
      <c r="N273" s="81">
        <v>266</v>
      </c>
      <c r="P273" s="233">
        <v>266</v>
      </c>
      <c r="Q273" s="18">
        <v>0</v>
      </c>
      <c r="R273" s="18">
        <v>0</v>
      </c>
      <c r="S273" s="18">
        <v>0</v>
      </c>
      <c r="T273" s="18">
        <v>0</v>
      </c>
      <c r="U273" s="18">
        <v>0</v>
      </c>
      <c r="V273" s="18">
        <v>0</v>
      </c>
      <c r="W273" s="18">
        <v>0</v>
      </c>
      <c r="X273" s="18">
        <v>0</v>
      </c>
      <c r="Y273" s="18">
        <v>0</v>
      </c>
      <c r="Z273" s="18">
        <v>0</v>
      </c>
      <c r="AA273" s="18">
        <v>0</v>
      </c>
      <c r="AB273" s="18">
        <v>0</v>
      </c>
    </row>
    <row r="274" spans="14:28" x14ac:dyDescent="0.25">
      <c r="N274" s="81">
        <v>267</v>
      </c>
      <c r="P274" s="233">
        <v>267</v>
      </c>
      <c r="Q274" s="18">
        <v>0</v>
      </c>
      <c r="R274" s="18">
        <v>0</v>
      </c>
      <c r="S274" s="18">
        <v>0</v>
      </c>
      <c r="T274" s="18">
        <v>0</v>
      </c>
      <c r="U274" s="18">
        <v>0</v>
      </c>
      <c r="V274" s="18">
        <v>0</v>
      </c>
      <c r="W274" s="18">
        <v>0</v>
      </c>
      <c r="X274" s="18">
        <v>0</v>
      </c>
      <c r="Y274" s="18">
        <v>0</v>
      </c>
      <c r="Z274" s="18">
        <v>0</v>
      </c>
      <c r="AA274" s="18">
        <v>0</v>
      </c>
      <c r="AB274" s="18">
        <v>0</v>
      </c>
    </row>
    <row r="275" spans="14:28" x14ac:dyDescent="0.25">
      <c r="N275" s="81">
        <v>268</v>
      </c>
      <c r="P275" s="233">
        <v>268</v>
      </c>
      <c r="Q275" s="18">
        <v>0</v>
      </c>
      <c r="R275" s="18">
        <v>0</v>
      </c>
      <c r="S275" s="18">
        <v>0</v>
      </c>
      <c r="T275" s="18">
        <v>0</v>
      </c>
      <c r="U275" s="18">
        <v>0</v>
      </c>
      <c r="V275" s="18">
        <v>0</v>
      </c>
      <c r="W275" s="18">
        <v>0</v>
      </c>
      <c r="X275" s="18">
        <v>0</v>
      </c>
      <c r="Y275" s="18">
        <v>0</v>
      </c>
      <c r="Z275" s="18">
        <v>0</v>
      </c>
      <c r="AA275" s="18">
        <v>0</v>
      </c>
      <c r="AB275" s="18">
        <v>0</v>
      </c>
    </row>
    <row r="276" spans="14:28" x14ac:dyDescent="0.25">
      <c r="N276" s="81">
        <v>269</v>
      </c>
      <c r="P276" s="233">
        <v>269</v>
      </c>
      <c r="Q276" s="18">
        <v>0</v>
      </c>
      <c r="R276" s="18">
        <v>0</v>
      </c>
      <c r="S276" s="18">
        <v>0</v>
      </c>
      <c r="T276" s="18">
        <v>0</v>
      </c>
      <c r="U276" s="18">
        <v>0</v>
      </c>
      <c r="V276" s="18">
        <v>0</v>
      </c>
      <c r="W276" s="18">
        <v>0</v>
      </c>
      <c r="X276" s="18">
        <v>0</v>
      </c>
      <c r="Y276" s="18">
        <v>0</v>
      </c>
      <c r="Z276" s="18">
        <v>0</v>
      </c>
      <c r="AA276" s="18">
        <v>0</v>
      </c>
      <c r="AB276" s="18">
        <v>0</v>
      </c>
    </row>
    <row r="277" spans="14:28" x14ac:dyDescent="0.25">
      <c r="N277" s="81">
        <v>270</v>
      </c>
      <c r="P277" s="233">
        <v>270</v>
      </c>
      <c r="Q277" s="18">
        <v>0</v>
      </c>
      <c r="R277" s="18">
        <v>0</v>
      </c>
      <c r="S277" s="18">
        <v>0</v>
      </c>
      <c r="T277" s="18">
        <v>0</v>
      </c>
      <c r="U277" s="18">
        <v>0</v>
      </c>
      <c r="V277" s="18">
        <v>0</v>
      </c>
      <c r="W277" s="18">
        <v>0</v>
      </c>
      <c r="X277" s="18">
        <v>0</v>
      </c>
      <c r="Y277" s="18">
        <v>0</v>
      </c>
      <c r="Z277" s="18">
        <v>0</v>
      </c>
      <c r="AA277" s="18">
        <v>0</v>
      </c>
      <c r="AB277" s="18">
        <v>0</v>
      </c>
    </row>
    <row r="278" spans="14:28" x14ac:dyDescent="0.25">
      <c r="N278" s="81">
        <v>271</v>
      </c>
      <c r="P278" s="233">
        <v>271</v>
      </c>
      <c r="Q278" s="18">
        <v>0</v>
      </c>
      <c r="R278" s="18">
        <v>0</v>
      </c>
      <c r="S278" s="18">
        <v>0</v>
      </c>
      <c r="T278" s="18">
        <v>0</v>
      </c>
      <c r="U278" s="18">
        <v>0</v>
      </c>
      <c r="V278" s="18">
        <v>0</v>
      </c>
      <c r="W278" s="18">
        <v>0</v>
      </c>
      <c r="X278" s="18">
        <v>0</v>
      </c>
      <c r="Y278" s="18">
        <v>0</v>
      </c>
      <c r="Z278" s="18">
        <v>0</v>
      </c>
      <c r="AA278" s="18">
        <v>0</v>
      </c>
      <c r="AB278" s="18">
        <v>0</v>
      </c>
    </row>
    <row r="279" spans="14:28" x14ac:dyDescent="0.25">
      <c r="N279" s="81">
        <v>272</v>
      </c>
      <c r="P279" s="233">
        <v>272</v>
      </c>
      <c r="Q279" s="18">
        <v>0</v>
      </c>
      <c r="R279" s="18">
        <v>0</v>
      </c>
      <c r="S279" s="18">
        <v>0</v>
      </c>
      <c r="T279" s="18">
        <v>0</v>
      </c>
      <c r="U279" s="18">
        <v>0</v>
      </c>
      <c r="V279" s="18">
        <v>0</v>
      </c>
      <c r="W279" s="18">
        <v>0</v>
      </c>
      <c r="X279" s="18">
        <v>0</v>
      </c>
      <c r="Y279" s="18">
        <v>0</v>
      </c>
      <c r="Z279" s="18">
        <v>0</v>
      </c>
      <c r="AA279" s="18">
        <v>0</v>
      </c>
      <c r="AB279" s="18">
        <v>0</v>
      </c>
    </row>
    <row r="280" spans="14:28" x14ac:dyDescent="0.25">
      <c r="N280" s="81">
        <v>273</v>
      </c>
      <c r="P280" s="233">
        <v>273</v>
      </c>
      <c r="Q280" s="18">
        <v>0</v>
      </c>
      <c r="R280" s="18">
        <v>0</v>
      </c>
      <c r="S280" s="18">
        <v>0</v>
      </c>
      <c r="T280" s="18">
        <v>0</v>
      </c>
      <c r="U280" s="18">
        <v>0</v>
      </c>
      <c r="V280" s="18">
        <v>0</v>
      </c>
      <c r="W280" s="18">
        <v>0</v>
      </c>
      <c r="X280" s="18">
        <v>0</v>
      </c>
      <c r="Y280" s="18">
        <v>0</v>
      </c>
      <c r="Z280" s="18">
        <v>0</v>
      </c>
      <c r="AA280" s="18">
        <v>0</v>
      </c>
      <c r="AB280" s="18">
        <v>0</v>
      </c>
    </row>
    <row r="281" spans="14:28" x14ac:dyDescent="0.25">
      <c r="N281" s="81">
        <v>274</v>
      </c>
      <c r="P281" s="233">
        <v>274</v>
      </c>
      <c r="Q281" s="18">
        <v>0</v>
      </c>
      <c r="R281" s="18">
        <v>0</v>
      </c>
      <c r="S281" s="18">
        <v>0</v>
      </c>
      <c r="T281" s="18">
        <v>0</v>
      </c>
      <c r="U281" s="18">
        <v>0</v>
      </c>
      <c r="V281" s="18">
        <v>0</v>
      </c>
      <c r="W281" s="18">
        <v>0</v>
      </c>
      <c r="X281" s="18">
        <v>0</v>
      </c>
      <c r="Y281" s="18">
        <v>0</v>
      </c>
      <c r="Z281" s="18">
        <v>0</v>
      </c>
      <c r="AA281" s="18">
        <v>0</v>
      </c>
      <c r="AB281" s="18">
        <v>0</v>
      </c>
    </row>
    <row r="282" spans="14:28" x14ac:dyDescent="0.25">
      <c r="N282" s="81">
        <v>275</v>
      </c>
      <c r="P282" s="233">
        <v>275</v>
      </c>
      <c r="Q282" s="18">
        <v>0</v>
      </c>
      <c r="R282" s="18">
        <v>0</v>
      </c>
      <c r="S282" s="18">
        <v>0</v>
      </c>
      <c r="T282" s="18">
        <v>0</v>
      </c>
      <c r="U282" s="18">
        <v>0</v>
      </c>
      <c r="V282" s="18">
        <v>0</v>
      </c>
      <c r="W282" s="18">
        <v>0</v>
      </c>
      <c r="X282" s="18">
        <v>0</v>
      </c>
      <c r="Y282" s="18">
        <v>0</v>
      </c>
      <c r="Z282" s="18">
        <v>0</v>
      </c>
      <c r="AA282" s="18">
        <v>0</v>
      </c>
      <c r="AB282" s="18">
        <v>0</v>
      </c>
    </row>
    <row r="283" spans="14:28" x14ac:dyDescent="0.25">
      <c r="N283" s="81">
        <v>276</v>
      </c>
      <c r="P283" s="233">
        <v>276</v>
      </c>
      <c r="Q283" s="18">
        <v>0</v>
      </c>
      <c r="R283" s="18">
        <v>0</v>
      </c>
      <c r="S283" s="18">
        <v>0</v>
      </c>
      <c r="T283" s="18">
        <v>0</v>
      </c>
      <c r="U283" s="18">
        <v>0</v>
      </c>
      <c r="V283" s="18">
        <v>0</v>
      </c>
      <c r="W283" s="18">
        <v>0</v>
      </c>
      <c r="X283" s="18">
        <v>0</v>
      </c>
      <c r="Y283" s="18">
        <v>0</v>
      </c>
      <c r="Z283" s="18">
        <v>0</v>
      </c>
      <c r="AA283" s="18">
        <v>0</v>
      </c>
      <c r="AB283" s="18">
        <v>0</v>
      </c>
    </row>
    <row r="284" spans="14:28" x14ac:dyDescent="0.25">
      <c r="N284" s="81">
        <v>277</v>
      </c>
      <c r="P284" s="233">
        <v>277</v>
      </c>
      <c r="Q284" s="18">
        <v>0</v>
      </c>
      <c r="R284" s="18">
        <v>0</v>
      </c>
      <c r="S284" s="18">
        <v>0</v>
      </c>
      <c r="T284" s="18">
        <v>0</v>
      </c>
      <c r="U284" s="18">
        <v>0</v>
      </c>
      <c r="V284" s="18">
        <v>0</v>
      </c>
      <c r="W284" s="18">
        <v>0</v>
      </c>
      <c r="X284" s="18">
        <v>0</v>
      </c>
      <c r="Y284" s="18">
        <v>0</v>
      </c>
      <c r="Z284" s="18">
        <v>0</v>
      </c>
      <c r="AA284" s="18">
        <v>0</v>
      </c>
      <c r="AB284" s="18">
        <v>0</v>
      </c>
    </row>
    <row r="285" spans="14:28" x14ac:dyDescent="0.25">
      <c r="N285" s="81">
        <v>278</v>
      </c>
      <c r="P285" s="233">
        <v>278</v>
      </c>
      <c r="Q285" s="18">
        <v>0</v>
      </c>
      <c r="R285" s="18">
        <v>0</v>
      </c>
      <c r="S285" s="18">
        <v>0</v>
      </c>
      <c r="T285" s="18">
        <v>0</v>
      </c>
      <c r="U285" s="18">
        <v>0</v>
      </c>
      <c r="V285" s="18">
        <v>0</v>
      </c>
      <c r="W285" s="18">
        <v>0</v>
      </c>
      <c r="X285" s="18">
        <v>0</v>
      </c>
      <c r="Y285" s="18">
        <v>0</v>
      </c>
      <c r="Z285" s="18">
        <v>0</v>
      </c>
      <c r="AA285" s="18">
        <v>0</v>
      </c>
      <c r="AB285" s="18">
        <v>0</v>
      </c>
    </row>
    <row r="286" spans="14:28" x14ac:dyDescent="0.25">
      <c r="N286" s="81">
        <v>279</v>
      </c>
      <c r="P286" s="233">
        <v>279</v>
      </c>
      <c r="Q286" s="18">
        <v>0</v>
      </c>
      <c r="R286" s="18">
        <v>0</v>
      </c>
      <c r="S286" s="18">
        <v>0</v>
      </c>
      <c r="T286" s="18">
        <v>0</v>
      </c>
      <c r="U286" s="18">
        <v>0</v>
      </c>
      <c r="V286" s="18">
        <v>0</v>
      </c>
      <c r="W286" s="18">
        <v>0</v>
      </c>
      <c r="X286" s="18">
        <v>0</v>
      </c>
      <c r="Y286" s="18">
        <v>0</v>
      </c>
      <c r="Z286" s="18">
        <v>0</v>
      </c>
      <c r="AA286" s="18">
        <v>0</v>
      </c>
      <c r="AB286" s="18">
        <v>0</v>
      </c>
    </row>
    <row r="287" spans="14:28" x14ac:dyDescent="0.25">
      <c r="N287" s="81">
        <v>280</v>
      </c>
      <c r="P287" s="233">
        <v>280</v>
      </c>
      <c r="Q287" s="18">
        <v>0</v>
      </c>
      <c r="R287" s="18">
        <v>0</v>
      </c>
      <c r="S287" s="18">
        <v>0</v>
      </c>
      <c r="T287" s="18">
        <v>0</v>
      </c>
      <c r="U287" s="18">
        <v>0</v>
      </c>
      <c r="V287" s="18">
        <v>0</v>
      </c>
      <c r="W287" s="18">
        <v>0</v>
      </c>
      <c r="X287" s="18">
        <v>0</v>
      </c>
      <c r="Y287" s="18">
        <v>0</v>
      </c>
      <c r="Z287" s="18">
        <v>0</v>
      </c>
      <c r="AA287" s="18">
        <v>0</v>
      </c>
      <c r="AB287" s="18">
        <v>0</v>
      </c>
    </row>
    <row r="288" spans="14:28" x14ac:dyDescent="0.25">
      <c r="N288" s="81">
        <v>281</v>
      </c>
      <c r="P288" s="233">
        <v>281</v>
      </c>
      <c r="Q288" s="18">
        <v>0</v>
      </c>
      <c r="R288" s="18">
        <v>0</v>
      </c>
      <c r="S288" s="18">
        <v>0</v>
      </c>
      <c r="T288" s="18">
        <v>0</v>
      </c>
      <c r="U288" s="18">
        <v>0</v>
      </c>
      <c r="V288" s="18">
        <v>0</v>
      </c>
      <c r="W288" s="18">
        <v>0</v>
      </c>
      <c r="X288" s="18">
        <v>0</v>
      </c>
      <c r="Y288" s="18">
        <v>0</v>
      </c>
      <c r="Z288" s="18">
        <v>0</v>
      </c>
      <c r="AA288" s="18">
        <v>0</v>
      </c>
      <c r="AB288" s="18">
        <v>0</v>
      </c>
    </row>
    <row r="289" spans="14:28" x14ac:dyDescent="0.25">
      <c r="N289" s="81">
        <v>282</v>
      </c>
      <c r="P289" s="233">
        <v>282</v>
      </c>
      <c r="Q289" s="18">
        <v>0</v>
      </c>
      <c r="R289" s="18">
        <v>0</v>
      </c>
      <c r="S289" s="18">
        <v>0</v>
      </c>
      <c r="T289" s="18">
        <v>0</v>
      </c>
      <c r="U289" s="18">
        <v>0</v>
      </c>
      <c r="V289" s="18">
        <v>0</v>
      </c>
      <c r="W289" s="18">
        <v>0</v>
      </c>
      <c r="X289" s="18">
        <v>0</v>
      </c>
      <c r="Y289" s="18">
        <v>0</v>
      </c>
      <c r="Z289" s="18">
        <v>0</v>
      </c>
      <c r="AA289" s="18">
        <v>0</v>
      </c>
      <c r="AB289" s="18">
        <v>0</v>
      </c>
    </row>
    <row r="290" spans="14:28" x14ac:dyDescent="0.25">
      <c r="N290" s="81">
        <v>283</v>
      </c>
      <c r="P290" s="233">
        <v>283</v>
      </c>
      <c r="Q290" s="18">
        <v>0</v>
      </c>
      <c r="R290" s="18">
        <v>0</v>
      </c>
      <c r="S290" s="18">
        <v>0</v>
      </c>
      <c r="T290" s="18">
        <v>0</v>
      </c>
      <c r="U290" s="18">
        <v>0</v>
      </c>
      <c r="V290" s="18">
        <v>0</v>
      </c>
      <c r="W290" s="18">
        <v>0</v>
      </c>
      <c r="X290" s="18">
        <v>0</v>
      </c>
      <c r="Y290" s="18">
        <v>0</v>
      </c>
      <c r="Z290" s="18">
        <v>0</v>
      </c>
      <c r="AA290" s="18">
        <v>0</v>
      </c>
      <c r="AB290" s="18">
        <v>0</v>
      </c>
    </row>
    <row r="291" spans="14:28" x14ac:dyDescent="0.25">
      <c r="N291" s="81">
        <v>284</v>
      </c>
      <c r="P291" s="233">
        <v>284</v>
      </c>
      <c r="Q291" s="18">
        <v>0</v>
      </c>
      <c r="R291" s="18">
        <v>0</v>
      </c>
      <c r="S291" s="18">
        <v>0</v>
      </c>
      <c r="T291" s="18">
        <v>0</v>
      </c>
      <c r="U291" s="18">
        <v>0</v>
      </c>
      <c r="V291" s="18">
        <v>0</v>
      </c>
      <c r="W291" s="18">
        <v>0</v>
      </c>
      <c r="X291" s="18">
        <v>0</v>
      </c>
      <c r="Y291" s="18">
        <v>0</v>
      </c>
      <c r="Z291" s="18">
        <v>0</v>
      </c>
      <c r="AA291" s="18">
        <v>0</v>
      </c>
      <c r="AB291" s="18">
        <v>0</v>
      </c>
    </row>
    <row r="292" spans="14:28" x14ac:dyDescent="0.25">
      <c r="N292" s="81">
        <v>285</v>
      </c>
      <c r="P292" s="233">
        <v>285</v>
      </c>
      <c r="Q292" s="18">
        <v>0</v>
      </c>
      <c r="R292" s="18">
        <v>0</v>
      </c>
      <c r="S292" s="18">
        <v>0</v>
      </c>
      <c r="T292" s="18">
        <v>0</v>
      </c>
      <c r="U292" s="18">
        <v>0</v>
      </c>
      <c r="V292" s="18">
        <v>0</v>
      </c>
      <c r="W292" s="18">
        <v>0</v>
      </c>
      <c r="X292" s="18">
        <v>0</v>
      </c>
      <c r="Y292" s="18">
        <v>0</v>
      </c>
      <c r="Z292" s="18">
        <v>0</v>
      </c>
      <c r="AA292" s="18">
        <v>0</v>
      </c>
      <c r="AB292" s="18">
        <v>0</v>
      </c>
    </row>
    <row r="293" spans="14:28" x14ac:dyDescent="0.25">
      <c r="N293" s="81">
        <v>286</v>
      </c>
      <c r="P293" s="233">
        <v>286</v>
      </c>
      <c r="Q293" s="18">
        <v>0</v>
      </c>
      <c r="R293" s="18">
        <v>0</v>
      </c>
      <c r="S293" s="18">
        <v>0</v>
      </c>
      <c r="T293" s="18">
        <v>0</v>
      </c>
      <c r="U293" s="18">
        <v>0</v>
      </c>
      <c r="V293" s="18">
        <v>0</v>
      </c>
      <c r="W293" s="18">
        <v>0</v>
      </c>
      <c r="X293" s="18">
        <v>0</v>
      </c>
      <c r="Y293" s="18">
        <v>0</v>
      </c>
      <c r="Z293" s="18">
        <v>0</v>
      </c>
      <c r="AA293" s="18">
        <v>0</v>
      </c>
      <c r="AB293" s="18">
        <v>0</v>
      </c>
    </row>
    <row r="294" spans="14:28" x14ac:dyDescent="0.25">
      <c r="N294" s="81">
        <v>287</v>
      </c>
      <c r="P294" s="233">
        <v>287</v>
      </c>
      <c r="Q294" s="18">
        <v>0</v>
      </c>
      <c r="R294" s="18">
        <v>0</v>
      </c>
      <c r="S294" s="18">
        <v>0</v>
      </c>
      <c r="T294" s="18">
        <v>0</v>
      </c>
      <c r="U294" s="18">
        <v>0</v>
      </c>
      <c r="V294" s="18">
        <v>0</v>
      </c>
      <c r="W294" s="18">
        <v>0</v>
      </c>
      <c r="X294" s="18">
        <v>0</v>
      </c>
      <c r="Y294" s="18">
        <v>0</v>
      </c>
      <c r="Z294" s="18">
        <v>0</v>
      </c>
      <c r="AA294" s="18">
        <v>0</v>
      </c>
      <c r="AB294" s="18">
        <v>0</v>
      </c>
    </row>
  </sheetData>
  <sortState ref="A8:BK195">
    <sortCondition ref="C8:C195"/>
    <sortCondition ref="D8:D195"/>
  </sortState>
  <phoneticPr fontId="7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0"/>
  <sheetViews>
    <sheetView topLeftCell="B1" workbookViewId="0">
      <pane ySplit="7" topLeftCell="A143" activePane="bottomLeft" state="frozen"/>
      <selection pane="bottomLeft" activeCell="Q229" sqref="Q229"/>
    </sheetView>
  </sheetViews>
  <sheetFormatPr defaultRowHeight="13.2" x14ac:dyDescent="0.25"/>
  <cols>
    <col min="1" max="1" width="15.77734375" customWidth="1"/>
    <col min="2" max="2" width="23.109375" customWidth="1"/>
    <col min="17" max="17" width="9.109375" style="108"/>
    <col min="18" max="18" width="8.77734375" style="108"/>
    <col min="19" max="19" width="21.88671875" customWidth="1"/>
    <col min="20" max="21" width="9.5546875" customWidth="1"/>
    <col min="22" max="22" width="15.44140625" customWidth="1"/>
    <col min="41" max="41" width="11" customWidth="1"/>
    <col min="44" max="44" width="10" bestFit="1" customWidth="1"/>
  </cols>
  <sheetData>
    <row r="1" spans="1:19" x14ac:dyDescent="0.25">
      <c r="A1" s="320">
        <v>2012</v>
      </c>
    </row>
    <row r="3" spans="1:19" x14ac:dyDescent="0.25">
      <c r="D3" t="s">
        <v>952</v>
      </c>
    </row>
    <row r="4" spans="1:19" x14ac:dyDescent="0.25">
      <c r="D4" s="26" t="s">
        <v>257</v>
      </c>
    </row>
    <row r="5" spans="1:19" x14ac:dyDescent="0.25">
      <c r="D5" s="4"/>
      <c r="E5" s="4" t="s">
        <v>225</v>
      </c>
      <c r="F5" s="4" t="s">
        <v>226</v>
      </c>
      <c r="G5" s="4" t="s">
        <v>227</v>
      </c>
      <c r="H5" s="4" t="s">
        <v>228</v>
      </c>
      <c r="I5" s="4" t="s">
        <v>229</v>
      </c>
      <c r="J5" s="4" t="s">
        <v>230</v>
      </c>
      <c r="K5" s="4" t="s">
        <v>231</v>
      </c>
      <c r="L5" s="4" t="s">
        <v>232</v>
      </c>
      <c r="M5" s="4" t="s">
        <v>233</v>
      </c>
      <c r="N5" s="4" t="s">
        <v>234</v>
      </c>
      <c r="O5" s="4" t="s">
        <v>235</v>
      </c>
      <c r="P5" s="4" t="s">
        <v>236</v>
      </c>
    </row>
    <row r="6" spans="1:19" x14ac:dyDescent="0.25">
      <c r="D6" s="4"/>
      <c r="E6" s="4">
        <v>31</v>
      </c>
      <c r="F6" s="4">
        <v>28</v>
      </c>
      <c r="G6" s="4">
        <v>31</v>
      </c>
      <c r="H6" s="18">
        <v>30</v>
      </c>
      <c r="I6" s="18">
        <v>31</v>
      </c>
      <c r="J6" s="18">
        <v>30</v>
      </c>
      <c r="K6" s="18">
        <v>31</v>
      </c>
      <c r="L6" s="18">
        <v>31</v>
      </c>
      <c r="M6" s="18">
        <v>30</v>
      </c>
      <c r="N6" s="18">
        <v>31</v>
      </c>
      <c r="O6" s="18">
        <v>30</v>
      </c>
      <c r="P6" s="18">
        <v>31</v>
      </c>
    </row>
    <row r="7" spans="1:19" x14ac:dyDescent="0.25">
      <c r="A7" s="419" t="s">
        <v>21</v>
      </c>
      <c r="B7" s="419" t="s">
        <v>544</v>
      </c>
      <c r="C7" s="419" t="s">
        <v>405</v>
      </c>
      <c r="D7" s="420"/>
      <c r="E7" s="426" t="s">
        <v>433</v>
      </c>
      <c r="F7" s="426" t="s">
        <v>434</v>
      </c>
      <c r="G7" s="426" t="s">
        <v>435</v>
      </c>
      <c r="H7" s="426" t="s">
        <v>436</v>
      </c>
      <c r="I7" s="426" t="s">
        <v>437</v>
      </c>
      <c r="J7" s="426" t="s">
        <v>438</v>
      </c>
      <c r="K7" s="426" t="s">
        <v>439</v>
      </c>
      <c r="L7" s="426" t="s">
        <v>440</v>
      </c>
      <c r="M7" s="426" t="s">
        <v>441</v>
      </c>
      <c r="N7" s="426" t="s">
        <v>442</v>
      </c>
      <c r="O7" s="426" t="s">
        <v>443</v>
      </c>
      <c r="P7" s="426" t="s">
        <v>444</v>
      </c>
    </row>
    <row r="8" spans="1:19" x14ac:dyDescent="0.25">
      <c r="A8" s="419" t="s">
        <v>916</v>
      </c>
      <c r="B8" s="419" t="s">
        <v>880</v>
      </c>
      <c r="C8" s="419" t="s">
        <v>157</v>
      </c>
      <c r="D8" s="394">
        <v>1</v>
      </c>
      <c r="E8" s="427">
        <v>1</v>
      </c>
      <c r="F8" s="427">
        <v>1</v>
      </c>
      <c r="G8" s="427">
        <v>1</v>
      </c>
      <c r="H8" s="427">
        <v>1</v>
      </c>
      <c r="I8" s="427">
        <v>1</v>
      </c>
      <c r="J8" s="427">
        <v>1</v>
      </c>
      <c r="K8" s="427">
        <v>1</v>
      </c>
      <c r="L8" s="427">
        <v>1</v>
      </c>
      <c r="M8" s="427">
        <v>1</v>
      </c>
      <c r="N8" s="427">
        <v>1</v>
      </c>
      <c r="O8" s="427">
        <v>1</v>
      </c>
      <c r="P8" s="427">
        <v>1</v>
      </c>
      <c r="Q8" s="429" t="s">
        <v>955</v>
      </c>
      <c r="S8" s="67"/>
    </row>
    <row r="9" spans="1:19" x14ac:dyDescent="0.25">
      <c r="A9" s="419" t="s">
        <v>916</v>
      </c>
      <c r="B9" s="419" t="s">
        <v>881</v>
      </c>
      <c r="C9" s="419" t="s">
        <v>157</v>
      </c>
      <c r="D9" s="394">
        <v>2</v>
      </c>
      <c r="E9" s="427">
        <v>1</v>
      </c>
      <c r="F9" s="427">
        <v>1</v>
      </c>
      <c r="G9" s="427">
        <v>1</v>
      </c>
      <c r="H9" s="427">
        <v>1</v>
      </c>
      <c r="I9" s="427">
        <v>1</v>
      </c>
      <c r="J9" s="427">
        <v>1</v>
      </c>
      <c r="K9" s="427">
        <v>1</v>
      </c>
      <c r="L9" s="427">
        <v>1</v>
      </c>
      <c r="M9" s="427">
        <v>1</v>
      </c>
      <c r="N9" s="427">
        <v>1</v>
      </c>
      <c r="O9" s="427">
        <v>1</v>
      </c>
      <c r="P9" s="427">
        <v>1</v>
      </c>
      <c r="Q9" s="429" t="s">
        <v>954</v>
      </c>
    </row>
    <row r="10" spans="1:19" x14ac:dyDescent="0.25">
      <c r="A10" s="419" t="s">
        <v>916</v>
      </c>
      <c r="B10" s="419" t="s">
        <v>883</v>
      </c>
      <c r="C10" s="419" t="s">
        <v>157</v>
      </c>
      <c r="D10" s="394">
        <v>3</v>
      </c>
      <c r="E10" s="427">
        <v>1</v>
      </c>
      <c r="F10" s="427">
        <v>1</v>
      </c>
      <c r="G10" s="427">
        <v>1</v>
      </c>
      <c r="H10" s="427">
        <v>1</v>
      </c>
      <c r="I10" s="427">
        <v>1</v>
      </c>
      <c r="J10" s="427">
        <v>1</v>
      </c>
      <c r="K10" s="427">
        <v>1</v>
      </c>
      <c r="L10" s="427">
        <v>1</v>
      </c>
      <c r="M10" s="427">
        <v>1</v>
      </c>
      <c r="N10" s="427">
        <v>1</v>
      </c>
      <c r="O10" s="427">
        <v>1</v>
      </c>
      <c r="P10" s="427">
        <v>1</v>
      </c>
    </row>
    <row r="11" spans="1:19" x14ac:dyDescent="0.25">
      <c r="A11" s="419" t="s">
        <v>916</v>
      </c>
      <c r="B11" s="419" t="s">
        <v>880</v>
      </c>
      <c r="C11" s="419" t="s">
        <v>153</v>
      </c>
      <c r="D11" s="394">
        <v>4</v>
      </c>
      <c r="E11" s="427">
        <v>1</v>
      </c>
      <c r="F11" s="427">
        <v>1</v>
      </c>
      <c r="G11" s="427">
        <v>1</v>
      </c>
      <c r="H11" s="427">
        <v>1</v>
      </c>
      <c r="I11" s="427">
        <v>1</v>
      </c>
      <c r="J11" s="427">
        <v>1</v>
      </c>
      <c r="K11" s="427">
        <v>1</v>
      </c>
      <c r="L11" s="427">
        <v>1</v>
      </c>
      <c r="M11" s="427">
        <v>1</v>
      </c>
      <c r="N11" s="427">
        <v>1</v>
      </c>
      <c r="O11" s="427">
        <v>1</v>
      </c>
      <c r="P11" s="427">
        <v>1</v>
      </c>
    </row>
    <row r="12" spans="1:19" x14ac:dyDescent="0.25">
      <c r="A12" s="419" t="s">
        <v>916</v>
      </c>
      <c r="B12" s="419" t="s">
        <v>881</v>
      </c>
      <c r="C12" s="419" t="s">
        <v>153</v>
      </c>
      <c r="D12" s="394">
        <v>5</v>
      </c>
      <c r="E12" s="427">
        <v>1</v>
      </c>
      <c r="F12" s="427">
        <v>1</v>
      </c>
      <c r="G12" s="427">
        <v>1</v>
      </c>
      <c r="H12" s="427">
        <v>1</v>
      </c>
      <c r="I12" s="427">
        <v>1</v>
      </c>
      <c r="J12" s="427">
        <v>1</v>
      </c>
      <c r="K12" s="427">
        <v>1</v>
      </c>
      <c r="L12" s="427">
        <v>1</v>
      </c>
      <c r="M12" s="427">
        <v>1</v>
      </c>
      <c r="N12" s="427">
        <v>1</v>
      </c>
      <c r="O12" s="427">
        <v>1</v>
      </c>
      <c r="P12" s="427">
        <v>1</v>
      </c>
    </row>
    <row r="13" spans="1:19" x14ac:dyDescent="0.25">
      <c r="A13" s="419" t="s">
        <v>916</v>
      </c>
      <c r="B13" s="419" t="s">
        <v>883</v>
      </c>
      <c r="C13" s="419" t="s">
        <v>153</v>
      </c>
      <c r="D13" s="394">
        <v>6</v>
      </c>
      <c r="E13" s="427">
        <v>1</v>
      </c>
      <c r="F13" s="427">
        <v>1</v>
      </c>
      <c r="G13" s="427">
        <v>1</v>
      </c>
      <c r="H13" s="427">
        <v>1</v>
      </c>
      <c r="I13" s="427">
        <v>1</v>
      </c>
      <c r="J13" s="427">
        <v>1</v>
      </c>
      <c r="K13" s="427">
        <v>1</v>
      </c>
      <c r="L13" s="427">
        <v>1</v>
      </c>
      <c r="M13" s="427">
        <v>1</v>
      </c>
      <c r="N13" s="427">
        <v>1</v>
      </c>
      <c r="O13" s="427">
        <v>1</v>
      </c>
      <c r="P13" s="427">
        <v>1</v>
      </c>
    </row>
    <row r="14" spans="1:19" x14ac:dyDescent="0.25">
      <c r="A14" s="419" t="s">
        <v>855</v>
      </c>
      <c r="B14" s="419" t="s">
        <v>878</v>
      </c>
      <c r="C14" s="419">
        <v>2224</v>
      </c>
      <c r="D14" s="394">
        <v>7</v>
      </c>
      <c r="E14" s="427">
        <v>1</v>
      </c>
      <c r="F14" s="427">
        <v>1</v>
      </c>
      <c r="G14" s="427">
        <v>1</v>
      </c>
      <c r="H14" s="427">
        <v>1</v>
      </c>
      <c r="I14" s="427">
        <v>1</v>
      </c>
      <c r="J14" s="427">
        <v>1</v>
      </c>
      <c r="K14" s="427">
        <v>1</v>
      </c>
      <c r="L14" s="427">
        <v>1</v>
      </c>
      <c r="M14" s="427">
        <v>1</v>
      </c>
      <c r="N14" s="427">
        <v>1</v>
      </c>
      <c r="O14" s="427">
        <v>1</v>
      </c>
      <c r="P14" s="427">
        <v>1</v>
      </c>
      <c r="Q14" s="108" t="s">
        <v>984</v>
      </c>
    </row>
    <row r="15" spans="1:19" x14ac:dyDescent="0.25">
      <c r="A15" s="419" t="s">
        <v>855</v>
      </c>
      <c r="B15" s="419" t="s">
        <v>879</v>
      </c>
      <c r="C15" s="419" t="s">
        <v>545</v>
      </c>
      <c r="D15" s="394">
        <v>8</v>
      </c>
      <c r="E15" s="427">
        <v>1</v>
      </c>
      <c r="F15" s="427">
        <v>1</v>
      </c>
      <c r="G15" s="427">
        <v>1</v>
      </c>
      <c r="H15" s="427">
        <v>1</v>
      </c>
      <c r="I15" s="427">
        <v>1</v>
      </c>
      <c r="J15" s="427">
        <v>1</v>
      </c>
      <c r="K15" s="427">
        <v>0</v>
      </c>
      <c r="L15" s="427">
        <v>1</v>
      </c>
      <c r="M15" s="427">
        <v>1</v>
      </c>
      <c r="N15" s="427">
        <v>1</v>
      </c>
      <c r="O15" s="427">
        <v>1</v>
      </c>
      <c r="P15" s="427">
        <v>1</v>
      </c>
      <c r="Q15" s="108" t="s">
        <v>961</v>
      </c>
    </row>
    <row r="16" spans="1:19" x14ac:dyDescent="0.25">
      <c r="A16" s="419" t="s">
        <v>855</v>
      </c>
      <c r="B16" s="419" t="s">
        <v>890</v>
      </c>
      <c r="C16" s="419" t="s">
        <v>545</v>
      </c>
      <c r="D16" s="394">
        <v>9</v>
      </c>
      <c r="E16" s="427">
        <v>1</v>
      </c>
      <c r="F16" s="427">
        <v>1</v>
      </c>
      <c r="G16" s="427">
        <v>1</v>
      </c>
      <c r="H16" s="427">
        <v>1</v>
      </c>
      <c r="I16" s="427">
        <v>1</v>
      </c>
      <c r="J16" s="427">
        <v>1</v>
      </c>
      <c r="K16" s="427">
        <v>0</v>
      </c>
      <c r="L16" s="427">
        <v>1</v>
      </c>
      <c r="M16" s="427">
        <v>1</v>
      </c>
      <c r="N16" s="427">
        <v>1</v>
      </c>
      <c r="O16" s="427">
        <v>1</v>
      </c>
      <c r="P16" s="427">
        <v>1</v>
      </c>
    </row>
    <row r="17" spans="1:19" x14ac:dyDescent="0.25">
      <c r="A17" s="419" t="s">
        <v>855</v>
      </c>
      <c r="B17" s="419" t="s">
        <v>908</v>
      </c>
      <c r="C17" s="419" t="s">
        <v>545</v>
      </c>
      <c r="D17" s="394">
        <v>10</v>
      </c>
      <c r="E17" s="427">
        <v>0</v>
      </c>
      <c r="F17" s="427">
        <v>0</v>
      </c>
      <c r="G17" s="427">
        <v>0</v>
      </c>
      <c r="H17" s="427">
        <v>1</v>
      </c>
      <c r="I17" s="427">
        <v>1</v>
      </c>
      <c r="J17" s="427">
        <v>1</v>
      </c>
      <c r="K17" s="427">
        <v>0</v>
      </c>
      <c r="L17" s="427">
        <v>0</v>
      </c>
      <c r="M17" s="427">
        <v>0</v>
      </c>
      <c r="N17" s="427">
        <v>0</v>
      </c>
      <c r="O17" s="427">
        <v>0</v>
      </c>
      <c r="P17" s="427">
        <v>0</v>
      </c>
      <c r="Q17" s="429" t="s">
        <v>960</v>
      </c>
    </row>
    <row r="18" spans="1:19" x14ac:dyDescent="0.25">
      <c r="A18" s="419" t="s">
        <v>855</v>
      </c>
      <c r="B18" s="419" t="s">
        <v>895</v>
      </c>
      <c r="C18" s="419">
        <v>3031</v>
      </c>
      <c r="D18" s="394">
        <v>11</v>
      </c>
      <c r="E18" s="427">
        <v>0</v>
      </c>
      <c r="F18" s="427">
        <v>0</v>
      </c>
      <c r="G18" s="427">
        <v>0</v>
      </c>
      <c r="H18" s="427">
        <v>0</v>
      </c>
      <c r="I18" s="427">
        <v>1</v>
      </c>
      <c r="J18" s="427">
        <v>1</v>
      </c>
      <c r="K18" s="427">
        <v>1</v>
      </c>
      <c r="L18" s="428">
        <v>1</v>
      </c>
      <c r="M18" s="428">
        <v>1</v>
      </c>
      <c r="N18" s="428">
        <v>1</v>
      </c>
      <c r="O18" s="427">
        <v>0</v>
      </c>
      <c r="P18" s="427">
        <v>0</v>
      </c>
      <c r="Q18" s="108" t="s">
        <v>965</v>
      </c>
    </row>
    <row r="19" spans="1:19" x14ac:dyDescent="0.25">
      <c r="A19" s="419" t="s">
        <v>855</v>
      </c>
      <c r="B19" s="419" t="s">
        <v>500</v>
      </c>
      <c r="C19" s="419" t="s">
        <v>153</v>
      </c>
      <c r="D19" s="394">
        <v>12</v>
      </c>
      <c r="E19" s="427">
        <v>0</v>
      </c>
      <c r="F19" s="427">
        <v>0</v>
      </c>
      <c r="G19" s="427">
        <v>0</v>
      </c>
      <c r="H19" s="427">
        <v>0</v>
      </c>
      <c r="I19" s="427">
        <v>1</v>
      </c>
      <c r="J19" s="427">
        <v>1</v>
      </c>
      <c r="K19" s="427">
        <v>1</v>
      </c>
      <c r="L19" s="427">
        <v>1</v>
      </c>
      <c r="M19" s="427">
        <v>0</v>
      </c>
      <c r="N19" s="427">
        <v>0</v>
      </c>
      <c r="O19" s="427">
        <v>0</v>
      </c>
      <c r="P19" s="427">
        <v>0</v>
      </c>
      <c r="Q19" s="108" t="s">
        <v>966</v>
      </c>
    </row>
    <row r="20" spans="1:19" x14ac:dyDescent="0.25">
      <c r="A20" s="419" t="s">
        <v>856</v>
      </c>
      <c r="B20" s="419" t="s">
        <v>880</v>
      </c>
      <c r="C20" s="419" t="s">
        <v>153</v>
      </c>
      <c r="D20" s="394">
        <v>13</v>
      </c>
      <c r="E20" s="427">
        <v>1</v>
      </c>
      <c r="F20" s="427">
        <v>1</v>
      </c>
      <c r="G20" s="427">
        <v>1</v>
      </c>
      <c r="H20" s="427">
        <v>1</v>
      </c>
      <c r="I20" s="427">
        <v>1</v>
      </c>
      <c r="J20" s="427">
        <v>1</v>
      </c>
      <c r="K20" s="427">
        <v>1</v>
      </c>
      <c r="L20" s="427">
        <v>1</v>
      </c>
      <c r="M20" s="427">
        <v>1</v>
      </c>
      <c r="N20" s="427">
        <v>1</v>
      </c>
      <c r="O20" s="427">
        <v>1</v>
      </c>
      <c r="P20" s="427">
        <v>1</v>
      </c>
    </row>
    <row r="21" spans="1:19" x14ac:dyDescent="0.25">
      <c r="A21" s="419" t="s">
        <v>856</v>
      </c>
      <c r="B21" s="419" t="s">
        <v>912</v>
      </c>
      <c r="C21" s="419" t="s">
        <v>153</v>
      </c>
      <c r="D21" s="394">
        <v>14</v>
      </c>
      <c r="E21" s="427">
        <v>1</v>
      </c>
      <c r="F21" s="427">
        <v>1</v>
      </c>
      <c r="G21" s="427">
        <v>1</v>
      </c>
      <c r="H21" s="427">
        <v>1</v>
      </c>
      <c r="I21" s="427">
        <v>1</v>
      </c>
      <c r="J21" s="427">
        <v>1</v>
      </c>
      <c r="K21" s="427">
        <v>1</v>
      </c>
      <c r="L21" s="427">
        <v>1</v>
      </c>
      <c r="M21" s="427">
        <v>1</v>
      </c>
      <c r="N21" s="427">
        <v>1</v>
      </c>
      <c r="O21" s="427">
        <v>1</v>
      </c>
      <c r="P21" s="427">
        <v>1</v>
      </c>
    </row>
    <row r="22" spans="1:19" x14ac:dyDescent="0.25">
      <c r="A22" s="419" t="s">
        <v>856</v>
      </c>
      <c r="B22" s="419" t="s">
        <v>881</v>
      </c>
      <c r="C22" s="419" t="s">
        <v>153</v>
      </c>
      <c r="D22" s="394">
        <v>15</v>
      </c>
      <c r="E22" s="427">
        <v>1</v>
      </c>
      <c r="F22" s="427">
        <v>1</v>
      </c>
      <c r="G22" s="427">
        <v>1</v>
      </c>
      <c r="H22" s="427">
        <v>1</v>
      </c>
      <c r="I22" s="427">
        <v>1</v>
      </c>
      <c r="J22" s="427">
        <v>1</v>
      </c>
      <c r="K22" s="427">
        <v>1</v>
      </c>
      <c r="L22" s="427">
        <v>1</v>
      </c>
      <c r="M22" s="427">
        <v>1</v>
      </c>
      <c r="N22" s="427">
        <v>1</v>
      </c>
      <c r="O22" s="427">
        <v>1</v>
      </c>
      <c r="P22" s="427">
        <v>1</v>
      </c>
    </row>
    <row r="23" spans="1:19" x14ac:dyDescent="0.25">
      <c r="A23" s="419" t="s">
        <v>856</v>
      </c>
      <c r="B23" s="419" t="s">
        <v>883</v>
      </c>
      <c r="C23" s="419" t="s">
        <v>153</v>
      </c>
      <c r="D23" s="394">
        <v>16</v>
      </c>
      <c r="E23" s="427">
        <v>1</v>
      </c>
      <c r="F23" s="427">
        <v>1</v>
      </c>
      <c r="G23" s="427">
        <v>1</v>
      </c>
      <c r="H23" s="427">
        <v>1</v>
      </c>
      <c r="I23" s="427">
        <v>1</v>
      </c>
      <c r="J23" s="427">
        <v>1</v>
      </c>
      <c r="K23" s="427">
        <v>1</v>
      </c>
      <c r="L23" s="427">
        <v>1</v>
      </c>
      <c r="M23" s="427">
        <v>1</v>
      </c>
      <c r="N23" s="427">
        <v>1</v>
      </c>
      <c r="O23" s="427">
        <v>1</v>
      </c>
      <c r="P23" s="427">
        <v>1</v>
      </c>
    </row>
    <row r="24" spans="1:19" x14ac:dyDescent="0.25">
      <c r="A24" s="419" t="s">
        <v>857</v>
      </c>
      <c r="B24" s="419" t="s">
        <v>879</v>
      </c>
      <c r="C24" s="419">
        <v>3031</v>
      </c>
      <c r="D24" s="394">
        <v>17</v>
      </c>
      <c r="E24" s="427">
        <v>0</v>
      </c>
      <c r="F24" s="427">
        <v>0</v>
      </c>
      <c r="G24" s="427">
        <v>0</v>
      </c>
      <c r="H24" s="427">
        <v>1</v>
      </c>
      <c r="I24" s="427">
        <v>0</v>
      </c>
      <c r="J24" s="427">
        <v>0</v>
      </c>
      <c r="K24" s="427">
        <v>0</v>
      </c>
      <c r="L24" s="427">
        <v>0</v>
      </c>
      <c r="M24" s="427">
        <v>0</v>
      </c>
      <c r="N24" s="427">
        <v>1</v>
      </c>
      <c r="O24" s="427">
        <v>1</v>
      </c>
      <c r="P24" s="427">
        <v>0</v>
      </c>
      <c r="Q24" s="311" t="s">
        <v>976</v>
      </c>
    </row>
    <row r="25" spans="1:19" x14ac:dyDescent="0.25">
      <c r="A25" s="419" t="s">
        <v>857</v>
      </c>
      <c r="B25" s="419" t="s">
        <v>899</v>
      </c>
      <c r="C25" s="419">
        <v>3031</v>
      </c>
      <c r="D25" s="394">
        <v>18</v>
      </c>
      <c r="E25" s="427">
        <v>0</v>
      </c>
      <c r="F25" s="427">
        <v>0</v>
      </c>
      <c r="G25" s="427">
        <v>0</v>
      </c>
      <c r="H25" s="427">
        <v>0</v>
      </c>
      <c r="I25" s="427">
        <v>0</v>
      </c>
      <c r="J25" s="427">
        <v>0</v>
      </c>
      <c r="K25" s="427">
        <v>0</v>
      </c>
      <c r="L25" s="427">
        <v>0</v>
      </c>
      <c r="M25" s="427">
        <v>1</v>
      </c>
      <c r="N25" s="427">
        <v>1</v>
      </c>
      <c r="O25" s="427">
        <v>0</v>
      </c>
      <c r="P25" s="427">
        <v>0</v>
      </c>
      <c r="Q25" s="429" t="s">
        <v>957</v>
      </c>
    </row>
    <row r="26" spans="1:19" x14ac:dyDescent="0.25">
      <c r="A26" s="419" t="s">
        <v>917</v>
      </c>
      <c r="B26" s="419" t="s">
        <v>880</v>
      </c>
      <c r="C26" s="419" t="s">
        <v>157</v>
      </c>
      <c r="D26" s="394">
        <v>19</v>
      </c>
      <c r="E26" s="427">
        <v>1</v>
      </c>
      <c r="F26" s="427">
        <v>1</v>
      </c>
      <c r="G26" s="427">
        <v>1</v>
      </c>
      <c r="H26" s="427">
        <v>1</v>
      </c>
      <c r="I26" s="427">
        <v>1</v>
      </c>
      <c r="J26" s="427">
        <v>1</v>
      </c>
      <c r="K26" s="427">
        <v>1</v>
      </c>
      <c r="L26" s="427">
        <v>1</v>
      </c>
      <c r="M26" s="427">
        <v>1</v>
      </c>
      <c r="N26" s="427">
        <v>1</v>
      </c>
      <c r="O26" s="427">
        <v>1</v>
      </c>
      <c r="P26" s="427">
        <v>1</v>
      </c>
    </row>
    <row r="27" spans="1:19" x14ac:dyDescent="0.25">
      <c r="A27" s="419" t="s">
        <v>917</v>
      </c>
      <c r="B27" s="419" t="s">
        <v>883</v>
      </c>
      <c r="C27" s="419" t="s">
        <v>157</v>
      </c>
      <c r="D27" s="394">
        <v>20</v>
      </c>
      <c r="E27" s="427">
        <v>1</v>
      </c>
      <c r="F27" s="427">
        <v>1</v>
      </c>
      <c r="G27" s="427">
        <v>1</v>
      </c>
      <c r="H27" s="427">
        <v>1</v>
      </c>
      <c r="I27" s="427">
        <v>1</v>
      </c>
      <c r="J27" s="427">
        <v>1</v>
      </c>
      <c r="K27" s="427">
        <v>1</v>
      </c>
      <c r="L27" s="427">
        <v>1</v>
      </c>
      <c r="M27" s="427">
        <v>1</v>
      </c>
      <c r="N27" s="427">
        <v>1</v>
      </c>
      <c r="O27" s="427">
        <v>1</v>
      </c>
      <c r="P27" s="427">
        <v>1</v>
      </c>
      <c r="S27" s="26"/>
    </row>
    <row r="28" spans="1:19" x14ac:dyDescent="0.25">
      <c r="A28" s="419" t="s">
        <v>917</v>
      </c>
      <c r="B28" s="419" t="s">
        <v>878</v>
      </c>
      <c r="C28" s="419" t="s">
        <v>153</v>
      </c>
      <c r="D28" s="394">
        <v>21</v>
      </c>
      <c r="E28" s="427">
        <v>1</v>
      </c>
      <c r="F28" s="427">
        <v>1</v>
      </c>
      <c r="G28" s="427">
        <v>1</v>
      </c>
      <c r="H28" s="427">
        <v>1</v>
      </c>
      <c r="I28" s="427">
        <v>1</v>
      </c>
      <c r="J28" s="427">
        <v>1</v>
      </c>
      <c r="K28" s="427">
        <v>1</v>
      </c>
      <c r="L28" s="427">
        <v>1</v>
      </c>
      <c r="M28" s="427">
        <v>1</v>
      </c>
      <c r="N28" s="427">
        <v>1</v>
      </c>
      <c r="O28" s="427">
        <v>1</v>
      </c>
      <c r="P28" s="427">
        <v>1</v>
      </c>
    </row>
    <row r="29" spans="1:19" x14ac:dyDescent="0.25">
      <c r="A29" s="419" t="s">
        <v>917</v>
      </c>
      <c r="B29" s="419" t="s">
        <v>880</v>
      </c>
      <c r="C29" s="419" t="s">
        <v>153</v>
      </c>
      <c r="D29" s="394">
        <v>22</v>
      </c>
      <c r="E29" s="427">
        <v>1</v>
      </c>
      <c r="F29" s="427">
        <v>1</v>
      </c>
      <c r="G29" s="427">
        <v>1</v>
      </c>
      <c r="H29" s="427">
        <v>1</v>
      </c>
      <c r="I29" s="427">
        <v>1</v>
      </c>
      <c r="J29" s="427">
        <v>1</v>
      </c>
      <c r="K29" s="427">
        <v>1</v>
      </c>
      <c r="L29" s="427">
        <v>1</v>
      </c>
      <c r="M29" s="427">
        <v>1</v>
      </c>
      <c r="N29" s="427">
        <v>1</v>
      </c>
      <c r="O29" s="427">
        <v>1</v>
      </c>
      <c r="P29" s="427">
        <v>1</v>
      </c>
    </row>
    <row r="30" spans="1:19" x14ac:dyDescent="0.25">
      <c r="A30" s="419" t="s">
        <v>917</v>
      </c>
      <c r="B30" s="419" t="s">
        <v>881</v>
      </c>
      <c r="C30" s="419" t="s">
        <v>153</v>
      </c>
      <c r="D30" s="394">
        <v>23</v>
      </c>
      <c r="E30" s="427">
        <v>1</v>
      </c>
      <c r="F30" s="427">
        <v>1</v>
      </c>
      <c r="G30" s="427">
        <v>1</v>
      </c>
      <c r="H30" s="427">
        <v>1</v>
      </c>
      <c r="I30" s="427">
        <v>1</v>
      </c>
      <c r="J30" s="427">
        <v>1</v>
      </c>
      <c r="K30" s="427">
        <v>1</v>
      </c>
      <c r="L30" s="427">
        <v>1</v>
      </c>
      <c r="M30" s="427">
        <v>1</v>
      </c>
      <c r="N30" s="427">
        <v>1</v>
      </c>
      <c r="O30" s="427">
        <v>1</v>
      </c>
      <c r="P30" s="427">
        <v>1</v>
      </c>
    </row>
    <row r="31" spans="1:19" x14ac:dyDescent="0.25">
      <c r="A31" s="419" t="s">
        <v>917</v>
      </c>
      <c r="B31" s="419" t="s">
        <v>883</v>
      </c>
      <c r="C31" s="419" t="s">
        <v>153</v>
      </c>
      <c r="D31" s="394">
        <v>24</v>
      </c>
      <c r="E31" s="427">
        <v>1</v>
      </c>
      <c r="F31" s="427">
        <v>1</v>
      </c>
      <c r="G31" s="427">
        <v>1</v>
      </c>
      <c r="H31" s="427">
        <v>1</v>
      </c>
      <c r="I31" s="427">
        <v>1</v>
      </c>
      <c r="J31" s="427">
        <v>1</v>
      </c>
      <c r="K31" s="427">
        <v>1</v>
      </c>
      <c r="L31" s="427">
        <v>1</v>
      </c>
      <c r="M31" s="427">
        <v>1</v>
      </c>
      <c r="N31" s="427">
        <v>1</v>
      </c>
      <c r="O31" s="427">
        <v>1</v>
      </c>
      <c r="P31" s="427">
        <v>1</v>
      </c>
    </row>
    <row r="32" spans="1:19" x14ac:dyDescent="0.25">
      <c r="A32" s="419" t="s">
        <v>917</v>
      </c>
      <c r="B32" s="419" t="s">
        <v>884</v>
      </c>
      <c r="C32" s="419" t="s">
        <v>153</v>
      </c>
      <c r="D32" s="394">
        <v>25</v>
      </c>
      <c r="E32" s="427">
        <v>1</v>
      </c>
      <c r="F32" s="427">
        <v>1</v>
      </c>
      <c r="G32" s="427">
        <v>1</v>
      </c>
      <c r="H32" s="427">
        <v>1</v>
      </c>
      <c r="I32" s="427">
        <v>1</v>
      </c>
      <c r="J32" s="427">
        <v>1</v>
      </c>
      <c r="K32" s="427">
        <v>1</v>
      </c>
      <c r="L32" s="427">
        <v>1</v>
      </c>
      <c r="M32" s="427">
        <v>1</v>
      </c>
      <c r="N32" s="427">
        <v>1</v>
      </c>
      <c r="O32" s="427">
        <v>1</v>
      </c>
      <c r="P32" s="427">
        <v>1</v>
      </c>
    </row>
    <row r="33" spans="1:17" x14ac:dyDescent="0.25">
      <c r="A33" s="419" t="s">
        <v>917</v>
      </c>
      <c r="B33" s="419" t="s">
        <v>888</v>
      </c>
      <c r="C33" s="419" t="s">
        <v>153</v>
      </c>
      <c r="D33" s="394">
        <v>26</v>
      </c>
      <c r="E33" s="427">
        <v>1</v>
      </c>
      <c r="F33" s="427">
        <v>1</v>
      </c>
      <c r="G33" s="427">
        <v>1</v>
      </c>
      <c r="H33" s="427">
        <v>1</v>
      </c>
      <c r="I33" s="427">
        <v>1</v>
      </c>
      <c r="J33" s="427">
        <v>1</v>
      </c>
      <c r="K33" s="427">
        <v>1</v>
      </c>
      <c r="L33" s="427">
        <v>1</v>
      </c>
      <c r="M33" s="427">
        <v>1</v>
      </c>
      <c r="N33" s="427">
        <v>1</v>
      </c>
      <c r="O33" s="427">
        <v>1</v>
      </c>
      <c r="P33" s="427">
        <v>1</v>
      </c>
    </row>
    <row r="34" spans="1:17" x14ac:dyDescent="0.25">
      <c r="A34" s="419" t="s">
        <v>859</v>
      </c>
      <c r="B34" s="419" t="s">
        <v>885</v>
      </c>
      <c r="C34" s="419" t="s">
        <v>545</v>
      </c>
      <c r="D34" s="394">
        <v>27</v>
      </c>
      <c r="E34" s="427">
        <v>1</v>
      </c>
      <c r="F34" s="427">
        <v>1</v>
      </c>
      <c r="G34" s="427">
        <v>1</v>
      </c>
      <c r="H34" s="427">
        <v>1</v>
      </c>
      <c r="I34" s="427">
        <v>1</v>
      </c>
      <c r="J34" s="427">
        <v>1</v>
      </c>
      <c r="K34" s="427">
        <v>1</v>
      </c>
      <c r="L34" s="427">
        <v>0</v>
      </c>
      <c r="M34" s="427">
        <v>0</v>
      </c>
      <c r="N34" s="427">
        <v>0</v>
      </c>
      <c r="O34" s="427">
        <v>0</v>
      </c>
      <c r="P34" s="427">
        <v>0</v>
      </c>
      <c r="Q34" s="430" t="s">
        <v>958</v>
      </c>
    </row>
    <row r="35" spans="1:17" x14ac:dyDescent="0.25">
      <c r="A35" s="419" t="s">
        <v>859</v>
      </c>
      <c r="B35" s="419" t="s">
        <v>886</v>
      </c>
      <c r="C35" s="419" t="s">
        <v>545</v>
      </c>
      <c r="D35" s="394">
        <v>28</v>
      </c>
      <c r="E35" s="427">
        <v>1</v>
      </c>
      <c r="F35" s="427">
        <v>1</v>
      </c>
      <c r="G35" s="427">
        <v>1</v>
      </c>
      <c r="H35" s="427">
        <v>1</v>
      </c>
      <c r="I35" s="427">
        <v>1</v>
      </c>
      <c r="J35" s="427">
        <v>1</v>
      </c>
      <c r="K35" s="427">
        <v>1</v>
      </c>
      <c r="L35" s="427">
        <v>0</v>
      </c>
      <c r="M35" s="427">
        <v>0</v>
      </c>
      <c r="N35" s="427">
        <v>0</v>
      </c>
      <c r="O35" s="427">
        <v>0</v>
      </c>
      <c r="P35" s="427">
        <v>0</v>
      </c>
    </row>
    <row r="36" spans="1:17" x14ac:dyDescent="0.25">
      <c r="A36" s="419" t="s">
        <v>859</v>
      </c>
      <c r="B36" s="419" t="s">
        <v>891</v>
      </c>
      <c r="C36" s="419" t="s">
        <v>545</v>
      </c>
      <c r="D36" s="394">
        <v>29</v>
      </c>
      <c r="E36" s="427">
        <v>1</v>
      </c>
      <c r="F36" s="427">
        <v>1</v>
      </c>
      <c r="G36" s="427">
        <v>1</v>
      </c>
      <c r="H36" s="427">
        <v>1</v>
      </c>
      <c r="I36" s="427">
        <v>1</v>
      </c>
      <c r="J36" s="427">
        <v>1</v>
      </c>
      <c r="K36" s="427">
        <v>1</v>
      </c>
      <c r="L36" s="427">
        <v>1</v>
      </c>
      <c r="M36" s="427">
        <v>1</v>
      </c>
      <c r="N36" s="427">
        <v>1</v>
      </c>
      <c r="O36" s="427">
        <v>1</v>
      </c>
      <c r="P36" s="427">
        <v>1</v>
      </c>
      <c r="Q36" s="108" t="s">
        <v>966</v>
      </c>
    </row>
    <row r="37" spans="1:17" x14ac:dyDescent="0.25">
      <c r="A37" s="419" t="s">
        <v>859</v>
      </c>
      <c r="B37" s="419" t="s">
        <v>908</v>
      </c>
      <c r="C37" s="419" t="s">
        <v>545</v>
      </c>
      <c r="D37" s="394">
        <v>30</v>
      </c>
      <c r="E37" s="427">
        <v>0</v>
      </c>
      <c r="F37" s="427">
        <v>0</v>
      </c>
      <c r="G37" s="427">
        <v>0</v>
      </c>
      <c r="H37" s="427">
        <v>1</v>
      </c>
      <c r="I37" s="427">
        <v>1</v>
      </c>
      <c r="J37" s="427">
        <v>1</v>
      </c>
      <c r="K37" s="427">
        <v>0</v>
      </c>
      <c r="L37" s="427">
        <v>0</v>
      </c>
      <c r="M37" s="427">
        <v>0</v>
      </c>
      <c r="N37" s="427">
        <v>0</v>
      </c>
      <c r="O37" s="427">
        <v>0</v>
      </c>
      <c r="P37" s="427">
        <v>0</v>
      </c>
      <c r="Q37" s="429" t="s">
        <v>960</v>
      </c>
    </row>
    <row r="38" spans="1:17" x14ac:dyDescent="0.25">
      <c r="A38" s="419" t="s">
        <v>860</v>
      </c>
      <c r="B38" s="419" t="s">
        <v>880</v>
      </c>
      <c r="C38" s="419" t="s">
        <v>153</v>
      </c>
      <c r="D38" s="394">
        <v>31</v>
      </c>
      <c r="E38" s="427">
        <v>1</v>
      </c>
      <c r="F38" s="427">
        <v>1</v>
      </c>
      <c r="G38" s="427">
        <v>1</v>
      </c>
      <c r="H38" s="427">
        <v>1</v>
      </c>
      <c r="I38" s="427">
        <v>1</v>
      </c>
      <c r="J38" s="427">
        <v>1</v>
      </c>
      <c r="K38" s="427">
        <v>1</v>
      </c>
      <c r="L38" s="427">
        <v>1</v>
      </c>
      <c r="M38" s="427">
        <v>1</v>
      </c>
      <c r="N38" s="427">
        <v>1</v>
      </c>
      <c r="O38" s="427">
        <v>1</v>
      </c>
      <c r="P38" s="427">
        <v>1</v>
      </c>
    </row>
    <row r="39" spans="1:17" x14ac:dyDescent="0.25">
      <c r="A39" s="419" t="s">
        <v>860</v>
      </c>
      <c r="B39" s="419" t="s">
        <v>912</v>
      </c>
      <c r="C39" s="419" t="s">
        <v>153</v>
      </c>
      <c r="D39" s="394">
        <v>32</v>
      </c>
      <c r="E39" s="427">
        <v>1</v>
      </c>
      <c r="F39" s="427">
        <v>1</v>
      </c>
      <c r="G39" s="427">
        <v>1</v>
      </c>
      <c r="H39" s="427">
        <v>1</v>
      </c>
      <c r="I39" s="427">
        <v>1</v>
      </c>
      <c r="J39" s="427">
        <v>1</v>
      </c>
      <c r="K39" s="427">
        <v>1</v>
      </c>
      <c r="L39" s="427">
        <v>1</v>
      </c>
      <c r="M39" s="427">
        <v>1</v>
      </c>
      <c r="N39" s="427">
        <v>1</v>
      </c>
      <c r="O39" s="427">
        <v>1</v>
      </c>
      <c r="P39" s="427">
        <v>1</v>
      </c>
    </row>
    <row r="40" spans="1:17" x14ac:dyDescent="0.25">
      <c r="A40" s="419" t="s">
        <v>860</v>
      </c>
      <c r="B40" s="419" t="s">
        <v>881</v>
      </c>
      <c r="C40" s="419" t="s">
        <v>153</v>
      </c>
      <c r="D40" s="394">
        <v>33</v>
      </c>
      <c r="E40" s="427">
        <v>1</v>
      </c>
      <c r="F40" s="427">
        <v>1</v>
      </c>
      <c r="G40" s="427">
        <v>1</v>
      </c>
      <c r="H40" s="427">
        <v>1</v>
      </c>
      <c r="I40" s="427">
        <v>1</v>
      </c>
      <c r="J40" s="427">
        <v>1</v>
      </c>
      <c r="K40" s="427">
        <v>1</v>
      </c>
      <c r="L40" s="427">
        <v>1</v>
      </c>
      <c r="M40" s="427">
        <v>1</v>
      </c>
      <c r="N40" s="427">
        <v>1</v>
      </c>
      <c r="O40" s="427">
        <v>1</v>
      </c>
      <c r="P40" s="427">
        <v>1</v>
      </c>
    </row>
    <row r="41" spans="1:17" x14ac:dyDescent="0.25">
      <c r="A41" s="419" t="s">
        <v>860</v>
      </c>
      <c r="B41" s="419" t="s">
        <v>883</v>
      </c>
      <c r="C41" s="419" t="s">
        <v>153</v>
      </c>
      <c r="D41" s="394">
        <v>34</v>
      </c>
      <c r="E41" s="427">
        <v>1</v>
      </c>
      <c r="F41" s="427">
        <v>1</v>
      </c>
      <c r="G41" s="427">
        <v>1</v>
      </c>
      <c r="H41" s="427">
        <v>1</v>
      </c>
      <c r="I41" s="427">
        <v>1</v>
      </c>
      <c r="J41" s="427">
        <v>1</v>
      </c>
      <c r="K41" s="427">
        <v>1</v>
      </c>
      <c r="L41" s="427">
        <v>1</v>
      </c>
      <c r="M41" s="427">
        <v>1</v>
      </c>
      <c r="N41" s="427">
        <v>1</v>
      </c>
      <c r="O41" s="427">
        <v>1</v>
      </c>
      <c r="P41" s="427">
        <v>1</v>
      </c>
    </row>
    <row r="42" spans="1:17" x14ac:dyDescent="0.25">
      <c r="A42" s="419" t="s">
        <v>860</v>
      </c>
      <c r="B42" s="419" t="s">
        <v>884</v>
      </c>
      <c r="C42" s="419" t="s">
        <v>153</v>
      </c>
      <c r="D42" s="394">
        <v>35</v>
      </c>
      <c r="E42" s="427">
        <v>1</v>
      </c>
      <c r="F42" s="427">
        <v>1</v>
      </c>
      <c r="G42" s="427">
        <v>1</v>
      </c>
      <c r="H42" s="427">
        <v>1</v>
      </c>
      <c r="I42" s="427">
        <v>1</v>
      </c>
      <c r="J42" s="427">
        <v>1</v>
      </c>
      <c r="K42" s="427">
        <v>1</v>
      </c>
      <c r="L42" s="427">
        <v>1</v>
      </c>
      <c r="M42" s="427">
        <v>1</v>
      </c>
      <c r="N42" s="427">
        <v>1</v>
      </c>
      <c r="O42" s="427">
        <v>1</v>
      </c>
      <c r="P42" s="427">
        <v>1</v>
      </c>
    </row>
    <row r="43" spans="1:17" x14ac:dyDescent="0.25">
      <c r="A43" s="419" t="s">
        <v>526</v>
      </c>
      <c r="B43" s="419" t="s">
        <v>898</v>
      </c>
      <c r="C43" s="419">
        <v>3031</v>
      </c>
      <c r="D43" s="394">
        <v>36</v>
      </c>
      <c r="E43" s="427">
        <v>0</v>
      </c>
      <c r="F43" s="427">
        <v>0</v>
      </c>
      <c r="G43" s="427">
        <v>0</v>
      </c>
      <c r="H43" s="427">
        <v>1</v>
      </c>
      <c r="I43" s="427">
        <v>1</v>
      </c>
      <c r="J43" s="427">
        <v>1</v>
      </c>
      <c r="K43" s="427">
        <v>1</v>
      </c>
      <c r="L43" s="427">
        <v>1</v>
      </c>
      <c r="M43" s="427">
        <v>1</v>
      </c>
      <c r="N43" s="427">
        <v>1</v>
      </c>
      <c r="O43" s="427">
        <v>1</v>
      </c>
      <c r="P43" s="427">
        <v>1</v>
      </c>
      <c r="Q43" s="108" t="s">
        <v>966</v>
      </c>
    </row>
    <row r="44" spans="1:17" x14ac:dyDescent="0.25">
      <c r="A44" s="419" t="s">
        <v>526</v>
      </c>
      <c r="B44" s="419" t="s">
        <v>899</v>
      </c>
      <c r="C44" s="419">
        <v>3031</v>
      </c>
      <c r="D44" s="394">
        <v>37</v>
      </c>
      <c r="E44" s="427">
        <v>0</v>
      </c>
      <c r="F44" s="427">
        <v>0</v>
      </c>
      <c r="G44" s="427">
        <v>0</v>
      </c>
      <c r="H44" s="427">
        <v>0</v>
      </c>
      <c r="I44" s="427">
        <v>0</v>
      </c>
      <c r="J44" s="427">
        <v>0</v>
      </c>
      <c r="K44" s="427">
        <v>0</v>
      </c>
      <c r="L44" s="427">
        <v>0</v>
      </c>
      <c r="M44" s="427">
        <v>1</v>
      </c>
      <c r="N44" s="427">
        <v>1</v>
      </c>
      <c r="O44" s="427">
        <v>0</v>
      </c>
      <c r="P44" s="427">
        <v>0</v>
      </c>
    </row>
    <row r="45" spans="1:17" x14ac:dyDescent="0.25">
      <c r="A45" s="419" t="s">
        <v>526</v>
      </c>
      <c r="B45" s="419" t="s">
        <v>905</v>
      </c>
      <c r="C45" s="419">
        <v>3031</v>
      </c>
      <c r="D45" s="394">
        <v>38</v>
      </c>
      <c r="E45" s="427">
        <v>0</v>
      </c>
      <c r="F45" s="427">
        <v>0</v>
      </c>
      <c r="G45" s="427">
        <v>0</v>
      </c>
      <c r="H45" s="427">
        <v>1</v>
      </c>
      <c r="I45" s="427">
        <v>1</v>
      </c>
      <c r="J45" s="427">
        <v>1</v>
      </c>
      <c r="K45" s="427">
        <v>1</v>
      </c>
      <c r="L45" s="427">
        <v>1</v>
      </c>
      <c r="M45" s="427">
        <v>1</v>
      </c>
      <c r="N45" s="427">
        <v>1</v>
      </c>
      <c r="O45" s="427">
        <v>1</v>
      </c>
      <c r="P45" s="427">
        <v>1</v>
      </c>
      <c r="Q45" s="108" t="s">
        <v>968</v>
      </c>
    </row>
    <row r="46" spans="1:17" x14ac:dyDescent="0.25">
      <c r="A46" s="419" t="s">
        <v>918</v>
      </c>
      <c r="B46" s="419" t="s">
        <v>880</v>
      </c>
      <c r="C46" s="419" t="s">
        <v>157</v>
      </c>
      <c r="D46" s="394">
        <v>39</v>
      </c>
      <c r="E46" s="427">
        <v>1</v>
      </c>
      <c r="F46" s="427">
        <v>1</v>
      </c>
      <c r="G46" s="427">
        <v>1</v>
      </c>
      <c r="H46" s="427">
        <v>1</v>
      </c>
      <c r="I46" s="427">
        <v>1</v>
      </c>
      <c r="J46" s="427">
        <v>1</v>
      </c>
      <c r="K46" s="427">
        <v>1</v>
      </c>
      <c r="L46" s="427">
        <v>1</v>
      </c>
      <c r="M46" s="427">
        <v>1</v>
      </c>
      <c r="N46" s="427">
        <v>1</v>
      </c>
      <c r="O46" s="427">
        <v>1</v>
      </c>
      <c r="P46" s="427">
        <v>1</v>
      </c>
    </row>
    <row r="47" spans="1:17" x14ac:dyDescent="0.25">
      <c r="A47" s="419" t="s">
        <v>918</v>
      </c>
      <c r="B47" s="419" t="s">
        <v>883</v>
      </c>
      <c r="C47" s="419" t="s">
        <v>157</v>
      </c>
      <c r="D47" s="394">
        <v>40</v>
      </c>
      <c r="E47" s="427">
        <v>1</v>
      </c>
      <c r="F47" s="427">
        <v>1</v>
      </c>
      <c r="G47" s="427">
        <v>1</v>
      </c>
      <c r="H47" s="427">
        <v>1</v>
      </c>
      <c r="I47" s="427">
        <v>1</v>
      </c>
      <c r="J47" s="427">
        <v>1</v>
      </c>
      <c r="K47" s="427">
        <v>1</v>
      </c>
      <c r="L47" s="427">
        <v>1</v>
      </c>
      <c r="M47" s="427">
        <v>1</v>
      </c>
      <c r="N47" s="427">
        <v>1</v>
      </c>
      <c r="O47" s="427">
        <v>1</v>
      </c>
      <c r="P47" s="427">
        <v>1</v>
      </c>
    </row>
    <row r="48" spans="1:17" x14ac:dyDescent="0.25">
      <c r="A48" s="419" t="s">
        <v>918</v>
      </c>
      <c r="B48" s="419" t="s">
        <v>880</v>
      </c>
      <c r="C48" s="419" t="s">
        <v>153</v>
      </c>
      <c r="D48" s="394">
        <v>41</v>
      </c>
      <c r="E48" s="427">
        <v>1</v>
      </c>
      <c r="F48" s="427">
        <v>1</v>
      </c>
      <c r="G48" s="427">
        <v>1</v>
      </c>
      <c r="H48" s="427">
        <v>1</v>
      </c>
      <c r="I48" s="427">
        <v>1</v>
      </c>
      <c r="J48" s="427">
        <v>1</v>
      </c>
      <c r="K48" s="427">
        <v>1</v>
      </c>
      <c r="L48" s="427">
        <v>1</v>
      </c>
      <c r="M48" s="427">
        <v>1</v>
      </c>
      <c r="N48" s="427">
        <v>1</v>
      </c>
      <c r="O48" s="427">
        <v>1</v>
      </c>
      <c r="P48" s="427">
        <v>1</v>
      </c>
    </row>
    <row r="49" spans="1:17" x14ac:dyDescent="0.25">
      <c r="A49" s="419" t="s">
        <v>918</v>
      </c>
      <c r="B49" s="419" t="s">
        <v>881</v>
      </c>
      <c r="C49" s="419" t="s">
        <v>153</v>
      </c>
      <c r="D49" s="394">
        <v>42</v>
      </c>
      <c r="E49" s="427">
        <v>1</v>
      </c>
      <c r="F49" s="427">
        <v>1</v>
      </c>
      <c r="G49" s="427">
        <v>1</v>
      </c>
      <c r="H49" s="427">
        <v>1</v>
      </c>
      <c r="I49" s="427">
        <v>1</v>
      </c>
      <c r="J49" s="427">
        <v>1</v>
      </c>
      <c r="K49" s="427">
        <v>1</v>
      </c>
      <c r="L49" s="427">
        <v>1</v>
      </c>
      <c r="M49" s="427">
        <v>1</v>
      </c>
      <c r="N49" s="427">
        <v>1</v>
      </c>
      <c r="O49" s="427">
        <v>1</v>
      </c>
      <c r="P49" s="427">
        <v>1</v>
      </c>
    </row>
    <row r="50" spans="1:17" x14ac:dyDescent="0.25">
      <c r="A50" s="419" t="s">
        <v>918</v>
      </c>
      <c r="B50" s="419" t="s">
        <v>883</v>
      </c>
      <c r="C50" s="419" t="s">
        <v>153</v>
      </c>
      <c r="D50" s="394">
        <v>43</v>
      </c>
      <c r="E50" s="427">
        <v>1</v>
      </c>
      <c r="F50" s="427">
        <v>1</v>
      </c>
      <c r="G50" s="427">
        <v>1</v>
      </c>
      <c r="H50" s="427">
        <v>1</v>
      </c>
      <c r="I50" s="427">
        <v>1</v>
      </c>
      <c r="J50" s="427">
        <v>1</v>
      </c>
      <c r="K50" s="427">
        <v>1</v>
      </c>
      <c r="L50" s="427">
        <v>1</v>
      </c>
      <c r="M50" s="427">
        <v>1</v>
      </c>
      <c r="N50" s="427">
        <v>1</v>
      </c>
      <c r="O50" s="427">
        <v>1</v>
      </c>
      <c r="P50" s="427">
        <v>1</v>
      </c>
    </row>
    <row r="51" spans="1:17" x14ac:dyDescent="0.25">
      <c r="A51" s="419" t="s">
        <v>862</v>
      </c>
      <c r="B51" s="419" t="s">
        <v>883</v>
      </c>
      <c r="C51" s="419" t="s">
        <v>157</v>
      </c>
      <c r="D51" s="394">
        <v>44</v>
      </c>
      <c r="E51" s="427">
        <v>1</v>
      </c>
      <c r="F51" s="427">
        <v>1</v>
      </c>
      <c r="G51" s="427">
        <v>1</v>
      </c>
      <c r="H51" s="427">
        <v>1</v>
      </c>
      <c r="I51" s="427">
        <v>1</v>
      </c>
      <c r="J51" s="427">
        <v>1</v>
      </c>
      <c r="K51" s="427">
        <v>1</v>
      </c>
      <c r="L51" s="427">
        <v>1</v>
      </c>
      <c r="M51" s="427">
        <v>1</v>
      </c>
      <c r="N51" s="427">
        <v>1</v>
      </c>
      <c r="O51" s="427">
        <v>1</v>
      </c>
      <c r="P51" s="427">
        <v>1</v>
      </c>
    </row>
    <row r="52" spans="1:17" x14ac:dyDescent="0.25">
      <c r="A52" s="419" t="s">
        <v>862</v>
      </c>
      <c r="B52" s="419" t="s">
        <v>884</v>
      </c>
      <c r="C52" s="419" t="s">
        <v>157</v>
      </c>
      <c r="D52" s="394">
        <v>45</v>
      </c>
      <c r="E52" s="427">
        <v>1</v>
      </c>
      <c r="F52" s="427">
        <v>1</v>
      </c>
      <c r="G52" s="427">
        <v>1</v>
      </c>
      <c r="H52" s="427">
        <v>1</v>
      </c>
      <c r="I52" s="427">
        <v>1</v>
      </c>
      <c r="J52" s="427">
        <v>1</v>
      </c>
      <c r="K52" s="427">
        <v>1</v>
      </c>
      <c r="L52" s="427">
        <v>1</v>
      </c>
      <c r="M52" s="427">
        <v>1</v>
      </c>
      <c r="N52" s="427">
        <v>1</v>
      </c>
      <c r="O52" s="427">
        <v>1</v>
      </c>
      <c r="P52" s="427">
        <v>1</v>
      </c>
    </row>
    <row r="53" spans="1:17" x14ac:dyDescent="0.25">
      <c r="A53" s="419" t="s">
        <v>862</v>
      </c>
      <c r="B53" s="419" t="s">
        <v>884</v>
      </c>
      <c r="C53" s="419" t="s">
        <v>155</v>
      </c>
      <c r="D53" s="394">
        <v>46</v>
      </c>
      <c r="E53" s="427">
        <v>1</v>
      </c>
      <c r="F53" s="427">
        <v>1</v>
      </c>
      <c r="G53" s="427">
        <v>1</v>
      </c>
      <c r="H53" s="427">
        <v>1</v>
      </c>
      <c r="I53" s="427">
        <v>1</v>
      </c>
      <c r="J53" s="427">
        <v>1</v>
      </c>
      <c r="K53" s="427">
        <v>1</v>
      </c>
      <c r="L53" s="427">
        <v>1</v>
      </c>
      <c r="M53" s="427">
        <v>1</v>
      </c>
      <c r="N53" s="427">
        <v>1</v>
      </c>
      <c r="O53" s="427">
        <v>1</v>
      </c>
      <c r="P53" s="427">
        <v>1</v>
      </c>
    </row>
    <row r="54" spans="1:17" x14ac:dyDescent="0.25">
      <c r="A54" s="419" t="s">
        <v>862</v>
      </c>
      <c r="B54" s="419" t="s">
        <v>517</v>
      </c>
      <c r="C54" s="419" t="s">
        <v>155</v>
      </c>
      <c r="D54" s="394">
        <v>47</v>
      </c>
      <c r="E54" s="427">
        <v>0</v>
      </c>
      <c r="F54" s="427">
        <v>0</v>
      </c>
      <c r="G54" s="427">
        <v>0</v>
      </c>
      <c r="H54" s="427">
        <v>1</v>
      </c>
      <c r="I54" s="427">
        <v>1</v>
      </c>
      <c r="J54" s="427">
        <v>1</v>
      </c>
      <c r="K54" s="427">
        <v>1</v>
      </c>
      <c r="L54" s="427">
        <v>1</v>
      </c>
      <c r="M54" s="427">
        <v>1</v>
      </c>
      <c r="N54" s="427">
        <v>1</v>
      </c>
      <c r="O54" s="427">
        <v>1</v>
      </c>
      <c r="P54" s="427">
        <v>1</v>
      </c>
    </row>
    <row r="55" spans="1:17" x14ac:dyDescent="0.25">
      <c r="A55" s="419" t="s">
        <v>862</v>
      </c>
      <c r="B55" s="419" t="s">
        <v>878</v>
      </c>
      <c r="C55" s="419" t="s">
        <v>153</v>
      </c>
      <c r="D55" s="394">
        <v>48</v>
      </c>
      <c r="E55" s="427">
        <v>1</v>
      </c>
      <c r="F55" s="427">
        <v>1</v>
      </c>
      <c r="G55" s="427">
        <v>1</v>
      </c>
      <c r="H55" s="427">
        <v>1</v>
      </c>
      <c r="I55" s="427">
        <v>1</v>
      </c>
      <c r="J55" s="427">
        <v>1</v>
      </c>
      <c r="K55" s="427">
        <v>1</v>
      </c>
      <c r="L55" s="427">
        <v>1</v>
      </c>
      <c r="M55" s="427">
        <v>1</v>
      </c>
      <c r="N55" s="427">
        <v>1</v>
      </c>
      <c r="O55" s="427">
        <v>1</v>
      </c>
      <c r="P55" s="427">
        <v>1</v>
      </c>
    </row>
    <row r="56" spans="1:17" x14ac:dyDescent="0.25">
      <c r="A56" s="419" t="s">
        <v>862</v>
      </c>
      <c r="B56" s="419" t="s">
        <v>883</v>
      </c>
      <c r="C56" s="419" t="s">
        <v>153</v>
      </c>
      <c r="D56" s="394">
        <v>49</v>
      </c>
      <c r="E56" s="427">
        <v>1</v>
      </c>
      <c r="F56" s="427">
        <v>1</v>
      </c>
      <c r="G56" s="427">
        <v>1</v>
      </c>
      <c r="H56" s="427">
        <v>1</v>
      </c>
      <c r="I56" s="427">
        <v>1</v>
      </c>
      <c r="J56" s="427">
        <v>1</v>
      </c>
      <c r="K56" s="427">
        <v>1</v>
      </c>
      <c r="L56" s="427">
        <v>1</v>
      </c>
      <c r="M56" s="427">
        <v>1</v>
      </c>
      <c r="N56" s="427">
        <v>1</v>
      </c>
      <c r="O56" s="427">
        <v>1</v>
      </c>
      <c r="P56" s="427">
        <v>1</v>
      </c>
    </row>
    <row r="57" spans="1:17" x14ac:dyDescent="0.25">
      <c r="A57" s="419" t="s">
        <v>862</v>
      </c>
      <c r="B57" s="419" t="s">
        <v>884</v>
      </c>
      <c r="C57" s="419" t="s">
        <v>153</v>
      </c>
      <c r="D57" s="394">
        <v>50</v>
      </c>
      <c r="E57" s="427">
        <v>1</v>
      </c>
      <c r="F57" s="427">
        <v>1</v>
      </c>
      <c r="G57" s="427">
        <v>1</v>
      </c>
      <c r="H57" s="427">
        <v>1</v>
      </c>
      <c r="I57" s="427">
        <v>1</v>
      </c>
      <c r="J57" s="427">
        <v>1</v>
      </c>
      <c r="K57" s="427">
        <v>1</v>
      </c>
      <c r="L57" s="427">
        <v>1</v>
      </c>
      <c r="M57" s="427">
        <v>1</v>
      </c>
      <c r="N57" s="427">
        <v>1</v>
      </c>
      <c r="O57" s="427">
        <v>1</v>
      </c>
      <c r="P57" s="427">
        <v>1</v>
      </c>
    </row>
    <row r="58" spans="1:17" x14ac:dyDescent="0.25">
      <c r="A58" s="419" t="s">
        <v>862</v>
      </c>
      <c r="B58" s="419" t="s">
        <v>517</v>
      </c>
      <c r="C58" s="419" t="s">
        <v>153</v>
      </c>
      <c r="D58" s="394">
        <v>51</v>
      </c>
      <c r="E58" s="427">
        <v>1</v>
      </c>
      <c r="F58" s="427">
        <v>1</v>
      </c>
      <c r="G58" s="427">
        <v>0</v>
      </c>
      <c r="H58" s="427">
        <v>0</v>
      </c>
      <c r="I58" s="427">
        <v>0</v>
      </c>
      <c r="J58" s="427">
        <v>0</v>
      </c>
      <c r="K58" s="427">
        <v>0</v>
      </c>
      <c r="L58" s="427">
        <v>0</v>
      </c>
      <c r="M58" s="427">
        <v>0</v>
      </c>
      <c r="N58" s="427">
        <v>0</v>
      </c>
      <c r="O58" s="427">
        <v>0</v>
      </c>
      <c r="P58" s="427">
        <v>1</v>
      </c>
      <c r="Q58" s="429" t="s">
        <v>959</v>
      </c>
    </row>
    <row r="59" spans="1:17" x14ac:dyDescent="0.25">
      <c r="A59" s="419" t="s">
        <v>863</v>
      </c>
      <c r="B59" s="419" t="s">
        <v>878</v>
      </c>
      <c r="C59" s="419" t="s">
        <v>155</v>
      </c>
      <c r="D59" s="394">
        <v>52</v>
      </c>
      <c r="E59" s="427">
        <v>0</v>
      </c>
      <c r="F59" s="427">
        <v>0</v>
      </c>
      <c r="G59" s="427">
        <v>0</v>
      </c>
      <c r="H59" s="427">
        <v>1</v>
      </c>
      <c r="I59" s="427">
        <v>1</v>
      </c>
      <c r="J59" s="427">
        <v>1</v>
      </c>
      <c r="K59" s="427">
        <v>1</v>
      </c>
      <c r="L59" s="427">
        <v>1</v>
      </c>
      <c r="M59" s="427">
        <v>1</v>
      </c>
      <c r="N59" s="427">
        <v>1</v>
      </c>
      <c r="O59" s="427">
        <v>1</v>
      </c>
      <c r="P59" s="427">
        <v>1</v>
      </c>
      <c r="Q59" s="429" t="s">
        <v>956</v>
      </c>
    </row>
    <row r="60" spans="1:17" x14ac:dyDescent="0.25">
      <c r="A60" s="419" t="s">
        <v>863</v>
      </c>
      <c r="B60" s="419" t="s">
        <v>913</v>
      </c>
      <c r="C60" s="419" t="s">
        <v>155</v>
      </c>
      <c r="D60" s="394">
        <v>53</v>
      </c>
      <c r="E60" s="427">
        <v>1</v>
      </c>
      <c r="F60" s="427">
        <v>1</v>
      </c>
      <c r="G60" s="427">
        <v>1</v>
      </c>
      <c r="H60" s="427">
        <v>1</v>
      </c>
      <c r="I60" s="427">
        <v>1</v>
      </c>
      <c r="J60" s="427">
        <v>1</v>
      </c>
      <c r="K60" s="427">
        <v>1</v>
      </c>
      <c r="L60" s="427">
        <v>1</v>
      </c>
      <c r="M60" s="427">
        <v>1</v>
      </c>
      <c r="N60" s="427">
        <v>1</v>
      </c>
      <c r="O60" s="427">
        <v>1</v>
      </c>
      <c r="P60" s="427">
        <v>1</v>
      </c>
    </row>
    <row r="61" spans="1:17" x14ac:dyDescent="0.25">
      <c r="A61" s="419" t="s">
        <v>863</v>
      </c>
      <c r="B61" s="419" t="s">
        <v>884</v>
      </c>
      <c r="C61" s="419" t="s">
        <v>155</v>
      </c>
      <c r="D61" s="394">
        <v>54</v>
      </c>
      <c r="E61" s="427">
        <v>1</v>
      </c>
      <c r="F61" s="427">
        <v>1</v>
      </c>
      <c r="G61" s="427">
        <v>1</v>
      </c>
      <c r="H61" s="427">
        <v>1</v>
      </c>
      <c r="I61" s="427">
        <v>1</v>
      </c>
      <c r="J61" s="427">
        <v>1</v>
      </c>
      <c r="K61" s="427">
        <v>1</v>
      </c>
      <c r="L61" s="427">
        <v>1</v>
      </c>
      <c r="M61" s="427">
        <v>1</v>
      </c>
      <c r="N61" s="427">
        <v>1</v>
      </c>
      <c r="O61" s="427">
        <v>1</v>
      </c>
      <c r="P61" s="427">
        <v>1</v>
      </c>
    </row>
    <row r="62" spans="1:17" x14ac:dyDescent="0.25">
      <c r="A62" s="419" t="s">
        <v>863</v>
      </c>
      <c r="B62" s="419" t="s">
        <v>878</v>
      </c>
      <c r="C62" s="419" t="s">
        <v>153</v>
      </c>
      <c r="D62" s="394">
        <v>55</v>
      </c>
      <c r="E62" s="427">
        <v>1</v>
      </c>
      <c r="F62" s="427">
        <v>1</v>
      </c>
      <c r="G62" s="427">
        <v>1</v>
      </c>
      <c r="H62" s="427">
        <v>1</v>
      </c>
      <c r="I62" s="427">
        <v>1</v>
      </c>
      <c r="J62" s="427">
        <v>1</v>
      </c>
      <c r="K62" s="427">
        <v>1</v>
      </c>
      <c r="L62" s="427">
        <v>1</v>
      </c>
      <c r="M62" s="427">
        <v>1</v>
      </c>
      <c r="N62" s="427">
        <v>1</v>
      </c>
      <c r="O62" s="427">
        <v>1</v>
      </c>
      <c r="P62" s="427">
        <v>1</v>
      </c>
    </row>
    <row r="63" spans="1:17" x14ac:dyDescent="0.25">
      <c r="A63" s="419" t="s">
        <v>863</v>
      </c>
      <c r="B63" s="419" t="s">
        <v>880</v>
      </c>
      <c r="C63" s="419" t="s">
        <v>153</v>
      </c>
      <c r="D63" s="394">
        <v>56</v>
      </c>
      <c r="E63" s="427">
        <v>1</v>
      </c>
      <c r="F63" s="427">
        <v>1</v>
      </c>
      <c r="G63" s="427">
        <v>1</v>
      </c>
      <c r="H63" s="427">
        <v>1</v>
      </c>
      <c r="I63" s="427">
        <v>1</v>
      </c>
      <c r="J63" s="427">
        <v>1</v>
      </c>
      <c r="K63" s="427">
        <v>1</v>
      </c>
      <c r="L63" s="427">
        <v>1</v>
      </c>
      <c r="M63" s="427">
        <v>1</v>
      </c>
      <c r="N63" s="427">
        <v>1</v>
      </c>
      <c r="O63" s="427">
        <v>1</v>
      </c>
      <c r="P63" s="427">
        <v>1</v>
      </c>
    </row>
    <row r="64" spans="1:17" x14ac:dyDescent="0.25">
      <c r="A64" s="419" t="s">
        <v>863</v>
      </c>
      <c r="B64" s="419" t="s">
        <v>912</v>
      </c>
      <c r="C64" s="419" t="s">
        <v>153</v>
      </c>
      <c r="D64" s="394">
        <v>57</v>
      </c>
      <c r="E64" s="427">
        <v>1</v>
      </c>
      <c r="F64" s="427">
        <v>1</v>
      </c>
      <c r="G64" s="427">
        <v>1</v>
      </c>
      <c r="H64" s="427">
        <v>1</v>
      </c>
      <c r="I64" s="427">
        <v>1</v>
      </c>
      <c r="J64" s="427">
        <v>1</v>
      </c>
      <c r="K64" s="427">
        <v>1</v>
      </c>
      <c r="L64" s="427">
        <v>1</v>
      </c>
      <c r="M64" s="427">
        <v>1</v>
      </c>
      <c r="N64" s="427">
        <v>1</v>
      </c>
      <c r="O64" s="427">
        <v>1</v>
      </c>
      <c r="P64" s="427">
        <v>1</v>
      </c>
    </row>
    <row r="65" spans="1:16" x14ac:dyDescent="0.25">
      <c r="A65" s="419" t="s">
        <v>863</v>
      </c>
      <c r="B65" s="419" t="s">
        <v>913</v>
      </c>
      <c r="C65" s="419" t="s">
        <v>153</v>
      </c>
      <c r="D65" s="394">
        <v>58</v>
      </c>
      <c r="E65" s="427">
        <v>1</v>
      </c>
      <c r="F65" s="427">
        <v>1</v>
      </c>
      <c r="G65" s="427">
        <v>1</v>
      </c>
      <c r="H65" s="427">
        <v>1</v>
      </c>
      <c r="I65" s="427">
        <v>1</v>
      </c>
      <c r="J65" s="427">
        <v>1</v>
      </c>
      <c r="K65" s="427">
        <v>1</v>
      </c>
      <c r="L65" s="427">
        <v>1</v>
      </c>
      <c r="M65" s="427">
        <v>1</v>
      </c>
      <c r="N65" s="427">
        <v>1</v>
      </c>
      <c r="O65" s="427">
        <v>1</v>
      </c>
      <c r="P65" s="427">
        <v>1</v>
      </c>
    </row>
    <row r="66" spans="1:16" x14ac:dyDescent="0.25">
      <c r="A66" s="419" t="s">
        <v>863</v>
      </c>
      <c r="B66" s="419" t="s">
        <v>881</v>
      </c>
      <c r="C66" s="419" t="s">
        <v>153</v>
      </c>
      <c r="D66" s="394">
        <v>59</v>
      </c>
      <c r="E66" s="427">
        <v>1</v>
      </c>
      <c r="F66" s="427">
        <v>1</v>
      </c>
      <c r="G66" s="427">
        <v>1</v>
      </c>
      <c r="H66" s="427">
        <v>1</v>
      </c>
      <c r="I66" s="427">
        <v>1</v>
      </c>
      <c r="J66" s="427">
        <v>1</v>
      </c>
      <c r="K66" s="427">
        <v>1</v>
      </c>
      <c r="L66" s="427">
        <v>1</v>
      </c>
      <c r="M66" s="427">
        <v>1</v>
      </c>
      <c r="N66" s="427">
        <v>1</v>
      </c>
      <c r="O66" s="427">
        <v>1</v>
      </c>
      <c r="P66" s="427">
        <v>1</v>
      </c>
    </row>
    <row r="67" spans="1:16" x14ac:dyDescent="0.25">
      <c r="A67" s="419" t="s">
        <v>863</v>
      </c>
      <c r="B67" s="419" t="s">
        <v>883</v>
      </c>
      <c r="C67" s="419" t="s">
        <v>153</v>
      </c>
      <c r="D67" s="394">
        <v>60</v>
      </c>
      <c r="E67" s="427">
        <v>1</v>
      </c>
      <c r="F67" s="427">
        <v>1</v>
      </c>
      <c r="G67" s="427">
        <v>1</v>
      </c>
      <c r="H67" s="427">
        <v>1</v>
      </c>
      <c r="I67" s="427">
        <v>1</v>
      </c>
      <c r="J67" s="427">
        <v>1</v>
      </c>
      <c r="K67" s="427">
        <v>1</v>
      </c>
      <c r="L67" s="427">
        <v>1</v>
      </c>
      <c r="M67" s="427">
        <v>1</v>
      </c>
      <c r="N67" s="427">
        <v>1</v>
      </c>
      <c r="O67" s="427">
        <v>1</v>
      </c>
      <c r="P67" s="427">
        <v>1</v>
      </c>
    </row>
    <row r="68" spans="1:16" x14ac:dyDescent="0.25">
      <c r="A68" s="419" t="s">
        <v>863</v>
      </c>
      <c r="B68" s="419" t="s">
        <v>884</v>
      </c>
      <c r="C68" s="419" t="s">
        <v>153</v>
      </c>
      <c r="D68" s="394">
        <v>61</v>
      </c>
      <c r="E68" s="427">
        <v>1</v>
      </c>
      <c r="F68" s="427">
        <v>1</v>
      </c>
      <c r="G68" s="427">
        <v>1</v>
      </c>
      <c r="H68" s="427">
        <v>1</v>
      </c>
      <c r="I68" s="427">
        <v>1</v>
      </c>
      <c r="J68" s="427">
        <v>1</v>
      </c>
      <c r="K68" s="427">
        <v>1</v>
      </c>
      <c r="L68" s="427">
        <v>1</v>
      </c>
      <c r="M68" s="427">
        <v>1</v>
      </c>
      <c r="N68" s="427">
        <v>1</v>
      </c>
      <c r="O68" s="427">
        <v>1</v>
      </c>
      <c r="P68" s="427">
        <v>1</v>
      </c>
    </row>
    <row r="69" spans="1:16" x14ac:dyDescent="0.25">
      <c r="A69" s="419" t="s">
        <v>528</v>
      </c>
      <c r="B69" s="419" t="s">
        <v>914</v>
      </c>
      <c r="C69" s="419">
        <v>2224</v>
      </c>
      <c r="D69" s="394">
        <v>62</v>
      </c>
      <c r="E69" s="427">
        <v>1</v>
      </c>
      <c r="F69" s="427">
        <v>1</v>
      </c>
      <c r="G69" s="427">
        <v>1</v>
      </c>
      <c r="H69" s="427">
        <v>1</v>
      </c>
      <c r="I69" s="427">
        <v>1</v>
      </c>
      <c r="J69" s="427">
        <v>1</v>
      </c>
      <c r="K69" s="427">
        <v>1</v>
      </c>
      <c r="L69" s="427">
        <v>0</v>
      </c>
      <c r="M69" s="427">
        <v>0</v>
      </c>
      <c r="N69" s="427">
        <v>0</v>
      </c>
      <c r="O69" s="427">
        <v>0</v>
      </c>
      <c r="P69" s="427">
        <v>0</v>
      </c>
    </row>
    <row r="70" spans="1:16" x14ac:dyDescent="0.25">
      <c r="A70" s="419" t="s">
        <v>528</v>
      </c>
      <c r="B70" s="419" t="s">
        <v>885</v>
      </c>
      <c r="C70" s="419" t="s">
        <v>545</v>
      </c>
      <c r="D70" s="394">
        <v>63</v>
      </c>
      <c r="E70" s="427">
        <v>1</v>
      </c>
      <c r="F70" s="427">
        <v>1</v>
      </c>
      <c r="G70" s="427">
        <v>1</v>
      </c>
      <c r="H70" s="427">
        <v>1</v>
      </c>
      <c r="I70" s="427">
        <v>1</v>
      </c>
      <c r="J70" s="427">
        <v>1</v>
      </c>
      <c r="K70" s="427">
        <v>1</v>
      </c>
      <c r="L70" s="427">
        <v>0</v>
      </c>
      <c r="M70" s="427">
        <v>0</v>
      </c>
      <c r="N70" s="427">
        <v>0</v>
      </c>
      <c r="O70" s="427">
        <v>0</v>
      </c>
      <c r="P70" s="427">
        <v>0</v>
      </c>
    </row>
    <row r="71" spans="1:16" x14ac:dyDescent="0.25">
      <c r="A71" s="419" t="s">
        <v>528</v>
      </c>
      <c r="B71" s="419" t="s">
        <v>914</v>
      </c>
      <c r="C71" s="419" t="s">
        <v>545</v>
      </c>
      <c r="D71" s="394">
        <v>64</v>
      </c>
      <c r="E71" s="427">
        <v>1</v>
      </c>
      <c r="F71" s="427">
        <v>1</v>
      </c>
      <c r="G71" s="427">
        <v>1</v>
      </c>
      <c r="H71" s="427">
        <v>1</v>
      </c>
      <c r="I71" s="427">
        <v>1</v>
      </c>
      <c r="J71" s="427">
        <v>1</v>
      </c>
      <c r="K71" s="427">
        <v>1</v>
      </c>
      <c r="L71" s="427">
        <v>0</v>
      </c>
      <c r="M71" s="427">
        <v>0</v>
      </c>
      <c r="N71" s="427">
        <v>0</v>
      </c>
      <c r="O71" s="427">
        <v>0</v>
      </c>
      <c r="P71" s="427">
        <v>0</v>
      </c>
    </row>
    <row r="72" spans="1:16" x14ac:dyDescent="0.25">
      <c r="A72" s="419" t="s">
        <v>864</v>
      </c>
      <c r="B72" s="419" t="s">
        <v>914</v>
      </c>
      <c r="C72" s="419">
        <v>2224</v>
      </c>
      <c r="D72" s="394">
        <v>65</v>
      </c>
      <c r="E72" s="427">
        <v>1</v>
      </c>
      <c r="F72" s="427">
        <v>1</v>
      </c>
      <c r="G72" s="427">
        <v>1</v>
      </c>
      <c r="H72" s="427">
        <v>1</v>
      </c>
      <c r="I72" s="427">
        <v>1</v>
      </c>
      <c r="J72" s="427">
        <v>1</v>
      </c>
      <c r="K72" s="427">
        <v>1</v>
      </c>
      <c r="L72" s="427">
        <v>0</v>
      </c>
      <c r="M72" s="427">
        <v>0</v>
      </c>
      <c r="N72" s="427">
        <v>0</v>
      </c>
      <c r="O72" s="427">
        <v>0</v>
      </c>
      <c r="P72" s="427">
        <v>0</v>
      </c>
    </row>
    <row r="73" spans="1:16" x14ac:dyDescent="0.25">
      <c r="A73" s="419" t="s">
        <v>864</v>
      </c>
      <c r="B73" s="419" t="s">
        <v>914</v>
      </c>
      <c r="C73" s="419" t="s">
        <v>545</v>
      </c>
      <c r="D73" s="394">
        <v>66</v>
      </c>
      <c r="E73" s="427">
        <v>1</v>
      </c>
      <c r="F73" s="427">
        <v>1</v>
      </c>
      <c r="G73" s="427">
        <v>1</v>
      </c>
      <c r="H73" s="427">
        <v>1</v>
      </c>
      <c r="I73" s="427">
        <v>1</v>
      </c>
      <c r="J73" s="427">
        <v>1</v>
      </c>
      <c r="K73" s="427">
        <v>1</v>
      </c>
      <c r="L73" s="427">
        <v>0</v>
      </c>
      <c r="M73" s="427">
        <v>0</v>
      </c>
      <c r="N73" s="427">
        <v>0</v>
      </c>
      <c r="O73" s="427">
        <v>0</v>
      </c>
      <c r="P73" s="427">
        <v>0</v>
      </c>
    </row>
    <row r="74" spans="1:16" x14ac:dyDescent="0.25">
      <c r="A74" s="419" t="s">
        <v>864</v>
      </c>
      <c r="B74" s="419" t="s">
        <v>883</v>
      </c>
      <c r="C74" s="419" t="s">
        <v>157</v>
      </c>
      <c r="D74" s="394">
        <v>67</v>
      </c>
      <c r="E74" s="427">
        <v>1</v>
      </c>
      <c r="F74" s="427">
        <v>1</v>
      </c>
      <c r="G74" s="427">
        <v>1</v>
      </c>
      <c r="H74" s="427">
        <v>1</v>
      </c>
      <c r="I74" s="427">
        <v>1</v>
      </c>
      <c r="J74" s="427">
        <v>1</v>
      </c>
      <c r="K74" s="427">
        <v>1</v>
      </c>
      <c r="L74" s="427">
        <v>1</v>
      </c>
      <c r="M74" s="427">
        <v>1</v>
      </c>
      <c r="N74" s="427">
        <v>1</v>
      </c>
      <c r="O74" s="427">
        <v>1</v>
      </c>
      <c r="P74" s="427">
        <v>1</v>
      </c>
    </row>
    <row r="75" spans="1:16" x14ac:dyDescent="0.25">
      <c r="A75" s="419" t="s">
        <v>864</v>
      </c>
      <c r="B75" s="419" t="s">
        <v>878</v>
      </c>
      <c r="C75" s="419" t="s">
        <v>155</v>
      </c>
      <c r="D75" s="394">
        <v>68</v>
      </c>
      <c r="E75" s="427">
        <v>0</v>
      </c>
      <c r="F75" s="427">
        <v>0</v>
      </c>
      <c r="G75" s="427">
        <v>0</v>
      </c>
      <c r="H75" s="427">
        <v>1</v>
      </c>
      <c r="I75" s="427">
        <v>1</v>
      </c>
      <c r="J75" s="427">
        <v>1</v>
      </c>
      <c r="K75" s="427">
        <v>1</v>
      </c>
      <c r="L75" s="427">
        <v>1</v>
      </c>
      <c r="M75" s="427">
        <v>1</v>
      </c>
      <c r="N75" s="427">
        <v>1</v>
      </c>
      <c r="O75" s="427">
        <v>1</v>
      </c>
      <c r="P75" s="427">
        <v>1</v>
      </c>
    </row>
    <row r="76" spans="1:16" x14ac:dyDescent="0.25">
      <c r="A76" s="419" t="s">
        <v>864</v>
      </c>
      <c r="B76" s="419" t="s">
        <v>878</v>
      </c>
      <c r="C76" s="419" t="s">
        <v>153</v>
      </c>
      <c r="D76" s="394">
        <v>69</v>
      </c>
      <c r="E76" s="427">
        <v>1</v>
      </c>
      <c r="F76" s="427">
        <v>1</v>
      </c>
      <c r="G76" s="427">
        <v>1</v>
      </c>
      <c r="H76" s="427">
        <v>1</v>
      </c>
      <c r="I76" s="427">
        <v>1</v>
      </c>
      <c r="J76" s="427">
        <v>1</v>
      </c>
      <c r="K76" s="427">
        <v>1</v>
      </c>
      <c r="L76" s="427">
        <v>1</v>
      </c>
      <c r="M76" s="427">
        <v>1</v>
      </c>
      <c r="N76" s="427">
        <v>1</v>
      </c>
      <c r="O76" s="427">
        <v>1</v>
      </c>
      <c r="P76" s="427">
        <v>1</v>
      </c>
    </row>
    <row r="77" spans="1:16" x14ac:dyDescent="0.25">
      <c r="A77" s="419" t="s">
        <v>864</v>
      </c>
      <c r="B77" s="419" t="s">
        <v>883</v>
      </c>
      <c r="C77" s="419" t="s">
        <v>153</v>
      </c>
      <c r="D77" s="394">
        <v>70</v>
      </c>
      <c r="E77" s="427">
        <v>1</v>
      </c>
      <c r="F77" s="427">
        <v>1</v>
      </c>
      <c r="G77" s="427">
        <v>1</v>
      </c>
      <c r="H77" s="427">
        <v>1</v>
      </c>
      <c r="I77" s="427">
        <v>1</v>
      </c>
      <c r="J77" s="427">
        <v>1</v>
      </c>
      <c r="K77" s="427">
        <v>1</v>
      </c>
      <c r="L77" s="427">
        <v>1</v>
      </c>
      <c r="M77" s="427">
        <v>1</v>
      </c>
      <c r="N77" s="427">
        <v>1</v>
      </c>
      <c r="O77" s="427">
        <v>1</v>
      </c>
      <c r="P77" s="427">
        <v>1</v>
      </c>
    </row>
    <row r="78" spans="1:16" x14ac:dyDescent="0.25">
      <c r="A78" s="419" t="s">
        <v>865</v>
      </c>
      <c r="B78" s="419" t="s">
        <v>913</v>
      </c>
      <c r="C78" s="419" t="s">
        <v>155</v>
      </c>
      <c r="D78" s="394">
        <v>71</v>
      </c>
      <c r="E78" s="427">
        <v>1</v>
      </c>
      <c r="F78" s="427">
        <v>1</v>
      </c>
      <c r="G78" s="427">
        <v>1</v>
      </c>
      <c r="H78" s="427">
        <v>1</v>
      </c>
      <c r="I78" s="427">
        <v>1</v>
      </c>
      <c r="J78" s="427">
        <v>1</v>
      </c>
      <c r="K78" s="427">
        <v>1</v>
      </c>
      <c r="L78" s="427">
        <v>1</v>
      </c>
      <c r="M78" s="427">
        <v>1</v>
      </c>
      <c r="N78" s="427">
        <v>1</v>
      </c>
      <c r="O78" s="427">
        <v>1</v>
      </c>
      <c r="P78" s="427">
        <v>1</v>
      </c>
    </row>
    <row r="79" spans="1:16" x14ac:dyDescent="0.25">
      <c r="A79" s="419" t="s">
        <v>865</v>
      </c>
      <c r="B79" s="419" t="s">
        <v>884</v>
      </c>
      <c r="C79" s="419" t="s">
        <v>155</v>
      </c>
      <c r="D79" s="394">
        <v>72</v>
      </c>
      <c r="E79" s="427">
        <v>1</v>
      </c>
      <c r="F79" s="427">
        <v>1</v>
      </c>
      <c r="G79" s="427">
        <v>1</v>
      </c>
      <c r="H79" s="427">
        <v>1</v>
      </c>
      <c r="I79" s="427">
        <v>1</v>
      </c>
      <c r="J79" s="427">
        <v>1</v>
      </c>
      <c r="K79" s="427">
        <v>1</v>
      </c>
      <c r="L79" s="427">
        <v>1</v>
      </c>
      <c r="M79" s="427">
        <v>1</v>
      </c>
      <c r="N79" s="427">
        <v>1</v>
      </c>
      <c r="O79" s="427">
        <v>1</v>
      </c>
      <c r="P79" s="427">
        <v>1</v>
      </c>
    </row>
    <row r="80" spans="1:16" x14ac:dyDescent="0.25">
      <c r="A80" s="419" t="s">
        <v>865</v>
      </c>
      <c r="B80" s="419" t="s">
        <v>913</v>
      </c>
      <c r="C80" s="419" t="s">
        <v>153</v>
      </c>
      <c r="D80" s="394">
        <v>73</v>
      </c>
      <c r="E80" s="427">
        <v>1</v>
      </c>
      <c r="F80" s="427">
        <v>1</v>
      </c>
      <c r="G80" s="427">
        <v>1</v>
      </c>
      <c r="H80" s="427">
        <v>1</v>
      </c>
      <c r="I80" s="427">
        <v>1</v>
      </c>
      <c r="J80" s="427">
        <v>1</v>
      </c>
      <c r="K80" s="427">
        <v>1</v>
      </c>
      <c r="L80" s="427">
        <v>1</v>
      </c>
      <c r="M80" s="427">
        <v>1</v>
      </c>
      <c r="N80" s="427">
        <v>1</v>
      </c>
      <c r="O80" s="427">
        <v>1</v>
      </c>
      <c r="P80" s="427">
        <v>1</v>
      </c>
    </row>
    <row r="81" spans="1:17" x14ac:dyDescent="0.25">
      <c r="A81" s="419" t="s">
        <v>865</v>
      </c>
      <c r="B81" s="419" t="s">
        <v>881</v>
      </c>
      <c r="C81" s="419" t="s">
        <v>153</v>
      </c>
      <c r="D81" s="394">
        <v>74</v>
      </c>
      <c r="E81" s="427">
        <v>1</v>
      </c>
      <c r="F81" s="427">
        <v>1</v>
      </c>
      <c r="G81" s="427">
        <v>1</v>
      </c>
      <c r="H81" s="427">
        <v>1</v>
      </c>
      <c r="I81" s="427">
        <v>1</v>
      </c>
      <c r="J81" s="427">
        <v>1</v>
      </c>
      <c r="K81" s="427">
        <v>1</v>
      </c>
      <c r="L81" s="427">
        <v>1</v>
      </c>
      <c r="M81" s="427">
        <v>1</v>
      </c>
      <c r="N81" s="427">
        <v>1</v>
      </c>
      <c r="O81" s="427">
        <v>1</v>
      </c>
      <c r="P81" s="427">
        <v>1</v>
      </c>
    </row>
    <row r="82" spans="1:17" x14ac:dyDescent="0.25">
      <c r="A82" s="419" t="s">
        <v>865</v>
      </c>
      <c r="B82" s="419" t="s">
        <v>884</v>
      </c>
      <c r="C82" s="419" t="s">
        <v>153</v>
      </c>
      <c r="D82" s="394">
        <v>75</v>
      </c>
      <c r="E82" s="427">
        <v>1</v>
      </c>
      <c r="F82" s="427">
        <v>1</v>
      </c>
      <c r="G82" s="427">
        <v>1</v>
      </c>
      <c r="H82" s="427">
        <v>1</v>
      </c>
      <c r="I82" s="427">
        <v>1</v>
      </c>
      <c r="J82" s="427">
        <v>1</v>
      </c>
      <c r="K82" s="427">
        <v>1</v>
      </c>
      <c r="L82" s="427">
        <v>1</v>
      </c>
      <c r="M82" s="427">
        <v>1</v>
      </c>
      <c r="N82" s="427">
        <v>1</v>
      </c>
      <c r="O82" s="427">
        <v>1</v>
      </c>
      <c r="P82" s="427">
        <v>1</v>
      </c>
    </row>
    <row r="83" spans="1:17" x14ac:dyDescent="0.25">
      <c r="A83" s="419" t="s">
        <v>585</v>
      </c>
      <c r="B83" s="419" t="s">
        <v>879</v>
      </c>
      <c r="C83" s="419" t="s">
        <v>545</v>
      </c>
      <c r="D83" s="394">
        <v>76</v>
      </c>
      <c r="E83" s="427">
        <v>0</v>
      </c>
      <c r="F83" s="427">
        <v>0</v>
      </c>
      <c r="G83" s="427">
        <v>0</v>
      </c>
      <c r="H83" s="427">
        <v>1</v>
      </c>
      <c r="I83" s="427">
        <v>1</v>
      </c>
      <c r="J83" s="427">
        <v>1</v>
      </c>
      <c r="K83" s="427">
        <v>0</v>
      </c>
      <c r="L83" s="427">
        <v>1</v>
      </c>
      <c r="M83" s="427">
        <v>1</v>
      </c>
      <c r="N83" s="427">
        <v>0</v>
      </c>
      <c r="O83" s="427">
        <v>0</v>
      </c>
      <c r="P83" s="427">
        <v>0</v>
      </c>
    </row>
    <row r="84" spans="1:17" x14ac:dyDescent="0.25">
      <c r="A84" s="419" t="s">
        <v>585</v>
      </c>
      <c r="B84" s="419" t="s">
        <v>890</v>
      </c>
      <c r="C84" s="419" t="s">
        <v>545</v>
      </c>
      <c r="D84" s="394">
        <v>77</v>
      </c>
      <c r="E84" s="427">
        <v>0</v>
      </c>
      <c r="F84" s="427">
        <v>0</v>
      </c>
      <c r="G84" s="427">
        <v>0</v>
      </c>
      <c r="H84" s="427">
        <v>1</v>
      </c>
      <c r="I84" s="427">
        <v>1</v>
      </c>
      <c r="J84" s="427">
        <v>1</v>
      </c>
      <c r="K84" s="427">
        <v>0</v>
      </c>
      <c r="L84" s="427">
        <v>1</v>
      </c>
      <c r="M84" s="427">
        <v>1</v>
      </c>
      <c r="N84" s="427">
        <v>0</v>
      </c>
      <c r="O84" s="427">
        <v>0</v>
      </c>
      <c r="P84" s="427">
        <v>0</v>
      </c>
    </row>
    <row r="85" spans="1:17" x14ac:dyDescent="0.25">
      <c r="A85" s="419" t="s">
        <v>585</v>
      </c>
      <c r="B85" s="419" t="s">
        <v>890</v>
      </c>
      <c r="C85" s="419">
        <v>3031</v>
      </c>
      <c r="D85" s="394">
        <v>78</v>
      </c>
      <c r="E85" s="427">
        <v>0</v>
      </c>
      <c r="F85" s="427">
        <v>0</v>
      </c>
      <c r="G85" s="427">
        <v>0</v>
      </c>
      <c r="H85" s="427">
        <v>1</v>
      </c>
      <c r="I85" s="427">
        <v>1</v>
      </c>
      <c r="J85" s="427">
        <v>1</v>
      </c>
      <c r="K85" s="427">
        <v>0</v>
      </c>
      <c r="L85" s="427">
        <v>1</v>
      </c>
      <c r="M85" s="427">
        <v>1</v>
      </c>
      <c r="N85" s="427">
        <v>0</v>
      </c>
      <c r="O85" s="427">
        <v>0</v>
      </c>
      <c r="P85" s="427">
        <v>0</v>
      </c>
    </row>
    <row r="86" spans="1:17" x14ac:dyDescent="0.25">
      <c r="A86" s="419" t="s">
        <v>585</v>
      </c>
      <c r="B86" s="419" t="s">
        <v>883</v>
      </c>
      <c r="C86" s="419" t="s">
        <v>157</v>
      </c>
      <c r="D86" s="394">
        <v>79</v>
      </c>
      <c r="E86" s="427">
        <v>1</v>
      </c>
      <c r="F86" s="427">
        <v>1</v>
      </c>
      <c r="G86" s="427">
        <v>1</v>
      </c>
      <c r="H86" s="427">
        <v>1</v>
      </c>
      <c r="I86" s="427">
        <v>1</v>
      </c>
      <c r="J86" s="427">
        <v>1</v>
      </c>
      <c r="K86" s="427">
        <v>1</v>
      </c>
      <c r="L86" s="427">
        <v>1</v>
      </c>
      <c r="M86" s="427">
        <v>1</v>
      </c>
      <c r="N86" s="427">
        <v>1</v>
      </c>
      <c r="O86" s="427">
        <v>1</v>
      </c>
      <c r="P86" s="427">
        <v>1</v>
      </c>
    </row>
    <row r="87" spans="1:17" x14ac:dyDescent="0.25">
      <c r="A87" s="419" t="s">
        <v>585</v>
      </c>
      <c r="B87" s="419" t="s">
        <v>880</v>
      </c>
      <c r="C87" s="419" t="s">
        <v>153</v>
      </c>
      <c r="D87" s="394">
        <v>80</v>
      </c>
      <c r="E87" s="427">
        <v>1</v>
      </c>
      <c r="F87" s="427">
        <v>1</v>
      </c>
      <c r="G87" s="427">
        <v>1</v>
      </c>
      <c r="H87" s="427">
        <v>1</v>
      </c>
      <c r="I87" s="427">
        <v>1</v>
      </c>
      <c r="J87" s="427">
        <v>1</v>
      </c>
      <c r="K87" s="427">
        <v>1</v>
      </c>
      <c r="L87" s="427">
        <v>1</v>
      </c>
      <c r="M87" s="427">
        <v>1</v>
      </c>
      <c r="N87" s="427">
        <v>1</v>
      </c>
      <c r="O87" s="427">
        <v>1</v>
      </c>
      <c r="P87" s="427">
        <v>1</v>
      </c>
    </row>
    <row r="88" spans="1:17" x14ac:dyDescent="0.25">
      <c r="A88" s="419" t="s">
        <v>585</v>
      </c>
      <c r="B88" s="419" t="s">
        <v>883</v>
      </c>
      <c r="C88" s="419" t="s">
        <v>153</v>
      </c>
      <c r="D88" s="394">
        <v>81</v>
      </c>
      <c r="E88" s="427">
        <v>1</v>
      </c>
      <c r="F88" s="427">
        <v>1</v>
      </c>
      <c r="G88" s="427">
        <v>1</v>
      </c>
      <c r="H88" s="427">
        <v>1</v>
      </c>
      <c r="I88" s="427">
        <v>1</v>
      </c>
      <c r="J88" s="427">
        <v>1</v>
      </c>
      <c r="K88" s="427">
        <v>1</v>
      </c>
      <c r="L88" s="427">
        <v>1</v>
      </c>
      <c r="M88" s="427">
        <v>1</v>
      </c>
      <c r="N88" s="427">
        <v>1</v>
      </c>
      <c r="O88" s="427">
        <v>1</v>
      </c>
      <c r="P88" s="427">
        <v>1</v>
      </c>
    </row>
    <row r="89" spans="1:17" x14ac:dyDescent="0.25">
      <c r="A89" s="419" t="s">
        <v>585</v>
      </c>
      <c r="B89" s="419" t="s">
        <v>884</v>
      </c>
      <c r="C89" s="419" t="s">
        <v>153</v>
      </c>
      <c r="D89" s="394">
        <v>82</v>
      </c>
      <c r="E89" s="427">
        <v>1</v>
      </c>
      <c r="F89" s="427">
        <v>1</v>
      </c>
      <c r="G89" s="427">
        <v>1</v>
      </c>
      <c r="H89" s="427">
        <v>1</v>
      </c>
      <c r="I89" s="427">
        <v>1</v>
      </c>
      <c r="J89" s="427">
        <v>1</v>
      </c>
      <c r="K89" s="427">
        <v>1</v>
      </c>
      <c r="L89" s="427">
        <v>1</v>
      </c>
      <c r="M89" s="427">
        <v>1</v>
      </c>
      <c r="N89" s="427">
        <v>1</v>
      </c>
      <c r="O89" s="427">
        <v>1</v>
      </c>
      <c r="P89" s="427">
        <v>1</v>
      </c>
    </row>
    <row r="90" spans="1:17" x14ac:dyDescent="0.25">
      <c r="A90" s="419" t="s">
        <v>586</v>
      </c>
      <c r="B90" s="419" t="s">
        <v>879</v>
      </c>
      <c r="C90" s="419" t="s">
        <v>545</v>
      </c>
      <c r="D90" s="394">
        <v>83</v>
      </c>
      <c r="E90" s="427">
        <v>1</v>
      </c>
      <c r="F90" s="427">
        <v>1</v>
      </c>
      <c r="G90" s="427">
        <v>1</v>
      </c>
      <c r="H90" s="427">
        <v>0</v>
      </c>
      <c r="I90" s="427">
        <v>0</v>
      </c>
      <c r="J90" s="427">
        <v>0</v>
      </c>
      <c r="K90" s="427">
        <v>0</v>
      </c>
      <c r="L90" s="427">
        <v>0</v>
      </c>
      <c r="M90" s="427">
        <v>0</v>
      </c>
      <c r="N90" s="427">
        <v>1</v>
      </c>
      <c r="O90" s="427">
        <v>1</v>
      </c>
      <c r="P90" s="427">
        <v>1</v>
      </c>
      <c r="Q90" s="108" t="s">
        <v>951</v>
      </c>
    </row>
    <row r="91" spans="1:17" x14ac:dyDescent="0.25">
      <c r="A91" s="419" t="s">
        <v>586</v>
      </c>
      <c r="B91" s="419" t="s">
        <v>890</v>
      </c>
      <c r="C91" s="419" t="s">
        <v>545</v>
      </c>
      <c r="D91" s="394">
        <v>84</v>
      </c>
      <c r="E91" s="427">
        <v>1</v>
      </c>
      <c r="F91" s="427">
        <v>1</v>
      </c>
      <c r="G91" s="427">
        <v>1</v>
      </c>
      <c r="H91" s="427">
        <v>0</v>
      </c>
      <c r="I91" s="427">
        <v>0</v>
      </c>
      <c r="J91" s="427">
        <v>0</v>
      </c>
      <c r="K91" s="427">
        <v>0</v>
      </c>
      <c r="L91" s="427">
        <v>0</v>
      </c>
      <c r="M91" s="427">
        <v>0</v>
      </c>
      <c r="N91" s="427">
        <v>1</v>
      </c>
      <c r="O91" s="427">
        <v>1</v>
      </c>
      <c r="P91" s="427">
        <v>1</v>
      </c>
    </row>
    <row r="92" spans="1:17" x14ac:dyDescent="0.25">
      <c r="A92" s="419" t="s">
        <v>586</v>
      </c>
      <c r="B92" s="419" t="s">
        <v>900</v>
      </c>
      <c r="C92" s="419" t="s">
        <v>157</v>
      </c>
      <c r="D92" s="394">
        <v>85</v>
      </c>
      <c r="E92" s="427">
        <v>1</v>
      </c>
      <c r="F92" s="427">
        <v>1</v>
      </c>
      <c r="G92" s="427">
        <v>1</v>
      </c>
      <c r="H92" s="427">
        <v>0</v>
      </c>
      <c r="I92" s="427">
        <v>0</v>
      </c>
      <c r="J92" s="427">
        <v>0</v>
      </c>
      <c r="K92" s="427">
        <v>0</v>
      </c>
      <c r="L92" s="427">
        <v>0</v>
      </c>
      <c r="M92" s="427">
        <v>1</v>
      </c>
      <c r="N92" s="427">
        <v>1</v>
      </c>
      <c r="O92" s="427">
        <v>1</v>
      </c>
      <c r="P92" s="427">
        <v>1</v>
      </c>
    </row>
    <row r="93" spans="1:17" x14ac:dyDescent="0.25">
      <c r="A93" s="419" t="s">
        <v>586</v>
      </c>
      <c r="B93" s="419" t="s">
        <v>878</v>
      </c>
      <c r="C93" s="419" t="s">
        <v>153</v>
      </c>
      <c r="D93" s="394">
        <v>86</v>
      </c>
      <c r="E93" s="427">
        <v>1</v>
      </c>
      <c r="F93" s="427">
        <v>1</v>
      </c>
      <c r="G93" s="427">
        <v>1</v>
      </c>
      <c r="H93" s="427">
        <v>1</v>
      </c>
      <c r="I93" s="427">
        <v>1</v>
      </c>
      <c r="J93" s="427">
        <v>1</v>
      </c>
      <c r="K93" s="427">
        <v>1</v>
      </c>
      <c r="L93" s="427">
        <v>1</v>
      </c>
      <c r="M93" s="427">
        <v>1</v>
      </c>
      <c r="N93" s="427">
        <v>1</v>
      </c>
      <c r="O93" s="427">
        <v>1</v>
      </c>
      <c r="P93" s="427">
        <v>1</v>
      </c>
    </row>
    <row r="94" spans="1:17" x14ac:dyDescent="0.25">
      <c r="A94" s="419" t="s">
        <v>586</v>
      </c>
      <c r="B94" s="419" t="s">
        <v>880</v>
      </c>
      <c r="C94" s="419" t="s">
        <v>153</v>
      </c>
      <c r="D94" s="394">
        <v>87</v>
      </c>
      <c r="E94" s="427">
        <v>1</v>
      </c>
      <c r="F94" s="427">
        <v>1</v>
      </c>
      <c r="G94" s="427">
        <v>1</v>
      </c>
      <c r="H94" s="427">
        <v>1</v>
      </c>
      <c r="I94" s="427">
        <v>1</v>
      </c>
      <c r="J94" s="427">
        <v>1</v>
      </c>
      <c r="K94" s="427">
        <v>1</v>
      </c>
      <c r="L94" s="427">
        <v>1</v>
      </c>
      <c r="M94" s="427">
        <v>1</v>
      </c>
      <c r="N94" s="427">
        <v>1</v>
      </c>
      <c r="O94" s="427">
        <v>1</v>
      </c>
      <c r="P94" s="427">
        <v>1</v>
      </c>
    </row>
    <row r="95" spans="1:17" x14ac:dyDescent="0.25">
      <c r="A95" s="419" t="s">
        <v>586</v>
      </c>
      <c r="B95" s="419" t="s">
        <v>883</v>
      </c>
      <c r="C95" s="419" t="s">
        <v>153</v>
      </c>
      <c r="D95" s="394">
        <v>88</v>
      </c>
      <c r="E95" s="427">
        <v>1</v>
      </c>
      <c r="F95" s="427">
        <v>1</v>
      </c>
      <c r="G95" s="427">
        <v>1</v>
      </c>
      <c r="H95" s="427">
        <v>1</v>
      </c>
      <c r="I95" s="427">
        <v>1</v>
      </c>
      <c r="J95" s="427">
        <v>1</v>
      </c>
      <c r="K95" s="427">
        <v>1</v>
      </c>
      <c r="L95" s="427">
        <v>1</v>
      </c>
      <c r="M95" s="427">
        <v>1</v>
      </c>
      <c r="N95" s="427">
        <v>1</v>
      </c>
      <c r="O95" s="427">
        <v>1</v>
      </c>
      <c r="P95" s="427">
        <v>1</v>
      </c>
    </row>
    <row r="96" spans="1:17" x14ac:dyDescent="0.25">
      <c r="A96" s="419" t="s">
        <v>586</v>
      </c>
      <c r="B96" s="419" t="s">
        <v>900</v>
      </c>
      <c r="C96" s="419" t="s">
        <v>153</v>
      </c>
      <c r="D96" s="394">
        <v>89</v>
      </c>
      <c r="E96" s="427">
        <v>1</v>
      </c>
      <c r="F96" s="427">
        <v>1</v>
      </c>
      <c r="G96" s="427">
        <v>1</v>
      </c>
      <c r="H96" s="427">
        <v>0</v>
      </c>
      <c r="I96" s="427">
        <v>0</v>
      </c>
      <c r="J96" s="427">
        <v>0</v>
      </c>
      <c r="K96" s="427">
        <v>0</v>
      </c>
      <c r="L96" s="427">
        <v>0</v>
      </c>
      <c r="M96" s="427">
        <v>1</v>
      </c>
      <c r="N96" s="427">
        <v>1</v>
      </c>
      <c r="O96" s="427">
        <v>1</v>
      </c>
      <c r="P96" s="427">
        <v>1</v>
      </c>
      <c r="Q96" s="108" t="s">
        <v>387</v>
      </c>
    </row>
    <row r="97" spans="1:17" x14ac:dyDescent="0.25">
      <c r="A97" s="419" t="s">
        <v>587</v>
      </c>
      <c r="B97" s="419" t="s">
        <v>886</v>
      </c>
      <c r="C97" s="419">
        <v>2224</v>
      </c>
      <c r="D97" s="394">
        <v>90</v>
      </c>
      <c r="E97" s="427">
        <v>1</v>
      </c>
      <c r="F97" s="427">
        <v>1</v>
      </c>
      <c r="G97" s="427">
        <v>1</v>
      </c>
      <c r="H97" s="427">
        <v>1</v>
      </c>
      <c r="I97" s="427">
        <v>1</v>
      </c>
      <c r="J97" s="427">
        <v>1</v>
      </c>
      <c r="K97" s="427">
        <v>1</v>
      </c>
      <c r="L97" s="427">
        <v>0</v>
      </c>
      <c r="M97" s="427">
        <v>0</v>
      </c>
      <c r="N97" s="427">
        <v>0</v>
      </c>
      <c r="O97" s="427">
        <v>0</v>
      </c>
      <c r="P97" s="427">
        <v>0</v>
      </c>
    </row>
    <row r="98" spans="1:17" x14ac:dyDescent="0.25">
      <c r="A98" s="419" t="s">
        <v>587</v>
      </c>
      <c r="B98" s="419" t="s">
        <v>900</v>
      </c>
      <c r="C98" s="419">
        <v>2224</v>
      </c>
      <c r="D98" s="394">
        <v>91</v>
      </c>
      <c r="E98" s="428">
        <v>1</v>
      </c>
      <c r="F98" s="428">
        <v>1</v>
      </c>
      <c r="G98" s="428">
        <v>1</v>
      </c>
      <c r="H98" s="428">
        <v>1</v>
      </c>
      <c r="I98" s="428">
        <v>1</v>
      </c>
      <c r="J98" s="428">
        <v>1</v>
      </c>
      <c r="K98" s="428">
        <v>0</v>
      </c>
      <c r="L98" s="428">
        <v>1</v>
      </c>
      <c r="M98" s="428">
        <v>1</v>
      </c>
      <c r="N98" s="428">
        <v>1</v>
      </c>
      <c r="O98" s="428">
        <v>1</v>
      </c>
      <c r="P98" s="428">
        <v>1</v>
      </c>
      <c r="Q98" s="108" t="s">
        <v>953</v>
      </c>
    </row>
    <row r="99" spans="1:17" x14ac:dyDescent="0.25">
      <c r="A99" s="419" t="s">
        <v>587</v>
      </c>
      <c r="B99" s="419" t="s">
        <v>886</v>
      </c>
      <c r="C99" s="419" t="s">
        <v>545</v>
      </c>
      <c r="D99" s="394">
        <v>92</v>
      </c>
      <c r="E99" s="427">
        <v>1</v>
      </c>
      <c r="F99" s="427">
        <v>1</v>
      </c>
      <c r="G99" s="427">
        <v>1</v>
      </c>
      <c r="H99" s="427">
        <v>1</v>
      </c>
      <c r="I99" s="427">
        <v>1</v>
      </c>
      <c r="J99" s="427">
        <v>1</v>
      </c>
      <c r="K99" s="427">
        <v>1</v>
      </c>
      <c r="L99" s="427">
        <v>0</v>
      </c>
      <c r="M99" s="427">
        <v>0</v>
      </c>
      <c r="N99" s="427">
        <v>0</v>
      </c>
      <c r="O99" s="427">
        <v>0</v>
      </c>
      <c r="P99" s="427">
        <v>0</v>
      </c>
    </row>
    <row r="100" spans="1:17" x14ac:dyDescent="0.25">
      <c r="A100" s="419" t="s">
        <v>587</v>
      </c>
      <c r="B100" s="419" t="s">
        <v>890</v>
      </c>
      <c r="C100" s="419" t="s">
        <v>545</v>
      </c>
      <c r="D100" s="394">
        <v>93</v>
      </c>
      <c r="E100" s="427">
        <v>1</v>
      </c>
      <c r="F100" s="427">
        <v>1</v>
      </c>
      <c r="G100" s="427">
        <v>1</v>
      </c>
      <c r="H100" s="427">
        <v>0</v>
      </c>
      <c r="I100" s="427">
        <v>0</v>
      </c>
      <c r="J100" s="427">
        <v>0</v>
      </c>
      <c r="K100" s="427">
        <v>0</v>
      </c>
      <c r="L100" s="427">
        <v>0</v>
      </c>
      <c r="M100" s="427">
        <v>0</v>
      </c>
      <c r="N100" s="427">
        <v>1</v>
      </c>
      <c r="O100" s="427">
        <v>1</v>
      </c>
      <c r="P100" s="427">
        <v>1</v>
      </c>
    </row>
    <row r="101" spans="1:17" x14ac:dyDescent="0.25">
      <c r="A101" s="419" t="s">
        <v>587</v>
      </c>
      <c r="B101" s="419" t="s">
        <v>900</v>
      </c>
      <c r="C101" s="419" t="s">
        <v>545</v>
      </c>
      <c r="D101" s="394">
        <v>94</v>
      </c>
      <c r="E101" s="427">
        <v>1</v>
      </c>
      <c r="F101" s="427">
        <v>1</v>
      </c>
      <c r="G101" s="427">
        <v>1</v>
      </c>
      <c r="H101" s="427">
        <v>0</v>
      </c>
      <c r="I101" s="427">
        <v>0</v>
      </c>
      <c r="J101" s="427">
        <v>0</v>
      </c>
      <c r="K101" s="427">
        <v>0</v>
      </c>
      <c r="L101" s="427">
        <v>0</v>
      </c>
      <c r="M101" s="427">
        <v>0</v>
      </c>
      <c r="N101" s="427">
        <v>1</v>
      </c>
      <c r="O101" s="427">
        <v>1</v>
      </c>
      <c r="P101" s="427">
        <v>1</v>
      </c>
    </row>
    <row r="102" spans="1:17" x14ac:dyDescent="0.25">
      <c r="A102" s="419" t="s">
        <v>587</v>
      </c>
      <c r="B102" s="419" t="s">
        <v>890</v>
      </c>
      <c r="C102" s="419">
        <v>3031</v>
      </c>
      <c r="D102" s="394">
        <v>95</v>
      </c>
      <c r="E102" s="427">
        <v>1</v>
      </c>
      <c r="F102" s="427">
        <v>1</v>
      </c>
      <c r="G102" s="427">
        <v>1</v>
      </c>
      <c r="H102" s="427">
        <v>0</v>
      </c>
      <c r="I102" s="427">
        <v>0</v>
      </c>
      <c r="J102" s="427">
        <v>0</v>
      </c>
      <c r="K102" s="427">
        <v>0</v>
      </c>
      <c r="L102" s="427">
        <v>0</v>
      </c>
      <c r="M102" s="427">
        <v>0</v>
      </c>
      <c r="N102" s="427">
        <v>1</v>
      </c>
      <c r="O102" s="427">
        <v>1</v>
      </c>
      <c r="P102" s="427">
        <v>1</v>
      </c>
    </row>
    <row r="103" spans="1:17" x14ac:dyDescent="0.25">
      <c r="A103" s="419" t="s">
        <v>587</v>
      </c>
      <c r="B103" s="419" t="s">
        <v>900</v>
      </c>
      <c r="C103" s="419" t="s">
        <v>157</v>
      </c>
      <c r="D103" s="394">
        <v>96</v>
      </c>
      <c r="E103" s="427">
        <v>1</v>
      </c>
      <c r="F103" s="427">
        <v>1</v>
      </c>
      <c r="G103" s="427">
        <v>1</v>
      </c>
      <c r="H103" s="427">
        <v>0</v>
      </c>
      <c r="I103" s="427">
        <v>0</v>
      </c>
      <c r="J103" s="427">
        <v>0</v>
      </c>
      <c r="K103" s="427">
        <v>0</v>
      </c>
      <c r="L103" s="427">
        <v>0</v>
      </c>
      <c r="M103" s="427">
        <v>1</v>
      </c>
      <c r="N103" s="427">
        <v>1</v>
      </c>
      <c r="O103" s="427">
        <v>1</v>
      </c>
      <c r="P103" s="427">
        <v>1</v>
      </c>
      <c r="Q103" s="108" t="s">
        <v>387</v>
      </c>
    </row>
    <row r="104" spans="1:17" x14ac:dyDescent="0.25">
      <c r="A104" s="419" t="s">
        <v>587</v>
      </c>
      <c r="B104" s="419" t="s">
        <v>882</v>
      </c>
      <c r="C104" s="419" t="s">
        <v>155</v>
      </c>
      <c r="D104" s="394">
        <v>97</v>
      </c>
      <c r="E104" s="427">
        <v>0</v>
      </c>
      <c r="F104" s="427">
        <v>0</v>
      </c>
      <c r="G104" s="427">
        <v>0</v>
      </c>
      <c r="H104" s="427">
        <v>1</v>
      </c>
      <c r="I104" s="427">
        <v>1</v>
      </c>
      <c r="J104" s="427">
        <v>1</v>
      </c>
      <c r="K104" s="427">
        <v>0</v>
      </c>
      <c r="L104" s="427">
        <v>0</v>
      </c>
      <c r="M104" s="427">
        <v>0</v>
      </c>
      <c r="N104" s="427">
        <v>0</v>
      </c>
      <c r="O104" s="427">
        <v>0</v>
      </c>
      <c r="P104" s="427">
        <v>0</v>
      </c>
      <c r="Q104" s="108" t="s">
        <v>88</v>
      </c>
    </row>
    <row r="105" spans="1:17" x14ac:dyDescent="0.25">
      <c r="A105" s="419" t="s">
        <v>587</v>
      </c>
      <c r="B105" s="419" t="s">
        <v>890</v>
      </c>
      <c r="C105" s="419" t="s">
        <v>155</v>
      </c>
      <c r="D105" s="394">
        <v>98</v>
      </c>
      <c r="E105" s="427">
        <v>1</v>
      </c>
      <c r="F105" s="427">
        <v>1</v>
      </c>
      <c r="G105" s="427">
        <v>0</v>
      </c>
      <c r="H105" s="427">
        <v>0</v>
      </c>
      <c r="I105" s="427">
        <v>1</v>
      </c>
      <c r="J105" s="427">
        <v>1</v>
      </c>
      <c r="K105" s="427">
        <v>0</v>
      </c>
      <c r="L105" s="427">
        <v>0</v>
      </c>
      <c r="M105" s="427">
        <v>1</v>
      </c>
      <c r="N105" s="427">
        <v>1</v>
      </c>
      <c r="O105" s="427">
        <v>1</v>
      </c>
      <c r="P105" s="427">
        <v>1</v>
      </c>
      <c r="Q105" s="108" t="s">
        <v>8</v>
      </c>
    </row>
    <row r="106" spans="1:17" x14ac:dyDescent="0.25">
      <c r="A106" s="419" t="s">
        <v>587</v>
      </c>
      <c r="B106" s="419" t="s">
        <v>511</v>
      </c>
      <c r="C106" s="419" t="s">
        <v>155</v>
      </c>
      <c r="D106" s="394">
        <v>99</v>
      </c>
      <c r="E106" s="427">
        <v>1</v>
      </c>
      <c r="F106" s="427">
        <v>1</v>
      </c>
      <c r="G106" s="427">
        <v>0</v>
      </c>
      <c r="H106" s="427">
        <v>0</v>
      </c>
      <c r="I106" s="427">
        <v>1</v>
      </c>
      <c r="J106" s="427">
        <v>1</v>
      </c>
      <c r="K106" s="427">
        <v>0</v>
      </c>
      <c r="L106" s="427">
        <v>0</v>
      </c>
      <c r="M106" s="427">
        <v>1</v>
      </c>
      <c r="N106" s="427">
        <v>1</v>
      </c>
      <c r="O106" s="427">
        <v>1</v>
      </c>
      <c r="P106" s="427">
        <v>1</v>
      </c>
      <c r="Q106" s="108" t="s">
        <v>8</v>
      </c>
    </row>
    <row r="107" spans="1:17" x14ac:dyDescent="0.25">
      <c r="A107" s="419" t="s">
        <v>587</v>
      </c>
      <c r="B107" s="419" t="s">
        <v>890</v>
      </c>
      <c r="C107" s="419" t="s">
        <v>153</v>
      </c>
      <c r="D107" s="394">
        <v>100</v>
      </c>
      <c r="E107" s="427">
        <v>1</v>
      </c>
      <c r="F107" s="427">
        <v>1</v>
      </c>
      <c r="G107" s="427">
        <v>1</v>
      </c>
      <c r="H107" s="427">
        <v>0</v>
      </c>
      <c r="I107" s="427">
        <v>0</v>
      </c>
      <c r="J107" s="427">
        <v>0</v>
      </c>
      <c r="K107" s="427">
        <v>0</v>
      </c>
      <c r="L107" s="427">
        <v>0</v>
      </c>
      <c r="M107" s="427">
        <v>0</v>
      </c>
      <c r="N107" s="427">
        <v>1</v>
      </c>
      <c r="O107" s="427">
        <v>1</v>
      </c>
      <c r="P107" s="427">
        <v>1</v>
      </c>
      <c r="Q107" s="108" t="s">
        <v>387</v>
      </c>
    </row>
    <row r="108" spans="1:17" x14ac:dyDescent="0.25">
      <c r="A108" s="419" t="s">
        <v>587</v>
      </c>
      <c r="B108" s="419" t="s">
        <v>896</v>
      </c>
      <c r="C108" s="419" t="s">
        <v>153</v>
      </c>
      <c r="D108" s="394">
        <v>101</v>
      </c>
      <c r="E108" s="427">
        <v>0</v>
      </c>
      <c r="F108" s="427">
        <v>0</v>
      </c>
      <c r="G108" s="427">
        <v>0</v>
      </c>
      <c r="H108" s="427">
        <v>0</v>
      </c>
      <c r="I108" s="427">
        <v>0</v>
      </c>
      <c r="J108" s="427">
        <v>0</v>
      </c>
      <c r="K108" s="427">
        <v>0</v>
      </c>
      <c r="L108" s="427">
        <v>1</v>
      </c>
      <c r="M108" s="427">
        <v>1</v>
      </c>
      <c r="N108" s="427">
        <v>1</v>
      </c>
      <c r="O108" s="427">
        <v>1</v>
      </c>
      <c r="P108" s="427">
        <v>1</v>
      </c>
      <c r="Q108" s="108" t="s">
        <v>388</v>
      </c>
    </row>
    <row r="109" spans="1:17" x14ac:dyDescent="0.25">
      <c r="A109" s="419" t="s">
        <v>587</v>
      </c>
      <c r="B109" s="419" t="s">
        <v>900</v>
      </c>
      <c r="C109" s="419" t="s">
        <v>153</v>
      </c>
      <c r="D109" s="394">
        <v>102</v>
      </c>
      <c r="E109" s="427">
        <v>1</v>
      </c>
      <c r="F109" s="427">
        <v>1</v>
      </c>
      <c r="G109" s="427">
        <v>1</v>
      </c>
      <c r="H109" s="427">
        <v>0</v>
      </c>
      <c r="I109" s="427">
        <v>0</v>
      </c>
      <c r="J109" s="427">
        <v>0</v>
      </c>
      <c r="K109" s="427">
        <v>0</v>
      </c>
      <c r="L109" s="427">
        <v>0</v>
      </c>
      <c r="M109" s="427">
        <v>1</v>
      </c>
      <c r="N109" s="427">
        <v>1</v>
      </c>
      <c r="O109" s="427">
        <v>1</v>
      </c>
      <c r="P109" s="427">
        <v>1</v>
      </c>
      <c r="Q109" s="108" t="s">
        <v>387</v>
      </c>
    </row>
    <row r="110" spans="1:17" x14ac:dyDescent="0.25">
      <c r="A110" s="419" t="s">
        <v>866</v>
      </c>
      <c r="B110" s="419" t="s">
        <v>887</v>
      </c>
      <c r="C110" s="419" t="s">
        <v>157</v>
      </c>
      <c r="D110" s="394">
        <v>103</v>
      </c>
      <c r="E110" s="427">
        <v>1</v>
      </c>
      <c r="F110" s="427">
        <v>1</v>
      </c>
      <c r="G110" s="427">
        <v>1</v>
      </c>
      <c r="H110" s="427">
        <v>1</v>
      </c>
      <c r="I110" s="427">
        <v>1</v>
      </c>
      <c r="J110" s="427">
        <v>1</v>
      </c>
      <c r="K110" s="427">
        <v>1</v>
      </c>
      <c r="L110" s="427">
        <v>1</v>
      </c>
      <c r="M110" s="427">
        <v>1</v>
      </c>
      <c r="N110" s="427">
        <v>1</v>
      </c>
      <c r="O110" s="427">
        <v>1</v>
      </c>
      <c r="P110" s="427">
        <v>1</v>
      </c>
      <c r="Q110" s="108" t="s">
        <v>962</v>
      </c>
    </row>
    <row r="111" spans="1:17" x14ac:dyDescent="0.25">
      <c r="A111" s="419" t="s">
        <v>866</v>
      </c>
      <c r="B111" s="419" t="s">
        <v>520</v>
      </c>
      <c r="C111" s="419" t="s">
        <v>157</v>
      </c>
      <c r="D111" s="394">
        <v>104</v>
      </c>
      <c r="E111" s="427">
        <v>0</v>
      </c>
      <c r="F111" s="427">
        <v>0</v>
      </c>
      <c r="G111" s="427">
        <v>0</v>
      </c>
      <c r="H111" s="427">
        <v>0</v>
      </c>
      <c r="I111" s="427">
        <v>0</v>
      </c>
      <c r="J111" s="427">
        <v>0</v>
      </c>
      <c r="K111" s="427">
        <v>0</v>
      </c>
      <c r="L111" s="427">
        <v>0</v>
      </c>
      <c r="M111" s="427">
        <v>1</v>
      </c>
      <c r="N111" s="427">
        <v>1</v>
      </c>
      <c r="O111" s="427">
        <v>1</v>
      </c>
      <c r="P111" s="427">
        <v>1</v>
      </c>
      <c r="Q111" s="108" t="s">
        <v>967</v>
      </c>
    </row>
    <row r="112" spans="1:17" x14ac:dyDescent="0.25">
      <c r="A112" s="419" t="s">
        <v>866</v>
      </c>
      <c r="B112" s="419" t="s">
        <v>521</v>
      </c>
      <c r="C112" s="419" t="s">
        <v>157</v>
      </c>
      <c r="D112" s="394">
        <v>105</v>
      </c>
      <c r="E112" s="427">
        <v>1</v>
      </c>
      <c r="F112" s="427">
        <v>1</v>
      </c>
      <c r="G112" s="427">
        <v>1</v>
      </c>
      <c r="H112" s="427">
        <v>1</v>
      </c>
      <c r="I112" s="427">
        <v>1</v>
      </c>
      <c r="J112" s="427">
        <v>1</v>
      </c>
      <c r="K112" s="427">
        <v>1</v>
      </c>
      <c r="L112" s="427">
        <v>1</v>
      </c>
      <c r="M112" s="427">
        <v>1</v>
      </c>
      <c r="N112" s="427">
        <v>1</v>
      </c>
      <c r="O112" s="427">
        <v>1</v>
      </c>
      <c r="P112" s="427">
        <v>1</v>
      </c>
      <c r="Q112" s="108" t="s">
        <v>966</v>
      </c>
    </row>
    <row r="113" spans="1:19" x14ac:dyDescent="0.25">
      <c r="A113" s="419" t="s">
        <v>866</v>
      </c>
      <c r="B113" s="419" t="s">
        <v>880</v>
      </c>
      <c r="C113" s="419" t="s">
        <v>153</v>
      </c>
      <c r="D113" s="394">
        <v>106</v>
      </c>
      <c r="E113" s="427">
        <v>1</v>
      </c>
      <c r="F113" s="427">
        <v>1</v>
      </c>
      <c r="G113" s="427">
        <v>1</v>
      </c>
      <c r="H113" s="427">
        <v>1</v>
      </c>
      <c r="I113" s="427">
        <v>1</v>
      </c>
      <c r="J113" s="427">
        <v>1</v>
      </c>
      <c r="K113" s="427">
        <v>1</v>
      </c>
      <c r="L113" s="427">
        <v>1</v>
      </c>
      <c r="M113" s="427">
        <v>1</v>
      </c>
      <c r="N113" s="427">
        <v>1</v>
      </c>
      <c r="O113" s="427">
        <v>1</v>
      </c>
      <c r="P113" s="427">
        <v>1</v>
      </c>
    </row>
    <row r="114" spans="1:19" x14ac:dyDescent="0.25">
      <c r="A114" s="419" t="s">
        <v>866</v>
      </c>
      <c r="B114" s="419" t="s">
        <v>887</v>
      </c>
      <c r="C114" s="419" t="s">
        <v>153</v>
      </c>
      <c r="D114" s="394">
        <v>107</v>
      </c>
      <c r="E114" s="427">
        <v>1</v>
      </c>
      <c r="F114" s="427">
        <v>1</v>
      </c>
      <c r="G114" s="427">
        <v>1</v>
      </c>
      <c r="H114" s="427">
        <v>1</v>
      </c>
      <c r="I114" s="427">
        <v>1</v>
      </c>
      <c r="J114" s="427">
        <v>1</v>
      </c>
      <c r="K114" s="427">
        <v>1</v>
      </c>
      <c r="L114" s="427">
        <v>1</v>
      </c>
      <c r="M114" s="427">
        <v>1</v>
      </c>
      <c r="N114" s="427">
        <v>1</v>
      </c>
      <c r="O114" s="427">
        <v>1</v>
      </c>
      <c r="P114" s="427">
        <v>1</v>
      </c>
      <c r="S114" s="26"/>
    </row>
    <row r="115" spans="1:19" x14ac:dyDescent="0.25">
      <c r="A115" s="419" t="s">
        <v>866</v>
      </c>
      <c r="B115" s="419" t="s">
        <v>889</v>
      </c>
      <c r="C115" s="419" t="s">
        <v>153</v>
      </c>
      <c r="D115" s="394">
        <v>108</v>
      </c>
      <c r="E115" s="427">
        <v>0</v>
      </c>
      <c r="F115" s="427">
        <v>0</v>
      </c>
      <c r="G115" s="427">
        <v>0</v>
      </c>
      <c r="H115" s="427">
        <v>0</v>
      </c>
      <c r="I115" s="427">
        <v>1</v>
      </c>
      <c r="J115" s="427">
        <v>1</v>
      </c>
      <c r="K115" s="427">
        <v>1</v>
      </c>
      <c r="L115" s="427">
        <v>1</v>
      </c>
      <c r="M115" s="427">
        <v>1</v>
      </c>
      <c r="N115" s="427">
        <v>1</v>
      </c>
      <c r="O115" s="427">
        <v>1</v>
      </c>
      <c r="P115" s="427">
        <v>0</v>
      </c>
      <c r="Q115" s="108" t="s">
        <v>966</v>
      </c>
    </row>
    <row r="116" spans="1:19" x14ac:dyDescent="0.25">
      <c r="A116" s="419" t="s">
        <v>866</v>
      </c>
      <c r="B116" s="419" t="s">
        <v>504</v>
      </c>
      <c r="C116" s="419" t="s">
        <v>153</v>
      </c>
      <c r="D116" s="394">
        <v>109</v>
      </c>
      <c r="E116" s="427">
        <v>0</v>
      </c>
      <c r="F116" s="427">
        <v>0</v>
      </c>
      <c r="G116" s="427">
        <v>0</v>
      </c>
      <c r="H116" s="427">
        <v>1</v>
      </c>
      <c r="I116" s="427">
        <v>1</v>
      </c>
      <c r="J116" s="427">
        <v>1</v>
      </c>
      <c r="K116" s="427">
        <v>1</v>
      </c>
      <c r="L116" s="427">
        <v>1</v>
      </c>
      <c r="M116" s="427">
        <v>1</v>
      </c>
      <c r="N116" s="427">
        <v>0</v>
      </c>
      <c r="O116" s="427">
        <v>0</v>
      </c>
      <c r="P116" s="427">
        <v>0</v>
      </c>
      <c r="Q116" s="108" t="s">
        <v>966</v>
      </c>
    </row>
    <row r="117" spans="1:19" x14ac:dyDescent="0.25">
      <c r="A117" s="419" t="s">
        <v>866</v>
      </c>
      <c r="B117" s="419" t="s">
        <v>905</v>
      </c>
      <c r="C117" s="419" t="s">
        <v>153</v>
      </c>
      <c r="D117" s="394">
        <v>110</v>
      </c>
      <c r="E117" s="427">
        <v>1</v>
      </c>
      <c r="F117" s="427">
        <v>1</v>
      </c>
      <c r="G117" s="427">
        <v>1</v>
      </c>
      <c r="H117" s="427">
        <v>0</v>
      </c>
      <c r="I117" s="427">
        <v>0</v>
      </c>
      <c r="J117" s="427">
        <v>0</v>
      </c>
      <c r="K117" s="427">
        <v>0</v>
      </c>
      <c r="L117" s="427">
        <v>0</v>
      </c>
      <c r="M117" s="427">
        <v>0</v>
      </c>
      <c r="N117" s="427">
        <v>0</v>
      </c>
      <c r="O117" s="427">
        <v>0</v>
      </c>
      <c r="P117" s="427">
        <v>0</v>
      </c>
      <c r="Q117" s="108" t="s">
        <v>968</v>
      </c>
    </row>
    <row r="118" spans="1:19" x14ac:dyDescent="0.25">
      <c r="A118" s="419" t="s">
        <v>866</v>
      </c>
      <c r="B118" s="419" t="s">
        <v>520</v>
      </c>
      <c r="C118" s="419" t="s">
        <v>153</v>
      </c>
      <c r="D118" s="394">
        <v>111</v>
      </c>
      <c r="E118" s="427">
        <v>0</v>
      </c>
      <c r="F118" s="427">
        <v>0</v>
      </c>
      <c r="G118" s="427">
        <v>0</v>
      </c>
      <c r="H118" s="427">
        <v>0</v>
      </c>
      <c r="I118" s="427">
        <v>0</v>
      </c>
      <c r="J118" s="427">
        <v>0</v>
      </c>
      <c r="K118" s="427">
        <v>0</v>
      </c>
      <c r="L118" s="427">
        <v>0</v>
      </c>
      <c r="M118" s="427">
        <v>1</v>
      </c>
      <c r="N118" s="427">
        <v>1</v>
      </c>
      <c r="O118" s="427">
        <v>1</v>
      </c>
      <c r="P118" s="427">
        <v>1</v>
      </c>
      <c r="Q118" s="108" t="s">
        <v>967</v>
      </c>
    </row>
    <row r="119" spans="1:19" x14ac:dyDescent="0.25">
      <c r="A119" s="419" t="s">
        <v>866</v>
      </c>
      <c r="B119" s="419" t="s">
        <v>521</v>
      </c>
      <c r="C119" s="419" t="s">
        <v>153</v>
      </c>
      <c r="D119" s="394">
        <v>112</v>
      </c>
      <c r="E119" s="427">
        <v>1</v>
      </c>
      <c r="F119" s="427">
        <v>1</v>
      </c>
      <c r="G119" s="427">
        <v>1</v>
      </c>
      <c r="H119" s="427">
        <v>1</v>
      </c>
      <c r="I119" s="427">
        <v>1</v>
      </c>
      <c r="J119" s="427">
        <v>1</v>
      </c>
      <c r="K119" s="427">
        <v>1</v>
      </c>
      <c r="L119" s="427">
        <v>1</v>
      </c>
      <c r="M119" s="427">
        <v>1</v>
      </c>
      <c r="N119" s="427">
        <v>1</v>
      </c>
      <c r="O119" s="427">
        <v>1</v>
      </c>
      <c r="P119" s="427">
        <v>1</v>
      </c>
      <c r="Q119" s="108" t="s">
        <v>966</v>
      </c>
    </row>
    <row r="120" spans="1:19" x14ac:dyDescent="0.25">
      <c r="A120" s="419" t="s">
        <v>867</v>
      </c>
      <c r="B120" s="419" t="s">
        <v>877</v>
      </c>
      <c r="C120" s="419">
        <v>3031</v>
      </c>
      <c r="D120" s="394">
        <v>113</v>
      </c>
      <c r="E120" s="427">
        <v>0</v>
      </c>
      <c r="F120" s="427">
        <v>0</v>
      </c>
      <c r="G120" s="427">
        <v>0</v>
      </c>
      <c r="H120" s="427">
        <v>1</v>
      </c>
      <c r="I120" s="427">
        <v>1</v>
      </c>
      <c r="J120" s="427">
        <v>1</v>
      </c>
      <c r="K120" s="427">
        <v>1</v>
      </c>
      <c r="L120" s="427">
        <v>1</v>
      </c>
      <c r="M120" s="427">
        <v>1</v>
      </c>
      <c r="N120" s="427">
        <v>1</v>
      </c>
      <c r="O120" s="427">
        <v>1</v>
      </c>
      <c r="P120" s="427">
        <v>1</v>
      </c>
      <c r="Q120" s="108" t="s">
        <v>966</v>
      </c>
    </row>
    <row r="121" spans="1:19" x14ac:dyDescent="0.25">
      <c r="A121" s="419" t="s">
        <v>867</v>
      </c>
      <c r="B121" s="419" t="s">
        <v>892</v>
      </c>
      <c r="C121" s="419">
        <v>3031</v>
      </c>
      <c r="D121" s="394">
        <v>114</v>
      </c>
      <c r="E121" s="427">
        <v>0</v>
      </c>
      <c r="F121" s="427">
        <v>0</v>
      </c>
      <c r="G121" s="427">
        <v>0</v>
      </c>
      <c r="H121" s="427">
        <v>0</v>
      </c>
      <c r="I121" s="427">
        <v>1</v>
      </c>
      <c r="J121" s="427">
        <v>1</v>
      </c>
      <c r="K121" s="427">
        <v>1</v>
      </c>
      <c r="L121" s="427">
        <v>1</v>
      </c>
      <c r="M121" s="427">
        <v>1</v>
      </c>
      <c r="N121" s="427">
        <v>1</v>
      </c>
      <c r="O121" s="427">
        <v>1</v>
      </c>
      <c r="P121" s="427">
        <v>1</v>
      </c>
      <c r="Q121" s="108" t="s">
        <v>970</v>
      </c>
    </row>
    <row r="122" spans="1:19" x14ac:dyDescent="0.25">
      <c r="A122" s="419" t="s">
        <v>867</v>
      </c>
      <c r="B122" s="419" t="s">
        <v>895</v>
      </c>
      <c r="C122" s="419">
        <v>3031</v>
      </c>
      <c r="D122" s="394">
        <v>115</v>
      </c>
      <c r="E122" s="427">
        <v>0</v>
      </c>
      <c r="F122" s="427">
        <v>0</v>
      </c>
      <c r="G122" s="427">
        <v>0</v>
      </c>
      <c r="H122" s="427">
        <v>0</v>
      </c>
      <c r="I122" s="427">
        <v>1</v>
      </c>
      <c r="J122" s="427">
        <v>1</v>
      </c>
      <c r="K122" s="427">
        <v>1</v>
      </c>
      <c r="L122" s="428">
        <v>1</v>
      </c>
      <c r="M122" s="428">
        <v>1</v>
      </c>
      <c r="N122" s="428">
        <v>1</v>
      </c>
      <c r="O122" s="427">
        <v>0</v>
      </c>
      <c r="P122" s="427">
        <v>0</v>
      </c>
      <c r="Q122" s="108" t="s">
        <v>965</v>
      </c>
    </row>
    <row r="123" spans="1:19" x14ac:dyDescent="0.25">
      <c r="A123" s="419" t="s">
        <v>867</v>
      </c>
      <c r="B123" s="419" t="s">
        <v>915</v>
      </c>
      <c r="C123" s="419">
        <v>3031</v>
      </c>
      <c r="D123" s="394">
        <v>116</v>
      </c>
      <c r="E123" s="427">
        <v>0</v>
      </c>
      <c r="F123" s="427">
        <v>0</v>
      </c>
      <c r="G123" s="427">
        <v>0</v>
      </c>
      <c r="H123" s="427">
        <v>0</v>
      </c>
      <c r="I123" s="427">
        <v>1</v>
      </c>
      <c r="J123" s="427">
        <v>1</v>
      </c>
      <c r="K123" s="427">
        <v>1</v>
      </c>
      <c r="L123" s="428">
        <v>1</v>
      </c>
      <c r="M123" s="428">
        <v>1</v>
      </c>
      <c r="N123" s="428">
        <v>1</v>
      </c>
      <c r="O123" s="427">
        <v>0</v>
      </c>
      <c r="P123" s="427">
        <v>0</v>
      </c>
      <c r="Q123" s="108" t="s">
        <v>963</v>
      </c>
    </row>
    <row r="124" spans="1:19" x14ac:dyDescent="0.25">
      <c r="A124" s="419" t="s">
        <v>867</v>
      </c>
      <c r="B124" s="419" t="s">
        <v>897</v>
      </c>
      <c r="C124" s="419">
        <v>3031</v>
      </c>
      <c r="D124" s="394">
        <v>117</v>
      </c>
      <c r="E124" s="427">
        <v>0</v>
      </c>
      <c r="F124" s="427">
        <v>0</v>
      </c>
      <c r="G124" s="427">
        <v>0</v>
      </c>
      <c r="H124" s="427">
        <v>0</v>
      </c>
      <c r="I124" s="427">
        <v>1</v>
      </c>
      <c r="J124" s="427">
        <v>1</v>
      </c>
      <c r="K124" s="427">
        <v>1</v>
      </c>
      <c r="L124" s="427">
        <v>1</v>
      </c>
      <c r="M124" s="427">
        <v>0</v>
      </c>
      <c r="N124" s="427">
        <v>0</v>
      </c>
      <c r="O124" s="427">
        <v>0</v>
      </c>
      <c r="P124" s="427">
        <v>0</v>
      </c>
      <c r="Q124" s="108" t="s">
        <v>966</v>
      </c>
    </row>
    <row r="125" spans="1:19" x14ac:dyDescent="0.25">
      <c r="A125" s="419" t="s">
        <v>867</v>
      </c>
      <c r="B125" s="419" t="s">
        <v>901</v>
      </c>
      <c r="C125" s="419">
        <v>3031</v>
      </c>
      <c r="D125" s="394">
        <v>118</v>
      </c>
      <c r="E125" s="427">
        <v>0</v>
      </c>
      <c r="F125" s="427">
        <v>0</v>
      </c>
      <c r="G125" s="427">
        <v>0</v>
      </c>
      <c r="H125" s="427">
        <v>0</v>
      </c>
      <c r="I125" s="427">
        <v>1</v>
      </c>
      <c r="J125" s="427">
        <v>1</v>
      </c>
      <c r="K125" s="427">
        <v>1</v>
      </c>
      <c r="L125" s="427">
        <v>1</v>
      </c>
      <c r="M125" s="427">
        <v>1</v>
      </c>
      <c r="N125" s="427">
        <v>1</v>
      </c>
      <c r="O125" s="427">
        <v>0</v>
      </c>
      <c r="P125" s="427">
        <v>0</v>
      </c>
    </row>
    <row r="126" spans="1:19" x14ac:dyDescent="0.25">
      <c r="A126" s="419" t="s">
        <v>867</v>
      </c>
      <c r="B126" s="419" t="s">
        <v>902</v>
      </c>
      <c r="C126" s="419">
        <v>3031</v>
      </c>
      <c r="D126" s="394">
        <v>119</v>
      </c>
      <c r="E126" s="427">
        <v>0</v>
      </c>
      <c r="F126" s="427">
        <v>0</v>
      </c>
      <c r="G126" s="427">
        <v>0</v>
      </c>
      <c r="H126" s="427">
        <v>0</v>
      </c>
      <c r="I126" s="427">
        <v>0</v>
      </c>
      <c r="J126" s="427">
        <v>0</v>
      </c>
      <c r="K126" s="427">
        <v>0</v>
      </c>
      <c r="L126" s="427">
        <v>0</v>
      </c>
      <c r="M126" s="427">
        <v>1</v>
      </c>
      <c r="N126" s="427">
        <v>1</v>
      </c>
      <c r="O126" s="427">
        <v>0</v>
      </c>
      <c r="P126" s="427">
        <v>0</v>
      </c>
      <c r="Q126" s="108" t="s">
        <v>972</v>
      </c>
    </row>
    <row r="127" spans="1:19" x14ac:dyDescent="0.25">
      <c r="A127" s="419" t="s">
        <v>867</v>
      </c>
      <c r="B127" s="419" t="s">
        <v>903</v>
      </c>
      <c r="C127" s="419">
        <v>3031</v>
      </c>
      <c r="D127" s="394">
        <v>120</v>
      </c>
      <c r="E127" s="427">
        <v>0</v>
      </c>
      <c r="F127" s="427">
        <v>0</v>
      </c>
      <c r="G127" s="427">
        <v>1</v>
      </c>
      <c r="H127" s="427">
        <v>1</v>
      </c>
      <c r="I127" s="427">
        <v>1</v>
      </c>
      <c r="J127" s="427">
        <v>1</v>
      </c>
      <c r="K127" s="427">
        <v>1</v>
      </c>
      <c r="L127" s="427">
        <v>1</v>
      </c>
      <c r="M127" s="427">
        <v>1</v>
      </c>
      <c r="N127" s="427">
        <v>1</v>
      </c>
      <c r="O127" s="427">
        <v>1</v>
      </c>
      <c r="P127" s="427">
        <v>1</v>
      </c>
      <c r="Q127" s="108" t="s">
        <v>972</v>
      </c>
    </row>
    <row r="128" spans="1:19" x14ac:dyDescent="0.25">
      <c r="A128" s="419" t="s">
        <v>867</v>
      </c>
      <c r="B128" s="419" t="s">
        <v>904</v>
      </c>
      <c r="C128" s="419">
        <v>3031</v>
      </c>
      <c r="D128" s="394">
        <v>121</v>
      </c>
      <c r="E128" s="427">
        <v>0</v>
      </c>
      <c r="F128" s="427">
        <v>0</v>
      </c>
      <c r="G128" s="427">
        <v>0</v>
      </c>
      <c r="H128" s="427">
        <v>0</v>
      </c>
      <c r="I128" s="427">
        <v>1</v>
      </c>
      <c r="J128" s="427">
        <v>1</v>
      </c>
      <c r="K128" s="427">
        <v>1</v>
      </c>
      <c r="L128" s="427">
        <v>1</v>
      </c>
      <c r="M128" s="427">
        <v>1</v>
      </c>
      <c r="N128" s="427">
        <v>1</v>
      </c>
      <c r="O128" s="427">
        <v>0</v>
      </c>
      <c r="P128" s="427">
        <v>0</v>
      </c>
      <c r="Q128" s="108" t="s">
        <v>972</v>
      </c>
    </row>
    <row r="129" spans="1:17" x14ac:dyDescent="0.25">
      <c r="A129" s="419" t="s">
        <v>867</v>
      </c>
      <c r="B129" s="419" t="s">
        <v>905</v>
      </c>
      <c r="C129" s="419">
        <v>3031</v>
      </c>
      <c r="D129" s="394">
        <v>122</v>
      </c>
      <c r="E129" s="427">
        <v>0</v>
      </c>
      <c r="F129" s="427">
        <v>0</v>
      </c>
      <c r="G129" s="427">
        <v>0</v>
      </c>
      <c r="H129" s="427">
        <v>1</v>
      </c>
      <c r="I129" s="427">
        <v>1</v>
      </c>
      <c r="J129" s="427">
        <v>1</v>
      </c>
      <c r="K129" s="427">
        <v>1</v>
      </c>
      <c r="L129" s="427">
        <v>1</v>
      </c>
      <c r="M129" s="427">
        <v>1</v>
      </c>
      <c r="N129" s="427">
        <v>1</v>
      </c>
      <c r="O129" s="427">
        <v>1</v>
      </c>
      <c r="P129" s="427">
        <v>1</v>
      </c>
      <c r="Q129" s="108" t="s">
        <v>968</v>
      </c>
    </row>
    <row r="130" spans="1:17" x14ac:dyDescent="0.25">
      <c r="A130" s="419" t="s">
        <v>868</v>
      </c>
      <c r="B130" s="419" t="s">
        <v>894</v>
      </c>
      <c r="C130" s="419">
        <v>2224</v>
      </c>
      <c r="D130" s="394">
        <v>123</v>
      </c>
      <c r="E130" s="427">
        <v>1</v>
      </c>
      <c r="F130" s="427">
        <v>1</v>
      </c>
      <c r="G130" s="427">
        <v>1</v>
      </c>
      <c r="H130" s="427">
        <v>1</v>
      </c>
      <c r="I130" s="427">
        <v>1</v>
      </c>
      <c r="J130" s="427">
        <v>1</v>
      </c>
      <c r="K130" s="427">
        <v>1</v>
      </c>
      <c r="L130" s="427">
        <v>1</v>
      </c>
      <c r="M130" s="427">
        <v>1</v>
      </c>
      <c r="N130" s="427">
        <v>1</v>
      </c>
      <c r="O130" s="427">
        <v>1</v>
      </c>
      <c r="P130" s="427">
        <v>1</v>
      </c>
      <c r="Q130" s="108" t="s">
        <v>979</v>
      </c>
    </row>
    <row r="131" spans="1:17" x14ac:dyDescent="0.25">
      <c r="A131" s="419" t="s">
        <v>868</v>
      </c>
      <c r="B131" s="419" t="s">
        <v>509</v>
      </c>
      <c r="C131" s="419">
        <v>2224</v>
      </c>
      <c r="D131" s="394">
        <v>124</v>
      </c>
      <c r="E131" s="427">
        <v>1</v>
      </c>
      <c r="F131" s="427">
        <v>1</v>
      </c>
      <c r="G131" s="427">
        <v>1</v>
      </c>
      <c r="H131" s="427">
        <v>1</v>
      </c>
      <c r="I131" s="427">
        <v>1</v>
      </c>
      <c r="J131" s="427">
        <v>1</v>
      </c>
      <c r="K131" s="427">
        <v>1</v>
      </c>
      <c r="L131" s="427">
        <v>1</v>
      </c>
      <c r="M131" s="427">
        <v>0</v>
      </c>
      <c r="N131" s="427">
        <v>0</v>
      </c>
      <c r="O131" s="427">
        <v>0</v>
      </c>
      <c r="P131" s="427">
        <v>0</v>
      </c>
      <c r="Q131" s="108" t="s">
        <v>966</v>
      </c>
    </row>
    <row r="132" spans="1:17" x14ac:dyDescent="0.25">
      <c r="A132" s="419" t="s">
        <v>868</v>
      </c>
      <c r="B132" s="419" t="s">
        <v>522</v>
      </c>
      <c r="C132" s="419">
        <v>2224</v>
      </c>
      <c r="D132" s="394">
        <v>125</v>
      </c>
      <c r="E132" s="427">
        <v>1</v>
      </c>
      <c r="F132" s="427">
        <v>1</v>
      </c>
      <c r="G132" s="427">
        <v>1</v>
      </c>
      <c r="H132" s="427">
        <v>1</v>
      </c>
      <c r="I132" s="427">
        <v>1</v>
      </c>
      <c r="J132" s="427">
        <v>1</v>
      </c>
      <c r="K132" s="427">
        <v>1</v>
      </c>
      <c r="L132" s="427">
        <v>1</v>
      </c>
      <c r="M132" s="427">
        <v>1</v>
      </c>
      <c r="N132" s="427">
        <v>1</v>
      </c>
      <c r="O132" s="427">
        <v>1</v>
      </c>
      <c r="P132" s="427">
        <v>1</v>
      </c>
      <c r="Q132" s="108" t="s">
        <v>966</v>
      </c>
    </row>
    <row r="133" spans="1:17" x14ac:dyDescent="0.25">
      <c r="A133" s="419" t="s">
        <v>868</v>
      </c>
      <c r="B133" s="419" t="s">
        <v>877</v>
      </c>
      <c r="C133" s="419" t="s">
        <v>545</v>
      </c>
      <c r="D133" s="394">
        <v>126</v>
      </c>
      <c r="E133" s="427">
        <v>1</v>
      </c>
      <c r="F133" s="427">
        <v>1</v>
      </c>
      <c r="G133" s="427">
        <v>1</v>
      </c>
      <c r="H133" s="427">
        <v>1</v>
      </c>
      <c r="I133" s="427">
        <v>1</v>
      </c>
      <c r="J133" s="427">
        <v>1</v>
      </c>
      <c r="K133" s="427">
        <v>1</v>
      </c>
      <c r="L133" s="427">
        <v>1</v>
      </c>
      <c r="M133" s="427">
        <v>1</v>
      </c>
      <c r="N133" s="427">
        <v>1</v>
      </c>
      <c r="O133" s="427">
        <v>1</v>
      </c>
      <c r="P133" s="427">
        <v>1</v>
      </c>
      <c r="Q133" s="108" t="s">
        <v>966</v>
      </c>
    </row>
    <row r="134" spans="1:17" x14ac:dyDescent="0.25">
      <c r="A134" s="419" t="s">
        <v>868</v>
      </c>
      <c r="B134" s="419" t="s">
        <v>482</v>
      </c>
      <c r="C134" s="419" t="s">
        <v>545</v>
      </c>
      <c r="D134" s="394">
        <v>127</v>
      </c>
      <c r="E134" s="427">
        <v>0</v>
      </c>
      <c r="F134" s="427">
        <v>0</v>
      </c>
      <c r="G134" s="427">
        <v>0</v>
      </c>
      <c r="H134" s="427">
        <v>1</v>
      </c>
      <c r="I134" s="427">
        <v>1</v>
      </c>
      <c r="J134" s="427">
        <v>1</v>
      </c>
      <c r="K134" s="427">
        <v>1</v>
      </c>
      <c r="L134" s="427">
        <v>1</v>
      </c>
      <c r="M134" s="427">
        <v>1</v>
      </c>
      <c r="N134" s="427">
        <v>0</v>
      </c>
      <c r="O134" s="427">
        <v>0</v>
      </c>
      <c r="P134" s="427">
        <v>0</v>
      </c>
      <c r="Q134" s="108" t="s">
        <v>981</v>
      </c>
    </row>
    <row r="135" spans="1:17" x14ac:dyDescent="0.25">
      <c r="A135" s="419" t="s">
        <v>868</v>
      </c>
      <c r="B135" s="419" t="s">
        <v>891</v>
      </c>
      <c r="C135" s="419" t="s">
        <v>545</v>
      </c>
      <c r="D135" s="394">
        <v>128</v>
      </c>
      <c r="E135" s="427">
        <v>1</v>
      </c>
      <c r="F135" s="427">
        <v>1</v>
      </c>
      <c r="G135" s="427">
        <v>1</v>
      </c>
      <c r="H135" s="427">
        <v>1</v>
      </c>
      <c r="I135" s="427">
        <v>1</v>
      </c>
      <c r="J135" s="427">
        <v>1</v>
      </c>
      <c r="K135" s="427">
        <v>1</v>
      </c>
      <c r="L135" s="427">
        <v>1</v>
      </c>
      <c r="M135" s="427">
        <v>1</v>
      </c>
      <c r="N135" s="427">
        <v>1</v>
      </c>
      <c r="O135" s="427">
        <v>1</v>
      </c>
      <c r="P135" s="427">
        <v>1</v>
      </c>
      <c r="Q135" s="108" t="s">
        <v>966</v>
      </c>
    </row>
    <row r="136" spans="1:17" x14ac:dyDescent="0.25">
      <c r="A136" s="419" t="s">
        <v>868</v>
      </c>
      <c r="B136" s="419" t="s">
        <v>893</v>
      </c>
      <c r="C136" s="419" t="s">
        <v>545</v>
      </c>
      <c r="D136" s="394">
        <v>129</v>
      </c>
      <c r="E136" s="427">
        <v>1</v>
      </c>
      <c r="F136" s="427">
        <v>1</v>
      </c>
      <c r="G136" s="427">
        <v>1</v>
      </c>
      <c r="H136" s="427">
        <v>1</v>
      </c>
      <c r="I136" s="427">
        <v>1</v>
      </c>
      <c r="J136" s="427">
        <v>1</v>
      </c>
      <c r="K136" s="427">
        <v>1</v>
      </c>
      <c r="L136" s="427">
        <v>1</v>
      </c>
      <c r="M136" s="427">
        <v>1</v>
      </c>
      <c r="N136" s="427">
        <v>1</v>
      </c>
      <c r="O136" s="427">
        <v>1</v>
      </c>
      <c r="P136" s="427">
        <v>1</v>
      </c>
      <c r="Q136" s="108" t="s">
        <v>972</v>
      </c>
    </row>
    <row r="137" spans="1:17" x14ac:dyDescent="0.25">
      <c r="A137" s="419" t="s">
        <v>868</v>
      </c>
      <c r="B137" s="419" t="s">
        <v>894</v>
      </c>
      <c r="C137" s="419" t="s">
        <v>545</v>
      </c>
      <c r="D137" s="394">
        <v>130</v>
      </c>
      <c r="E137" s="427">
        <v>0</v>
      </c>
      <c r="F137" s="427">
        <v>0</v>
      </c>
      <c r="G137" s="427">
        <v>0</v>
      </c>
      <c r="H137" s="427">
        <v>0</v>
      </c>
      <c r="I137" s="427">
        <v>0</v>
      </c>
      <c r="J137" s="427">
        <v>0</v>
      </c>
      <c r="K137" s="427">
        <v>1</v>
      </c>
      <c r="L137" s="427">
        <v>1</v>
      </c>
      <c r="M137" s="427">
        <v>1</v>
      </c>
      <c r="N137" s="427">
        <v>1</v>
      </c>
      <c r="O137" s="427">
        <v>0</v>
      </c>
      <c r="P137" s="427">
        <v>0</v>
      </c>
      <c r="Q137" s="108" t="s">
        <v>980</v>
      </c>
    </row>
    <row r="138" spans="1:17" x14ac:dyDescent="0.25">
      <c r="A138" s="419" t="s">
        <v>868</v>
      </c>
      <c r="B138" s="419" t="s">
        <v>509</v>
      </c>
      <c r="C138" s="419" t="s">
        <v>545</v>
      </c>
      <c r="D138" s="394">
        <v>131</v>
      </c>
      <c r="E138" s="427">
        <v>0</v>
      </c>
      <c r="F138" s="427">
        <v>0</v>
      </c>
      <c r="G138" s="427">
        <v>0</v>
      </c>
      <c r="H138" s="427">
        <v>1</v>
      </c>
      <c r="I138" s="427">
        <v>1</v>
      </c>
      <c r="J138" s="427">
        <v>1</v>
      </c>
      <c r="K138" s="427">
        <v>1</v>
      </c>
      <c r="L138" s="427">
        <v>1</v>
      </c>
      <c r="M138" s="427">
        <v>1</v>
      </c>
      <c r="N138" s="427">
        <v>1</v>
      </c>
      <c r="O138" s="427">
        <v>0</v>
      </c>
      <c r="P138" s="427">
        <v>0</v>
      </c>
      <c r="Q138" s="108" t="s">
        <v>972</v>
      </c>
    </row>
    <row r="139" spans="1:17" x14ac:dyDescent="0.25">
      <c r="A139" s="419" t="s">
        <v>868</v>
      </c>
      <c r="B139" s="419" t="s">
        <v>903</v>
      </c>
      <c r="C139" s="419" t="s">
        <v>545</v>
      </c>
      <c r="D139" s="394">
        <v>132</v>
      </c>
      <c r="E139" s="427">
        <v>1</v>
      </c>
      <c r="F139" s="427">
        <v>1</v>
      </c>
      <c r="G139" s="427">
        <v>1</v>
      </c>
      <c r="H139" s="427">
        <v>1</v>
      </c>
      <c r="I139" s="427">
        <v>1</v>
      </c>
      <c r="J139" s="427">
        <v>1</v>
      </c>
      <c r="K139" s="427">
        <v>1</v>
      </c>
      <c r="L139" s="427">
        <v>1</v>
      </c>
      <c r="M139" s="427">
        <v>1</v>
      </c>
      <c r="N139" s="427">
        <v>1</v>
      </c>
      <c r="O139" s="427">
        <v>1</v>
      </c>
      <c r="P139" s="427">
        <v>1</v>
      </c>
      <c r="Q139" s="108" t="s">
        <v>978</v>
      </c>
    </row>
    <row r="140" spans="1:17" x14ac:dyDescent="0.25">
      <c r="A140" s="419" t="s">
        <v>868</v>
      </c>
      <c r="B140" s="419" t="s">
        <v>905</v>
      </c>
      <c r="C140" s="419" t="s">
        <v>545</v>
      </c>
      <c r="D140" s="394">
        <v>133</v>
      </c>
      <c r="E140" s="427">
        <v>1</v>
      </c>
      <c r="F140" s="427">
        <v>1</v>
      </c>
      <c r="G140" s="427">
        <v>1</v>
      </c>
      <c r="H140" s="427">
        <v>1</v>
      </c>
      <c r="I140" s="427">
        <v>1</v>
      </c>
      <c r="J140" s="427">
        <v>1</v>
      </c>
      <c r="K140" s="427">
        <v>1</v>
      </c>
      <c r="L140" s="427">
        <v>1</v>
      </c>
      <c r="M140" s="427">
        <v>1</v>
      </c>
      <c r="N140" s="427">
        <v>1</v>
      </c>
      <c r="O140" s="427">
        <v>1</v>
      </c>
      <c r="P140" s="427">
        <v>1</v>
      </c>
      <c r="Q140" s="108" t="s">
        <v>969</v>
      </c>
    </row>
    <row r="141" spans="1:17" x14ac:dyDescent="0.25">
      <c r="A141" s="419" t="s">
        <v>868</v>
      </c>
      <c r="B141" s="419" t="s">
        <v>906</v>
      </c>
      <c r="C141" s="419" t="s">
        <v>545</v>
      </c>
      <c r="D141" s="394">
        <v>134</v>
      </c>
      <c r="E141" s="427">
        <v>1</v>
      </c>
      <c r="F141" s="427">
        <v>1</v>
      </c>
      <c r="G141" s="427">
        <v>1</v>
      </c>
      <c r="H141" s="427">
        <v>1</v>
      </c>
      <c r="I141" s="427">
        <v>1</v>
      </c>
      <c r="J141" s="427">
        <v>1</v>
      </c>
      <c r="K141" s="427">
        <v>1</v>
      </c>
      <c r="L141" s="427">
        <v>1</v>
      </c>
      <c r="M141" s="427">
        <v>1</v>
      </c>
      <c r="N141" s="427">
        <v>1</v>
      </c>
      <c r="O141" s="427">
        <v>1</v>
      </c>
      <c r="P141" s="427">
        <v>1</v>
      </c>
      <c r="Q141" s="108" t="s">
        <v>973</v>
      </c>
    </row>
    <row r="142" spans="1:17" x14ac:dyDescent="0.25">
      <c r="A142" s="419" t="s">
        <v>868</v>
      </c>
      <c r="B142" s="419" t="s">
        <v>907</v>
      </c>
      <c r="C142" s="419" t="s">
        <v>545</v>
      </c>
      <c r="D142" s="394">
        <v>135</v>
      </c>
      <c r="E142" s="427">
        <v>1</v>
      </c>
      <c r="F142" s="427">
        <v>1</v>
      </c>
      <c r="G142" s="427">
        <v>1</v>
      </c>
      <c r="H142" s="427">
        <v>1</v>
      </c>
      <c r="I142" s="427">
        <v>1</v>
      </c>
      <c r="J142" s="427">
        <v>0</v>
      </c>
      <c r="K142" s="427">
        <v>0</v>
      </c>
      <c r="L142" s="427">
        <v>0</v>
      </c>
      <c r="M142" s="427">
        <v>0</v>
      </c>
      <c r="N142" s="427">
        <v>0</v>
      </c>
      <c r="O142" s="427">
        <v>0</v>
      </c>
      <c r="P142" s="427">
        <v>0</v>
      </c>
      <c r="Q142" s="311" t="s">
        <v>982</v>
      </c>
    </row>
    <row r="143" spans="1:17" x14ac:dyDescent="0.25">
      <c r="A143" s="419" t="s">
        <v>868</v>
      </c>
      <c r="B143" s="419" t="s">
        <v>522</v>
      </c>
      <c r="C143" s="419" t="s">
        <v>545</v>
      </c>
      <c r="D143" s="394">
        <v>136</v>
      </c>
      <c r="E143" s="427">
        <v>1</v>
      </c>
      <c r="F143" s="427">
        <v>1</v>
      </c>
      <c r="G143" s="427">
        <v>1</v>
      </c>
      <c r="H143" s="427">
        <v>1</v>
      </c>
      <c r="I143" s="427">
        <v>1</v>
      </c>
      <c r="J143" s="427">
        <v>1</v>
      </c>
      <c r="K143" s="427">
        <v>1</v>
      </c>
      <c r="L143" s="427">
        <v>1</v>
      </c>
      <c r="M143" s="427">
        <v>1</v>
      </c>
      <c r="N143" s="427">
        <v>1</v>
      </c>
      <c r="O143" s="427">
        <v>1</v>
      </c>
      <c r="P143" s="427">
        <v>1</v>
      </c>
      <c r="Q143" s="108" t="s">
        <v>966</v>
      </c>
    </row>
    <row r="144" spans="1:17" x14ac:dyDescent="0.25">
      <c r="A144" s="419" t="s">
        <v>868</v>
      </c>
      <c r="B144" s="419" t="s">
        <v>911</v>
      </c>
      <c r="C144" s="419" t="s">
        <v>545</v>
      </c>
      <c r="D144" s="394">
        <v>137</v>
      </c>
      <c r="E144" s="427">
        <v>0</v>
      </c>
      <c r="F144" s="427">
        <v>0</v>
      </c>
      <c r="G144" s="427">
        <v>0</v>
      </c>
      <c r="H144" s="427">
        <v>0</v>
      </c>
      <c r="I144" s="427">
        <v>1</v>
      </c>
      <c r="J144" s="427">
        <v>1</v>
      </c>
      <c r="K144" s="427">
        <v>1</v>
      </c>
      <c r="L144" s="427">
        <v>1</v>
      </c>
      <c r="M144" s="427">
        <v>1</v>
      </c>
      <c r="N144" s="427">
        <v>1</v>
      </c>
      <c r="O144" s="427">
        <v>0</v>
      </c>
      <c r="P144" s="427">
        <v>0</v>
      </c>
      <c r="Q144" s="108" t="s">
        <v>985</v>
      </c>
    </row>
    <row r="145" spans="1:17" x14ac:dyDescent="0.25">
      <c r="A145" s="419" t="s">
        <v>868</v>
      </c>
      <c r="B145" s="419" t="s">
        <v>877</v>
      </c>
      <c r="C145" s="419">
        <v>3031</v>
      </c>
      <c r="D145" s="394">
        <v>138</v>
      </c>
      <c r="E145" s="427">
        <v>0</v>
      </c>
      <c r="F145" s="427">
        <v>0</v>
      </c>
      <c r="G145" s="427">
        <v>0</v>
      </c>
      <c r="H145" s="427">
        <v>1</v>
      </c>
      <c r="I145" s="427">
        <v>1</v>
      </c>
      <c r="J145" s="427">
        <v>1</v>
      </c>
      <c r="K145" s="427">
        <v>1</v>
      </c>
      <c r="L145" s="427">
        <v>1</v>
      </c>
      <c r="M145" s="427">
        <v>1</v>
      </c>
      <c r="N145" s="427">
        <v>1</v>
      </c>
      <c r="O145" s="427">
        <v>1</v>
      </c>
      <c r="P145" s="427">
        <v>1</v>
      </c>
      <c r="Q145" s="108" t="s">
        <v>966</v>
      </c>
    </row>
    <row r="146" spans="1:17" x14ac:dyDescent="0.25">
      <c r="A146" s="419" t="s">
        <v>868</v>
      </c>
      <c r="B146" s="419" t="s">
        <v>892</v>
      </c>
      <c r="C146" s="419">
        <v>3031</v>
      </c>
      <c r="D146" s="394">
        <v>139</v>
      </c>
      <c r="E146" s="427">
        <v>0</v>
      </c>
      <c r="F146" s="427">
        <v>0</v>
      </c>
      <c r="G146" s="427">
        <v>0</v>
      </c>
      <c r="H146" s="427">
        <v>0</v>
      </c>
      <c r="I146" s="427">
        <v>1</v>
      </c>
      <c r="J146" s="427">
        <v>1</v>
      </c>
      <c r="K146" s="427">
        <v>1</v>
      </c>
      <c r="L146" s="427">
        <v>1</v>
      </c>
      <c r="M146" s="427">
        <v>1</v>
      </c>
      <c r="N146" s="427">
        <v>1</v>
      </c>
      <c r="O146" s="427">
        <v>1</v>
      </c>
      <c r="P146" s="427">
        <v>1</v>
      </c>
      <c r="Q146" s="108" t="s">
        <v>970</v>
      </c>
    </row>
    <row r="147" spans="1:17" x14ac:dyDescent="0.25">
      <c r="A147" s="419" t="s">
        <v>868</v>
      </c>
      <c r="B147" s="419" t="s">
        <v>895</v>
      </c>
      <c r="C147" s="419">
        <v>3031</v>
      </c>
      <c r="D147" s="394">
        <v>140</v>
      </c>
      <c r="E147" s="427">
        <v>0</v>
      </c>
      <c r="F147" s="427">
        <v>0</v>
      </c>
      <c r="G147" s="427">
        <v>0</v>
      </c>
      <c r="H147" s="427">
        <v>0</v>
      </c>
      <c r="I147" s="427">
        <v>1</v>
      </c>
      <c r="J147" s="427">
        <v>1</v>
      </c>
      <c r="K147" s="427">
        <v>1</v>
      </c>
      <c r="L147" s="428">
        <v>1</v>
      </c>
      <c r="M147" s="428">
        <v>1</v>
      </c>
      <c r="N147" s="428">
        <v>1</v>
      </c>
      <c r="O147" s="427">
        <v>0</v>
      </c>
      <c r="P147" s="427">
        <v>0</v>
      </c>
      <c r="Q147" s="108" t="s">
        <v>964</v>
      </c>
    </row>
    <row r="148" spans="1:17" x14ac:dyDescent="0.25">
      <c r="A148" s="419" t="s">
        <v>868</v>
      </c>
      <c r="B148" s="419" t="s">
        <v>915</v>
      </c>
      <c r="C148" s="419">
        <v>3031</v>
      </c>
      <c r="D148" s="394">
        <v>141</v>
      </c>
      <c r="E148" s="427">
        <v>0</v>
      </c>
      <c r="F148" s="427">
        <v>0</v>
      </c>
      <c r="G148" s="427">
        <v>0</v>
      </c>
      <c r="H148" s="427">
        <v>0</v>
      </c>
      <c r="I148" s="427">
        <v>1</v>
      </c>
      <c r="J148" s="427">
        <v>1</v>
      </c>
      <c r="K148" s="427">
        <v>1</v>
      </c>
      <c r="L148" s="428">
        <v>1</v>
      </c>
      <c r="M148" s="428">
        <v>1</v>
      </c>
      <c r="N148" s="428">
        <v>1</v>
      </c>
      <c r="O148" s="427">
        <v>0</v>
      </c>
      <c r="P148" s="427">
        <v>0</v>
      </c>
      <c r="Q148" s="108" t="s">
        <v>963</v>
      </c>
    </row>
    <row r="149" spans="1:17" x14ac:dyDescent="0.25">
      <c r="A149" s="419" t="s">
        <v>868</v>
      </c>
      <c r="B149" s="419" t="s">
        <v>897</v>
      </c>
      <c r="C149" s="419">
        <v>3031</v>
      </c>
      <c r="D149" s="394">
        <v>142</v>
      </c>
      <c r="E149" s="427">
        <v>0</v>
      </c>
      <c r="F149" s="427">
        <v>0</v>
      </c>
      <c r="G149" s="427">
        <v>0</v>
      </c>
      <c r="H149" s="427">
        <v>0</v>
      </c>
      <c r="I149" s="427">
        <v>1</v>
      </c>
      <c r="J149" s="427">
        <v>1</v>
      </c>
      <c r="K149" s="427">
        <v>1</v>
      </c>
      <c r="L149" s="427">
        <v>1</v>
      </c>
      <c r="M149" s="427">
        <v>0</v>
      </c>
      <c r="N149" s="427">
        <v>0</v>
      </c>
      <c r="O149" s="427">
        <v>0</v>
      </c>
      <c r="P149" s="427">
        <v>0</v>
      </c>
      <c r="Q149" s="108" t="s">
        <v>966</v>
      </c>
    </row>
    <row r="150" spans="1:17" x14ac:dyDescent="0.25">
      <c r="A150" s="419" t="s">
        <v>868</v>
      </c>
      <c r="B150" s="419" t="s">
        <v>902</v>
      </c>
      <c r="C150" s="419">
        <v>3031</v>
      </c>
      <c r="D150" s="394">
        <v>143</v>
      </c>
      <c r="E150" s="427">
        <v>0</v>
      </c>
      <c r="F150" s="427">
        <v>0</v>
      </c>
      <c r="G150" s="427">
        <v>0</v>
      </c>
      <c r="H150" s="427">
        <v>0</v>
      </c>
      <c r="I150" s="427">
        <v>0</v>
      </c>
      <c r="J150" s="427">
        <v>0</v>
      </c>
      <c r="K150" s="427">
        <v>0</v>
      </c>
      <c r="L150" s="427">
        <v>0</v>
      </c>
      <c r="M150" s="427">
        <v>1</v>
      </c>
      <c r="N150" s="427">
        <v>1</v>
      </c>
      <c r="O150" s="427">
        <v>0</v>
      </c>
      <c r="P150" s="427">
        <v>0</v>
      </c>
      <c r="Q150" s="108" t="s">
        <v>972</v>
      </c>
    </row>
    <row r="151" spans="1:17" x14ac:dyDescent="0.25">
      <c r="A151" s="419" t="s">
        <v>868</v>
      </c>
      <c r="B151" s="419" t="s">
        <v>903</v>
      </c>
      <c r="C151" s="419">
        <v>3031</v>
      </c>
      <c r="D151" s="394">
        <v>144</v>
      </c>
      <c r="E151" s="427">
        <v>0</v>
      </c>
      <c r="F151" s="427">
        <v>0</v>
      </c>
      <c r="G151" s="427">
        <v>1</v>
      </c>
      <c r="H151" s="427">
        <v>1</v>
      </c>
      <c r="I151" s="427">
        <v>1</v>
      </c>
      <c r="J151" s="427">
        <v>1</v>
      </c>
      <c r="K151" s="427">
        <v>1</v>
      </c>
      <c r="L151" s="427">
        <v>1</v>
      </c>
      <c r="M151" s="427">
        <v>1</v>
      </c>
      <c r="N151" s="427">
        <v>1</v>
      </c>
      <c r="O151" s="427">
        <v>1</v>
      </c>
      <c r="P151" s="427">
        <v>1</v>
      </c>
      <c r="Q151" s="108" t="s">
        <v>978</v>
      </c>
    </row>
    <row r="152" spans="1:17" x14ac:dyDescent="0.25">
      <c r="A152" s="419" t="s">
        <v>868</v>
      </c>
      <c r="B152" s="419" t="s">
        <v>905</v>
      </c>
      <c r="C152" s="419">
        <v>3031</v>
      </c>
      <c r="D152" s="394">
        <v>145</v>
      </c>
      <c r="E152" s="427">
        <v>0</v>
      </c>
      <c r="F152" s="427">
        <v>0</v>
      </c>
      <c r="G152" s="427">
        <v>0</v>
      </c>
      <c r="H152" s="427">
        <v>1</v>
      </c>
      <c r="I152" s="427">
        <v>1</v>
      </c>
      <c r="J152" s="427">
        <v>1</v>
      </c>
      <c r="K152" s="427">
        <v>1</v>
      </c>
      <c r="L152" s="427">
        <v>1</v>
      </c>
      <c r="M152" s="427">
        <v>1</v>
      </c>
      <c r="N152" s="427">
        <v>1</v>
      </c>
      <c r="O152" s="427">
        <v>1</v>
      </c>
      <c r="P152" s="427">
        <v>1</v>
      </c>
      <c r="Q152" s="108" t="s">
        <v>968</v>
      </c>
    </row>
    <row r="153" spans="1:17" x14ac:dyDescent="0.25">
      <c r="A153" s="419" t="s">
        <v>868</v>
      </c>
      <c r="B153" s="419" t="s">
        <v>887</v>
      </c>
      <c r="C153" s="419" t="s">
        <v>157</v>
      </c>
      <c r="D153" s="394">
        <v>146</v>
      </c>
      <c r="E153" s="427">
        <v>1</v>
      </c>
      <c r="F153" s="427">
        <v>1</v>
      </c>
      <c r="G153" s="427">
        <v>1</v>
      </c>
      <c r="H153" s="427">
        <v>1</v>
      </c>
      <c r="I153" s="427">
        <v>1</v>
      </c>
      <c r="J153" s="427">
        <v>1</v>
      </c>
      <c r="K153" s="427">
        <v>1</v>
      </c>
      <c r="L153" s="427">
        <v>1</v>
      </c>
      <c r="M153" s="427">
        <v>1</v>
      </c>
      <c r="N153" s="427">
        <v>1</v>
      </c>
      <c r="O153" s="427">
        <v>1</v>
      </c>
      <c r="P153" s="427">
        <v>1</v>
      </c>
    </row>
    <row r="154" spans="1:17" x14ac:dyDescent="0.25">
      <c r="A154" s="419" t="s">
        <v>868</v>
      </c>
      <c r="B154" s="419" t="s">
        <v>889</v>
      </c>
      <c r="C154" s="419" t="s">
        <v>157</v>
      </c>
      <c r="D154" s="394">
        <v>147</v>
      </c>
      <c r="E154" s="427">
        <v>0</v>
      </c>
      <c r="F154" s="427">
        <v>0</v>
      </c>
      <c r="G154" s="427">
        <v>0</v>
      </c>
      <c r="H154" s="427">
        <v>0</v>
      </c>
      <c r="I154" s="427">
        <v>1</v>
      </c>
      <c r="J154" s="427">
        <v>1</v>
      </c>
      <c r="K154" s="427">
        <v>1</v>
      </c>
      <c r="L154" s="427">
        <v>1</v>
      </c>
      <c r="M154" s="427">
        <v>1</v>
      </c>
      <c r="N154" s="427">
        <v>1</v>
      </c>
      <c r="O154" s="427">
        <v>1</v>
      </c>
      <c r="P154" s="427">
        <v>0</v>
      </c>
      <c r="Q154" s="108" t="s">
        <v>966</v>
      </c>
    </row>
    <row r="155" spans="1:17" x14ac:dyDescent="0.25">
      <c r="A155" s="419" t="s">
        <v>868</v>
      </c>
      <c r="B155" s="419" t="s">
        <v>894</v>
      </c>
      <c r="C155" s="419" t="s">
        <v>157</v>
      </c>
      <c r="D155" s="394">
        <v>148</v>
      </c>
      <c r="E155" s="427">
        <v>1</v>
      </c>
      <c r="F155" s="427">
        <v>1</v>
      </c>
      <c r="G155" s="427">
        <v>1</v>
      </c>
      <c r="H155" s="427">
        <v>1</v>
      </c>
      <c r="I155" s="427">
        <v>1</v>
      </c>
      <c r="J155" s="427">
        <v>1</v>
      </c>
      <c r="K155" s="427">
        <v>1</v>
      </c>
      <c r="L155" s="427">
        <v>1</v>
      </c>
      <c r="M155" s="427">
        <v>1</v>
      </c>
      <c r="N155" s="427">
        <v>1</v>
      </c>
      <c r="O155" s="427">
        <v>1</v>
      </c>
      <c r="P155" s="427">
        <v>1</v>
      </c>
      <c r="Q155" s="108" t="s">
        <v>972</v>
      </c>
    </row>
    <row r="156" spans="1:17" x14ac:dyDescent="0.25">
      <c r="A156" s="419" t="s">
        <v>868</v>
      </c>
      <c r="B156" s="419" t="s">
        <v>504</v>
      </c>
      <c r="C156" s="419" t="s">
        <v>157</v>
      </c>
      <c r="D156" s="394">
        <v>149</v>
      </c>
      <c r="E156" s="427">
        <v>0</v>
      </c>
      <c r="F156" s="427">
        <v>0</v>
      </c>
      <c r="G156" s="427">
        <v>0</v>
      </c>
      <c r="H156" s="427">
        <v>1</v>
      </c>
      <c r="I156" s="427">
        <v>1</v>
      </c>
      <c r="J156" s="427">
        <v>1</v>
      </c>
      <c r="K156" s="427">
        <v>1</v>
      </c>
      <c r="L156" s="427">
        <v>1</v>
      </c>
      <c r="M156" s="427">
        <v>1</v>
      </c>
      <c r="N156" s="427">
        <v>0</v>
      </c>
      <c r="O156" s="427">
        <v>0</v>
      </c>
      <c r="P156" s="427">
        <v>0</v>
      </c>
      <c r="Q156" s="108" t="s">
        <v>966</v>
      </c>
    </row>
    <row r="157" spans="1:17" x14ac:dyDescent="0.25">
      <c r="A157" s="419" t="s">
        <v>868</v>
      </c>
      <c r="B157" s="419" t="s">
        <v>509</v>
      </c>
      <c r="C157" s="419" t="s">
        <v>157</v>
      </c>
      <c r="D157" s="394">
        <v>150</v>
      </c>
      <c r="E157" s="427">
        <v>1</v>
      </c>
      <c r="F157" s="427">
        <v>1</v>
      </c>
      <c r="G157" s="427">
        <v>1</v>
      </c>
      <c r="H157" s="427">
        <v>1</v>
      </c>
      <c r="I157" s="427">
        <v>1</v>
      </c>
      <c r="J157" s="427">
        <v>1</v>
      </c>
      <c r="K157" s="427">
        <v>1</v>
      </c>
      <c r="L157" s="427">
        <v>1</v>
      </c>
      <c r="M157" s="427">
        <v>1</v>
      </c>
      <c r="N157" s="427">
        <v>1</v>
      </c>
      <c r="O157" s="427">
        <v>1</v>
      </c>
      <c r="P157" s="427">
        <v>1</v>
      </c>
      <c r="Q157" s="108" t="s">
        <v>966</v>
      </c>
    </row>
    <row r="158" spans="1:17" x14ac:dyDescent="0.25">
      <c r="A158" s="419" t="s">
        <v>868</v>
      </c>
      <c r="B158" s="419" t="s">
        <v>520</v>
      </c>
      <c r="C158" s="419" t="s">
        <v>157</v>
      </c>
      <c r="D158" s="394">
        <v>151</v>
      </c>
      <c r="E158" s="427">
        <v>0</v>
      </c>
      <c r="F158" s="427">
        <v>0</v>
      </c>
      <c r="G158" s="427">
        <v>0</v>
      </c>
      <c r="H158" s="427">
        <v>0</v>
      </c>
      <c r="I158" s="427">
        <v>0</v>
      </c>
      <c r="J158" s="427">
        <v>0</v>
      </c>
      <c r="K158" s="427">
        <v>0</v>
      </c>
      <c r="L158" s="427">
        <v>0</v>
      </c>
      <c r="M158" s="427">
        <v>1</v>
      </c>
      <c r="N158" s="427">
        <v>1</v>
      </c>
      <c r="O158" s="427">
        <v>1</v>
      </c>
      <c r="P158" s="427">
        <v>1</v>
      </c>
      <c r="Q158" s="108" t="s">
        <v>967</v>
      </c>
    </row>
    <row r="159" spans="1:17" x14ac:dyDescent="0.25">
      <c r="A159" s="419" t="s">
        <v>868</v>
      </c>
      <c r="B159" s="419" t="s">
        <v>521</v>
      </c>
      <c r="C159" s="419" t="s">
        <v>157</v>
      </c>
      <c r="D159" s="394">
        <v>152</v>
      </c>
      <c r="E159" s="427">
        <v>1</v>
      </c>
      <c r="F159" s="427">
        <v>1</v>
      </c>
      <c r="G159" s="427">
        <v>1</v>
      </c>
      <c r="H159" s="427">
        <v>1</v>
      </c>
      <c r="I159" s="427">
        <v>1</v>
      </c>
      <c r="J159" s="427">
        <v>1</v>
      </c>
      <c r="K159" s="427">
        <v>1</v>
      </c>
      <c r="L159" s="427">
        <v>1</v>
      </c>
      <c r="M159" s="427">
        <v>1</v>
      </c>
      <c r="N159" s="427">
        <v>1</v>
      </c>
      <c r="O159" s="427">
        <v>1</v>
      </c>
      <c r="P159" s="427">
        <v>1</v>
      </c>
      <c r="Q159" s="108" t="s">
        <v>966</v>
      </c>
    </row>
    <row r="160" spans="1:17" x14ac:dyDescent="0.25">
      <c r="A160" s="419" t="s">
        <v>868</v>
      </c>
      <c r="B160" s="419" t="s">
        <v>523</v>
      </c>
      <c r="C160" s="419" t="s">
        <v>157</v>
      </c>
      <c r="D160" s="394">
        <v>153</v>
      </c>
      <c r="E160" s="427">
        <v>0</v>
      </c>
      <c r="F160" s="427">
        <v>0</v>
      </c>
      <c r="G160" s="427">
        <v>0</v>
      </c>
      <c r="H160" s="427">
        <v>0</v>
      </c>
      <c r="I160" s="427">
        <v>0</v>
      </c>
      <c r="J160" s="427">
        <v>0</v>
      </c>
      <c r="K160" s="427">
        <v>0</v>
      </c>
      <c r="L160" s="427">
        <v>1</v>
      </c>
      <c r="M160" s="427">
        <v>1</v>
      </c>
      <c r="N160" s="427">
        <v>1</v>
      </c>
      <c r="O160" s="427">
        <v>0</v>
      </c>
      <c r="P160" s="427">
        <v>0</v>
      </c>
      <c r="Q160" s="108" t="s">
        <v>966</v>
      </c>
    </row>
    <row r="161" spans="1:17" x14ac:dyDescent="0.25">
      <c r="A161" s="419" t="s">
        <v>868</v>
      </c>
      <c r="B161" s="419" t="s">
        <v>887</v>
      </c>
      <c r="C161" s="419" t="s">
        <v>153</v>
      </c>
      <c r="D161" s="394">
        <v>154</v>
      </c>
      <c r="E161" s="427">
        <v>1</v>
      </c>
      <c r="F161" s="427">
        <v>1</v>
      </c>
      <c r="G161" s="427">
        <v>1</v>
      </c>
      <c r="H161" s="427">
        <v>1</v>
      </c>
      <c r="I161" s="427">
        <v>1</v>
      </c>
      <c r="J161" s="427">
        <v>1</v>
      </c>
      <c r="K161" s="427">
        <v>1</v>
      </c>
      <c r="L161" s="427">
        <v>1</v>
      </c>
      <c r="M161" s="427">
        <v>1</v>
      </c>
      <c r="N161" s="427">
        <v>1</v>
      </c>
      <c r="O161" s="427">
        <v>1</v>
      </c>
      <c r="P161" s="427">
        <v>1</v>
      </c>
    </row>
    <row r="162" spans="1:17" x14ac:dyDescent="0.25">
      <c r="A162" s="419" t="s">
        <v>868</v>
      </c>
      <c r="B162" s="419" t="s">
        <v>889</v>
      </c>
      <c r="C162" s="419" t="s">
        <v>153</v>
      </c>
      <c r="D162" s="394">
        <v>155</v>
      </c>
      <c r="E162" s="427">
        <v>0</v>
      </c>
      <c r="F162" s="427">
        <v>0</v>
      </c>
      <c r="G162" s="427">
        <v>0</v>
      </c>
      <c r="H162" s="427">
        <v>0</v>
      </c>
      <c r="I162" s="427">
        <v>1</v>
      </c>
      <c r="J162" s="427">
        <v>1</v>
      </c>
      <c r="K162" s="427">
        <v>1</v>
      </c>
      <c r="L162" s="427">
        <v>1</v>
      </c>
      <c r="M162" s="427">
        <v>1</v>
      </c>
      <c r="N162" s="427">
        <v>1</v>
      </c>
      <c r="O162" s="427">
        <v>1</v>
      </c>
      <c r="P162" s="427">
        <v>0</v>
      </c>
      <c r="Q162" s="108" t="s">
        <v>966</v>
      </c>
    </row>
    <row r="163" spans="1:17" x14ac:dyDescent="0.25">
      <c r="A163" s="419" t="s">
        <v>868</v>
      </c>
      <c r="B163" s="419" t="s">
        <v>894</v>
      </c>
      <c r="C163" s="419" t="s">
        <v>153</v>
      </c>
      <c r="D163" s="394">
        <v>156</v>
      </c>
      <c r="E163" s="427">
        <v>1</v>
      </c>
      <c r="F163" s="427">
        <v>1</v>
      </c>
      <c r="G163" s="427">
        <v>1</v>
      </c>
      <c r="H163" s="427">
        <v>1</v>
      </c>
      <c r="I163" s="427">
        <v>1</v>
      </c>
      <c r="J163" s="427">
        <v>1</v>
      </c>
      <c r="K163" s="427">
        <v>1</v>
      </c>
      <c r="L163" s="427">
        <v>1</v>
      </c>
      <c r="M163" s="427">
        <v>1</v>
      </c>
      <c r="N163" s="427">
        <v>1</v>
      </c>
      <c r="O163" s="427">
        <v>1</v>
      </c>
      <c r="P163" s="427">
        <v>1</v>
      </c>
      <c r="Q163" s="108" t="s">
        <v>972</v>
      </c>
    </row>
    <row r="164" spans="1:17" x14ac:dyDescent="0.25">
      <c r="A164" s="419" t="s">
        <v>868</v>
      </c>
      <c r="B164" s="419" t="s">
        <v>498</v>
      </c>
      <c r="C164" s="419" t="s">
        <v>153</v>
      </c>
      <c r="D164" s="394">
        <v>157</v>
      </c>
      <c r="E164" s="427">
        <v>0</v>
      </c>
      <c r="F164" s="427">
        <v>0</v>
      </c>
      <c r="G164" s="427">
        <v>0</v>
      </c>
      <c r="H164" s="427">
        <v>0</v>
      </c>
      <c r="I164" s="427">
        <v>1</v>
      </c>
      <c r="J164" s="427">
        <v>1</v>
      </c>
      <c r="K164" s="427">
        <v>1</v>
      </c>
      <c r="L164" s="427">
        <v>1</v>
      </c>
      <c r="M164" s="427">
        <v>1</v>
      </c>
      <c r="N164" s="427">
        <v>1</v>
      </c>
      <c r="O164" s="427">
        <v>1</v>
      </c>
      <c r="P164" s="427">
        <v>1</v>
      </c>
      <c r="Q164" s="108" t="s">
        <v>977</v>
      </c>
    </row>
    <row r="165" spans="1:17" x14ac:dyDescent="0.25">
      <c r="A165" s="419" t="s">
        <v>868</v>
      </c>
      <c r="B165" s="419" t="s">
        <v>499</v>
      </c>
      <c r="C165" s="419" t="s">
        <v>153</v>
      </c>
      <c r="D165" s="394">
        <v>158</v>
      </c>
      <c r="E165" s="427">
        <v>0</v>
      </c>
      <c r="F165" s="427">
        <v>0</v>
      </c>
      <c r="G165" s="427">
        <v>0</v>
      </c>
      <c r="H165" s="427">
        <v>1</v>
      </c>
      <c r="I165" s="427">
        <v>1</v>
      </c>
      <c r="J165" s="427">
        <v>1</v>
      </c>
      <c r="K165" s="427">
        <v>1</v>
      </c>
      <c r="L165" s="427">
        <v>1</v>
      </c>
      <c r="M165" s="427">
        <v>1</v>
      </c>
      <c r="N165" s="427">
        <v>1</v>
      </c>
      <c r="O165" s="427">
        <v>1</v>
      </c>
      <c r="P165" s="427">
        <v>1</v>
      </c>
      <c r="Q165" s="108" t="s">
        <v>973</v>
      </c>
    </row>
    <row r="166" spans="1:17" x14ac:dyDescent="0.25">
      <c r="A166" s="419" t="s">
        <v>868</v>
      </c>
      <c r="B166" s="419" t="s">
        <v>504</v>
      </c>
      <c r="C166" s="419" t="s">
        <v>153</v>
      </c>
      <c r="D166" s="394">
        <v>159</v>
      </c>
      <c r="E166" s="427">
        <v>0</v>
      </c>
      <c r="F166" s="427">
        <v>0</v>
      </c>
      <c r="G166" s="427">
        <v>0</v>
      </c>
      <c r="H166" s="427">
        <v>1</v>
      </c>
      <c r="I166" s="427">
        <v>1</v>
      </c>
      <c r="J166" s="427">
        <v>1</v>
      </c>
      <c r="K166" s="427">
        <v>1</v>
      </c>
      <c r="L166" s="427">
        <v>1</v>
      </c>
      <c r="M166" s="427">
        <v>1</v>
      </c>
      <c r="N166" s="427">
        <v>0</v>
      </c>
      <c r="O166" s="427">
        <v>0</v>
      </c>
      <c r="P166" s="427">
        <v>0</v>
      </c>
      <c r="Q166" s="108" t="s">
        <v>966</v>
      </c>
    </row>
    <row r="167" spans="1:17" x14ac:dyDescent="0.25">
      <c r="A167" s="419" t="s">
        <v>868</v>
      </c>
      <c r="B167" s="419" t="s">
        <v>510</v>
      </c>
      <c r="C167" s="419" t="s">
        <v>153</v>
      </c>
      <c r="D167" s="394">
        <v>160</v>
      </c>
      <c r="E167" s="427">
        <v>1</v>
      </c>
      <c r="F167" s="427">
        <v>1</v>
      </c>
      <c r="G167" s="427">
        <v>1</v>
      </c>
      <c r="H167" s="427">
        <v>1</v>
      </c>
      <c r="I167" s="427">
        <v>1</v>
      </c>
      <c r="J167" s="427">
        <v>1</v>
      </c>
      <c r="K167" s="427">
        <v>1</v>
      </c>
      <c r="L167" s="427">
        <v>1</v>
      </c>
      <c r="M167" s="427">
        <v>1</v>
      </c>
      <c r="N167" s="427">
        <v>1</v>
      </c>
      <c r="O167" s="427">
        <v>1</v>
      </c>
      <c r="P167" s="427">
        <v>1</v>
      </c>
      <c r="Q167" s="108" t="s">
        <v>987</v>
      </c>
    </row>
    <row r="168" spans="1:17" x14ac:dyDescent="0.25">
      <c r="A168" s="419" t="s">
        <v>868</v>
      </c>
      <c r="B168" s="419" t="s">
        <v>905</v>
      </c>
      <c r="C168" s="419" t="s">
        <v>153</v>
      </c>
      <c r="D168" s="394">
        <v>161</v>
      </c>
      <c r="E168" s="427">
        <v>1</v>
      </c>
      <c r="F168" s="427">
        <v>1</v>
      </c>
      <c r="G168" s="427">
        <v>1</v>
      </c>
      <c r="H168" s="427">
        <v>0</v>
      </c>
      <c r="I168" s="427">
        <v>0</v>
      </c>
      <c r="J168" s="427">
        <v>0</v>
      </c>
      <c r="K168" s="427">
        <v>0</v>
      </c>
      <c r="L168" s="427">
        <v>0</v>
      </c>
      <c r="M168" s="427">
        <v>0</v>
      </c>
      <c r="N168" s="427">
        <v>0</v>
      </c>
      <c r="O168" s="427">
        <v>0</v>
      </c>
      <c r="P168" s="427">
        <v>0</v>
      </c>
      <c r="Q168" s="108" t="s">
        <v>968</v>
      </c>
    </row>
    <row r="169" spans="1:17" x14ac:dyDescent="0.25">
      <c r="A169" s="419" t="s">
        <v>868</v>
      </c>
      <c r="B169" s="419" t="s">
        <v>520</v>
      </c>
      <c r="C169" s="419" t="s">
        <v>153</v>
      </c>
      <c r="D169" s="394">
        <v>162</v>
      </c>
      <c r="E169" s="427">
        <v>0</v>
      </c>
      <c r="F169" s="427">
        <v>0</v>
      </c>
      <c r="G169" s="427">
        <v>0</v>
      </c>
      <c r="H169" s="427">
        <v>0</v>
      </c>
      <c r="I169" s="427">
        <v>0</v>
      </c>
      <c r="J169" s="427">
        <v>0</v>
      </c>
      <c r="K169" s="427">
        <v>0</v>
      </c>
      <c r="L169" s="427">
        <v>0</v>
      </c>
      <c r="M169" s="427">
        <v>1</v>
      </c>
      <c r="N169" s="427">
        <v>1</v>
      </c>
      <c r="O169" s="427">
        <v>1</v>
      </c>
      <c r="P169" s="427">
        <v>1</v>
      </c>
      <c r="Q169" s="108" t="s">
        <v>967</v>
      </c>
    </row>
    <row r="170" spans="1:17" x14ac:dyDescent="0.25">
      <c r="A170" s="419" t="s">
        <v>868</v>
      </c>
      <c r="B170" s="419" t="s">
        <v>521</v>
      </c>
      <c r="C170" s="419" t="s">
        <v>153</v>
      </c>
      <c r="D170" s="394">
        <v>163</v>
      </c>
      <c r="E170" s="427">
        <v>1</v>
      </c>
      <c r="F170" s="427">
        <v>1</v>
      </c>
      <c r="G170" s="427">
        <v>1</v>
      </c>
      <c r="H170" s="427">
        <v>1</v>
      </c>
      <c r="I170" s="427">
        <v>1</v>
      </c>
      <c r="J170" s="427">
        <v>1</v>
      </c>
      <c r="K170" s="427">
        <v>1</v>
      </c>
      <c r="L170" s="427">
        <v>1</v>
      </c>
      <c r="M170" s="427">
        <v>1</v>
      </c>
      <c r="N170" s="427">
        <v>1</v>
      </c>
      <c r="O170" s="427">
        <v>1</v>
      </c>
      <c r="P170" s="427">
        <v>1</v>
      </c>
      <c r="Q170" s="108" t="s">
        <v>966</v>
      </c>
    </row>
    <row r="171" spans="1:17" x14ac:dyDescent="0.25">
      <c r="A171" s="419" t="s">
        <v>868</v>
      </c>
      <c r="B171" s="419" t="s">
        <v>522</v>
      </c>
      <c r="C171" s="419" t="s">
        <v>153</v>
      </c>
      <c r="D171" s="394">
        <v>164</v>
      </c>
      <c r="E171" s="427">
        <v>1</v>
      </c>
      <c r="F171" s="427">
        <v>1</v>
      </c>
      <c r="G171" s="427">
        <v>1</v>
      </c>
      <c r="H171" s="427">
        <v>1</v>
      </c>
      <c r="I171" s="427">
        <v>1</v>
      </c>
      <c r="J171" s="427">
        <v>1</v>
      </c>
      <c r="K171" s="427">
        <v>1</v>
      </c>
      <c r="L171" s="427">
        <v>1</v>
      </c>
      <c r="M171" s="427">
        <v>1</v>
      </c>
      <c r="N171" s="427">
        <v>1</v>
      </c>
      <c r="O171" s="427">
        <v>1</v>
      </c>
      <c r="P171" s="427">
        <v>1</v>
      </c>
      <c r="Q171" s="108" t="s">
        <v>971</v>
      </c>
    </row>
    <row r="172" spans="1:17" x14ac:dyDescent="0.25">
      <c r="A172" s="419" t="s">
        <v>868</v>
      </c>
      <c r="B172" s="419" t="s">
        <v>911</v>
      </c>
      <c r="C172" s="419" t="s">
        <v>153</v>
      </c>
      <c r="D172" s="394">
        <v>165</v>
      </c>
      <c r="E172" s="427">
        <v>0</v>
      </c>
      <c r="F172" s="427">
        <v>0</v>
      </c>
      <c r="G172" s="427">
        <v>0</v>
      </c>
      <c r="H172" s="427">
        <v>0</v>
      </c>
      <c r="I172" s="427">
        <v>1</v>
      </c>
      <c r="J172" s="427">
        <v>1</v>
      </c>
      <c r="K172" s="427">
        <v>1</v>
      </c>
      <c r="L172" s="427">
        <v>1</v>
      </c>
      <c r="M172" s="427">
        <v>1</v>
      </c>
      <c r="N172" s="427">
        <v>1</v>
      </c>
      <c r="O172" s="427">
        <v>0</v>
      </c>
      <c r="P172" s="427">
        <v>0</v>
      </c>
      <c r="Q172" s="108" t="s">
        <v>985</v>
      </c>
    </row>
    <row r="173" spans="1:17" x14ac:dyDescent="0.25">
      <c r="A173" s="419" t="s">
        <v>869</v>
      </c>
      <c r="B173" s="419" t="s">
        <v>905</v>
      </c>
      <c r="C173" s="419" t="s">
        <v>545</v>
      </c>
      <c r="D173" s="394">
        <v>166</v>
      </c>
      <c r="E173" s="427">
        <v>1</v>
      </c>
      <c r="F173" s="427">
        <v>1</v>
      </c>
      <c r="G173" s="427">
        <v>1</v>
      </c>
      <c r="H173" s="427">
        <v>1</v>
      </c>
      <c r="I173" s="427">
        <v>1</v>
      </c>
      <c r="J173" s="427">
        <v>1</v>
      </c>
      <c r="K173" s="427">
        <v>1</v>
      </c>
      <c r="L173" s="427">
        <v>1</v>
      </c>
      <c r="M173" s="427">
        <v>1</v>
      </c>
      <c r="N173" s="427">
        <v>1</v>
      </c>
      <c r="O173" s="427">
        <v>1</v>
      </c>
      <c r="P173" s="427">
        <v>1</v>
      </c>
      <c r="Q173" s="108" t="s">
        <v>969</v>
      </c>
    </row>
    <row r="174" spans="1:17" x14ac:dyDescent="0.25">
      <c r="A174" s="419" t="s">
        <v>869</v>
      </c>
      <c r="B174" s="419" t="s">
        <v>522</v>
      </c>
      <c r="C174" s="419" t="s">
        <v>545</v>
      </c>
      <c r="D174" s="394">
        <v>167</v>
      </c>
      <c r="E174" s="427">
        <v>1</v>
      </c>
      <c r="F174" s="427">
        <v>1</v>
      </c>
      <c r="G174" s="427">
        <v>1</v>
      </c>
      <c r="H174" s="427">
        <v>1</v>
      </c>
      <c r="I174" s="427">
        <v>1</v>
      </c>
      <c r="J174" s="427">
        <v>1</v>
      </c>
      <c r="K174" s="427">
        <v>1</v>
      </c>
      <c r="L174" s="427">
        <v>1</v>
      </c>
      <c r="M174" s="427">
        <v>1</v>
      </c>
      <c r="N174" s="427">
        <v>1</v>
      </c>
      <c r="O174" s="427">
        <v>1</v>
      </c>
      <c r="P174" s="427">
        <v>1</v>
      </c>
      <c r="Q174" s="108" t="s">
        <v>966</v>
      </c>
    </row>
    <row r="175" spans="1:17" x14ac:dyDescent="0.25">
      <c r="A175" s="419" t="s">
        <v>869</v>
      </c>
      <c r="B175" s="419" t="s">
        <v>892</v>
      </c>
      <c r="C175" s="419">
        <v>3031</v>
      </c>
      <c r="D175" s="394">
        <v>168</v>
      </c>
      <c r="E175" s="427">
        <v>0</v>
      </c>
      <c r="F175" s="427">
        <v>0</v>
      </c>
      <c r="G175" s="427">
        <v>0</v>
      </c>
      <c r="H175" s="427">
        <v>0</v>
      </c>
      <c r="I175" s="427">
        <v>1</v>
      </c>
      <c r="J175" s="427">
        <v>1</v>
      </c>
      <c r="K175" s="427">
        <v>1</v>
      </c>
      <c r="L175" s="427">
        <v>1</v>
      </c>
      <c r="M175" s="427">
        <v>1</v>
      </c>
      <c r="N175" s="427">
        <v>1</v>
      </c>
      <c r="O175" s="427">
        <v>1</v>
      </c>
      <c r="P175" s="427">
        <v>1</v>
      </c>
      <c r="Q175" s="108" t="s">
        <v>970</v>
      </c>
    </row>
    <row r="176" spans="1:17" x14ac:dyDescent="0.25">
      <c r="A176" s="419" t="s">
        <v>869</v>
      </c>
      <c r="B176" s="419" t="s">
        <v>895</v>
      </c>
      <c r="C176" s="419">
        <v>3031</v>
      </c>
      <c r="D176" s="394">
        <v>169</v>
      </c>
      <c r="E176" s="427">
        <v>0</v>
      </c>
      <c r="F176" s="427">
        <v>0</v>
      </c>
      <c r="G176" s="427">
        <v>0</v>
      </c>
      <c r="H176" s="427">
        <v>0</v>
      </c>
      <c r="I176" s="427">
        <v>1</v>
      </c>
      <c r="J176" s="427">
        <v>1</v>
      </c>
      <c r="K176" s="427">
        <v>1</v>
      </c>
      <c r="L176" s="428">
        <v>1</v>
      </c>
      <c r="M176" s="428">
        <v>1</v>
      </c>
      <c r="N176" s="428">
        <v>1</v>
      </c>
      <c r="O176" s="427">
        <v>0</v>
      </c>
      <c r="P176" s="427">
        <v>0</v>
      </c>
    </row>
    <row r="177" spans="1:17" x14ac:dyDescent="0.25">
      <c r="A177" s="419" t="s">
        <v>869</v>
      </c>
      <c r="B177" s="419" t="s">
        <v>915</v>
      </c>
      <c r="C177" s="419">
        <v>3031</v>
      </c>
      <c r="D177" s="394">
        <v>170</v>
      </c>
      <c r="E177" s="427">
        <v>0</v>
      </c>
      <c r="F177" s="427">
        <v>0</v>
      </c>
      <c r="G177" s="427">
        <v>0</v>
      </c>
      <c r="H177" s="427">
        <v>0</v>
      </c>
      <c r="I177" s="427">
        <v>1</v>
      </c>
      <c r="J177" s="427">
        <v>1</v>
      </c>
      <c r="K177" s="427">
        <v>1</v>
      </c>
      <c r="L177" s="428">
        <v>1</v>
      </c>
      <c r="M177" s="428">
        <v>1</v>
      </c>
      <c r="N177" s="428">
        <v>1</v>
      </c>
      <c r="O177" s="427">
        <v>0</v>
      </c>
      <c r="P177" s="427">
        <v>0</v>
      </c>
    </row>
    <row r="178" spans="1:17" x14ac:dyDescent="0.25">
      <c r="A178" s="419" t="s">
        <v>869</v>
      </c>
      <c r="B178" s="419" t="s">
        <v>897</v>
      </c>
      <c r="C178" s="419">
        <v>3031</v>
      </c>
      <c r="D178" s="394">
        <v>171</v>
      </c>
      <c r="E178" s="427">
        <v>0</v>
      </c>
      <c r="F178" s="427">
        <v>0</v>
      </c>
      <c r="G178" s="427">
        <v>0</v>
      </c>
      <c r="H178" s="427">
        <v>0</v>
      </c>
      <c r="I178" s="427">
        <v>1</v>
      </c>
      <c r="J178" s="427">
        <v>1</v>
      </c>
      <c r="K178" s="427">
        <v>1</v>
      </c>
      <c r="L178" s="427">
        <v>1</v>
      </c>
      <c r="M178" s="427">
        <v>0</v>
      </c>
      <c r="N178" s="427">
        <v>0</v>
      </c>
      <c r="O178" s="427">
        <v>0</v>
      </c>
      <c r="P178" s="427">
        <v>0</v>
      </c>
      <c r="Q178" s="108" t="s">
        <v>966</v>
      </c>
    </row>
    <row r="179" spans="1:17" x14ac:dyDescent="0.25">
      <c r="A179" s="419" t="s">
        <v>869</v>
      </c>
      <c r="B179" s="419" t="s">
        <v>902</v>
      </c>
      <c r="C179" s="419">
        <v>3031</v>
      </c>
      <c r="D179" s="394">
        <v>172</v>
      </c>
      <c r="E179" s="427">
        <v>0</v>
      </c>
      <c r="F179" s="427">
        <v>0</v>
      </c>
      <c r="G179" s="427">
        <v>0</v>
      </c>
      <c r="H179" s="427">
        <v>0</v>
      </c>
      <c r="I179" s="427">
        <v>0</v>
      </c>
      <c r="J179" s="427">
        <v>0</v>
      </c>
      <c r="K179" s="427">
        <v>0</v>
      </c>
      <c r="L179" s="427">
        <v>0</v>
      </c>
      <c r="M179" s="427">
        <v>1</v>
      </c>
      <c r="N179" s="427">
        <v>1</v>
      </c>
      <c r="O179" s="427">
        <v>0</v>
      </c>
      <c r="P179" s="427">
        <v>0</v>
      </c>
      <c r="Q179" s="108" t="s">
        <v>972</v>
      </c>
    </row>
    <row r="180" spans="1:17" x14ac:dyDescent="0.25">
      <c r="A180" s="419" t="s">
        <v>869</v>
      </c>
      <c r="B180" s="419" t="s">
        <v>904</v>
      </c>
      <c r="C180" s="419">
        <v>3031</v>
      </c>
      <c r="D180" s="394">
        <v>173</v>
      </c>
      <c r="E180" s="427">
        <v>0</v>
      </c>
      <c r="F180" s="427">
        <v>0</v>
      </c>
      <c r="G180" s="427">
        <v>0</v>
      </c>
      <c r="H180" s="427">
        <v>0</v>
      </c>
      <c r="I180" s="427">
        <v>1</v>
      </c>
      <c r="J180" s="427">
        <v>1</v>
      </c>
      <c r="K180" s="427">
        <v>1</v>
      </c>
      <c r="L180" s="427">
        <v>1</v>
      </c>
      <c r="M180" s="427">
        <v>1</v>
      </c>
      <c r="N180" s="427">
        <v>1</v>
      </c>
      <c r="O180" s="427">
        <v>0</v>
      </c>
      <c r="P180" s="427">
        <v>0</v>
      </c>
      <c r="Q180" s="108" t="s">
        <v>972</v>
      </c>
    </row>
    <row r="181" spans="1:17" x14ac:dyDescent="0.25">
      <c r="A181" s="419" t="s">
        <v>869</v>
      </c>
      <c r="B181" s="419" t="s">
        <v>905</v>
      </c>
      <c r="C181" s="419">
        <v>3031</v>
      </c>
      <c r="D181" s="394">
        <v>174</v>
      </c>
      <c r="E181" s="427">
        <v>0</v>
      </c>
      <c r="F181" s="427">
        <v>0</v>
      </c>
      <c r="G181" s="427">
        <v>0</v>
      </c>
      <c r="H181" s="427">
        <v>1</v>
      </c>
      <c r="I181" s="427">
        <v>1</v>
      </c>
      <c r="J181" s="427">
        <v>1</v>
      </c>
      <c r="K181" s="427">
        <v>1</v>
      </c>
      <c r="L181" s="427">
        <v>1</v>
      </c>
      <c r="M181" s="427">
        <v>1</v>
      </c>
      <c r="N181" s="427">
        <v>1</v>
      </c>
      <c r="O181" s="427">
        <v>1</v>
      </c>
      <c r="P181" s="427">
        <v>1</v>
      </c>
      <c r="Q181" s="108" t="s">
        <v>968</v>
      </c>
    </row>
    <row r="182" spans="1:17" x14ac:dyDescent="0.25">
      <c r="A182" s="419" t="s">
        <v>870</v>
      </c>
      <c r="B182" s="419" t="s">
        <v>894</v>
      </c>
      <c r="C182" s="419">
        <v>2224</v>
      </c>
      <c r="D182" s="394">
        <v>175</v>
      </c>
      <c r="E182" s="427">
        <v>1</v>
      </c>
      <c r="F182" s="427">
        <v>1</v>
      </c>
      <c r="G182" s="427">
        <v>1</v>
      </c>
      <c r="H182" s="427">
        <v>1</v>
      </c>
      <c r="I182" s="427">
        <v>1</v>
      </c>
      <c r="J182" s="427">
        <v>1</v>
      </c>
      <c r="K182" s="427">
        <v>1</v>
      </c>
      <c r="L182" s="427">
        <v>1</v>
      </c>
      <c r="M182" s="427">
        <v>1</v>
      </c>
      <c r="N182" s="427">
        <v>1</v>
      </c>
      <c r="O182" s="427">
        <v>1</v>
      </c>
      <c r="P182" s="427">
        <v>1</v>
      </c>
      <c r="Q182" s="108" t="s">
        <v>979</v>
      </c>
    </row>
    <row r="183" spans="1:17" x14ac:dyDescent="0.25">
      <c r="A183" s="419" t="s">
        <v>870</v>
      </c>
      <c r="B183" s="419" t="s">
        <v>509</v>
      </c>
      <c r="C183" s="419">
        <v>2224</v>
      </c>
      <c r="D183" s="394">
        <v>176</v>
      </c>
      <c r="E183" s="427">
        <v>1</v>
      </c>
      <c r="F183" s="427">
        <v>1</v>
      </c>
      <c r="G183" s="427">
        <v>1</v>
      </c>
      <c r="H183" s="427">
        <v>1</v>
      </c>
      <c r="I183" s="427">
        <v>1</v>
      </c>
      <c r="J183" s="427">
        <v>1</v>
      </c>
      <c r="K183" s="427">
        <v>1</v>
      </c>
      <c r="L183" s="427">
        <v>1</v>
      </c>
      <c r="M183" s="427">
        <v>0</v>
      </c>
      <c r="N183" s="427">
        <v>0</v>
      </c>
      <c r="O183" s="427">
        <v>0</v>
      </c>
      <c r="P183" s="427">
        <v>0</v>
      </c>
      <c r="Q183" s="108" t="s">
        <v>966</v>
      </c>
    </row>
    <row r="184" spans="1:17" x14ac:dyDescent="0.25">
      <c r="A184" s="419" t="s">
        <v>870</v>
      </c>
      <c r="B184" s="419" t="s">
        <v>906</v>
      </c>
      <c r="C184" s="419">
        <v>2224</v>
      </c>
      <c r="D184" s="394">
        <v>177</v>
      </c>
      <c r="E184" s="427">
        <v>1</v>
      </c>
      <c r="F184" s="427">
        <v>1</v>
      </c>
      <c r="G184" s="427">
        <v>1</v>
      </c>
      <c r="H184" s="427">
        <v>1</v>
      </c>
      <c r="I184" s="427">
        <v>1</v>
      </c>
      <c r="J184" s="427">
        <v>1</v>
      </c>
      <c r="K184" s="427">
        <v>1</v>
      </c>
      <c r="L184" s="427">
        <v>1</v>
      </c>
      <c r="M184" s="427">
        <v>1</v>
      </c>
      <c r="N184" s="427">
        <v>1</v>
      </c>
      <c r="O184" s="427">
        <v>1</v>
      </c>
      <c r="P184" s="427">
        <v>1</v>
      </c>
      <c r="Q184" s="108" t="s">
        <v>974</v>
      </c>
    </row>
    <row r="185" spans="1:17" x14ac:dyDescent="0.25">
      <c r="A185" s="419" t="s">
        <v>870</v>
      </c>
      <c r="B185" s="419" t="s">
        <v>522</v>
      </c>
      <c r="C185" s="419">
        <v>2224</v>
      </c>
      <c r="D185" s="394">
        <v>178</v>
      </c>
      <c r="E185" s="427">
        <v>1</v>
      </c>
      <c r="F185" s="427">
        <v>1</v>
      </c>
      <c r="G185" s="427">
        <v>1</v>
      </c>
      <c r="H185" s="427">
        <v>1</v>
      </c>
      <c r="I185" s="427">
        <v>1</v>
      </c>
      <c r="J185" s="427">
        <v>1</v>
      </c>
      <c r="K185" s="427">
        <v>1</v>
      </c>
      <c r="L185" s="427">
        <v>1</v>
      </c>
      <c r="M185" s="427">
        <v>1</v>
      </c>
      <c r="N185" s="427">
        <v>1</v>
      </c>
      <c r="O185" s="427">
        <v>1</v>
      </c>
      <c r="P185" s="427">
        <v>1</v>
      </c>
      <c r="Q185" s="108" t="s">
        <v>966</v>
      </c>
    </row>
    <row r="186" spans="1:17" x14ac:dyDescent="0.25">
      <c r="A186" s="419" t="s">
        <v>870</v>
      </c>
      <c r="B186" s="419" t="s">
        <v>905</v>
      </c>
      <c r="C186" s="419" t="s">
        <v>545</v>
      </c>
      <c r="D186" s="394">
        <v>179</v>
      </c>
      <c r="E186" s="427">
        <v>1</v>
      </c>
      <c r="F186" s="427">
        <v>1</v>
      </c>
      <c r="G186" s="427">
        <v>1</v>
      </c>
      <c r="H186" s="427">
        <v>1</v>
      </c>
      <c r="I186" s="427">
        <v>1</v>
      </c>
      <c r="J186" s="427">
        <v>1</v>
      </c>
      <c r="K186" s="427">
        <v>1</v>
      </c>
      <c r="L186" s="427">
        <v>1</v>
      </c>
      <c r="M186" s="427">
        <v>1</v>
      </c>
      <c r="N186" s="427">
        <v>1</v>
      </c>
      <c r="O186" s="427">
        <v>1</v>
      </c>
      <c r="P186" s="427">
        <v>1</v>
      </c>
      <c r="Q186" s="108" t="s">
        <v>969</v>
      </c>
    </row>
    <row r="187" spans="1:17" x14ac:dyDescent="0.25">
      <c r="A187" s="419" t="s">
        <v>870</v>
      </c>
      <c r="B187" s="419" t="s">
        <v>906</v>
      </c>
      <c r="C187" s="419" t="s">
        <v>545</v>
      </c>
      <c r="D187" s="394">
        <v>180</v>
      </c>
      <c r="E187" s="427">
        <v>1</v>
      </c>
      <c r="F187" s="427">
        <v>1</v>
      </c>
      <c r="G187" s="427">
        <v>1</v>
      </c>
      <c r="H187" s="427">
        <v>1</v>
      </c>
      <c r="I187" s="427">
        <v>1</v>
      </c>
      <c r="J187" s="427">
        <v>1</v>
      </c>
      <c r="K187" s="427">
        <v>1</v>
      </c>
      <c r="L187" s="427">
        <v>1</v>
      </c>
      <c r="M187" s="427">
        <v>1</v>
      </c>
      <c r="N187" s="427">
        <v>1</v>
      </c>
      <c r="O187" s="427">
        <v>1</v>
      </c>
      <c r="P187" s="427">
        <v>1</v>
      </c>
      <c r="Q187" s="108" t="s">
        <v>973</v>
      </c>
    </row>
    <row r="188" spans="1:17" x14ac:dyDescent="0.25">
      <c r="A188" s="419" t="s">
        <v>870</v>
      </c>
      <c r="B188" s="419" t="s">
        <v>907</v>
      </c>
      <c r="C188" s="419" t="s">
        <v>545</v>
      </c>
      <c r="D188" s="394">
        <v>181</v>
      </c>
      <c r="E188" s="427">
        <v>1</v>
      </c>
      <c r="F188" s="427">
        <v>1</v>
      </c>
      <c r="G188" s="427">
        <v>1</v>
      </c>
      <c r="H188" s="427">
        <v>1</v>
      </c>
      <c r="I188" s="427">
        <v>1</v>
      </c>
      <c r="J188" s="427">
        <v>0</v>
      </c>
      <c r="K188" s="427">
        <v>0</v>
      </c>
      <c r="L188" s="427">
        <v>0</v>
      </c>
      <c r="M188" s="427">
        <v>0</v>
      </c>
      <c r="N188" s="427">
        <v>0</v>
      </c>
      <c r="O188" s="427">
        <v>0</v>
      </c>
      <c r="P188" s="427">
        <v>0</v>
      </c>
      <c r="Q188" s="311" t="s">
        <v>982</v>
      </c>
    </row>
    <row r="189" spans="1:17" x14ac:dyDescent="0.25">
      <c r="A189" s="419" t="s">
        <v>870</v>
      </c>
      <c r="B189" s="419" t="s">
        <v>522</v>
      </c>
      <c r="C189" s="419" t="s">
        <v>545</v>
      </c>
      <c r="D189" s="394">
        <v>182</v>
      </c>
      <c r="E189" s="427">
        <v>1</v>
      </c>
      <c r="F189" s="427">
        <v>1</v>
      </c>
      <c r="G189" s="427">
        <v>1</v>
      </c>
      <c r="H189" s="427">
        <v>1</v>
      </c>
      <c r="I189" s="427">
        <v>1</v>
      </c>
      <c r="J189" s="427">
        <v>1</v>
      </c>
      <c r="K189" s="427">
        <v>1</v>
      </c>
      <c r="L189" s="427">
        <v>1</v>
      </c>
      <c r="M189" s="427">
        <v>1</v>
      </c>
      <c r="N189" s="427">
        <v>1</v>
      </c>
      <c r="O189" s="427">
        <v>1</v>
      </c>
      <c r="P189" s="427">
        <v>1</v>
      </c>
      <c r="Q189" s="108" t="s">
        <v>966</v>
      </c>
    </row>
    <row r="190" spans="1:17" x14ac:dyDescent="0.25">
      <c r="A190" s="419" t="s">
        <v>870</v>
      </c>
      <c r="B190" s="419" t="s">
        <v>522</v>
      </c>
      <c r="C190" s="419" t="s">
        <v>153</v>
      </c>
      <c r="D190" s="394">
        <v>183</v>
      </c>
      <c r="E190" s="427">
        <v>1</v>
      </c>
      <c r="F190" s="427">
        <v>1</v>
      </c>
      <c r="G190" s="427">
        <v>1</v>
      </c>
      <c r="H190" s="427">
        <v>1</v>
      </c>
      <c r="I190" s="427">
        <v>1</v>
      </c>
      <c r="J190" s="427">
        <v>1</v>
      </c>
      <c r="K190" s="427">
        <v>1</v>
      </c>
      <c r="L190" s="427">
        <v>1</v>
      </c>
      <c r="M190" s="427">
        <v>1</v>
      </c>
      <c r="N190" s="427">
        <v>1</v>
      </c>
      <c r="O190" s="427">
        <v>1</v>
      </c>
      <c r="P190" s="427">
        <v>1</v>
      </c>
      <c r="Q190" s="108" t="s">
        <v>971</v>
      </c>
    </row>
    <row r="191" spans="1:17" x14ac:dyDescent="0.25">
      <c r="A191" s="419" t="s">
        <v>871</v>
      </c>
      <c r="B191" s="419" t="s">
        <v>909</v>
      </c>
      <c r="C191" s="419">
        <v>2224</v>
      </c>
      <c r="D191" s="394">
        <v>184</v>
      </c>
      <c r="E191" s="427">
        <v>0</v>
      </c>
      <c r="F191" s="427">
        <v>0</v>
      </c>
      <c r="G191" s="427">
        <v>0</v>
      </c>
      <c r="H191" s="427">
        <v>0</v>
      </c>
      <c r="I191" s="427">
        <v>0</v>
      </c>
      <c r="J191" s="427">
        <v>0</v>
      </c>
      <c r="K191" s="427">
        <v>0</v>
      </c>
      <c r="L191" s="427">
        <v>1</v>
      </c>
      <c r="M191" s="427">
        <v>1</v>
      </c>
      <c r="N191" s="427">
        <v>1</v>
      </c>
      <c r="O191" s="427">
        <v>0</v>
      </c>
      <c r="P191" s="427">
        <v>0</v>
      </c>
      <c r="Q191" s="108" t="s">
        <v>966</v>
      </c>
    </row>
    <row r="192" spans="1:17" x14ac:dyDescent="0.25">
      <c r="A192" s="419" t="s">
        <v>871</v>
      </c>
      <c r="B192" s="419" t="s">
        <v>911</v>
      </c>
      <c r="C192" s="419">
        <v>2224</v>
      </c>
      <c r="D192" s="394">
        <v>185</v>
      </c>
      <c r="E192" s="427">
        <v>0</v>
      </c>
      <c r="F192" s="427">
        <v>0</v>
      </c>
      <c r="G192" s="427">
        <v>0</v>
      </c>
      <c r="H192" s="427">
        <v>0</v>
      </c>
      <c r="I192" s="427">
        <v>1</v>
      </c>
      <c r="J192" s="427">
        <v>1</v>
      </c>
      <c r="K192" s="427">
        <v>1</v>
      </c>
      <c r="L192" s="427">
        <v>1</v>
      </c>
      <c r="M192" s="427">
        <v>1</v>
      </c>
      <c r="N192" s="427">
        <v>1</v>
      </c>
      <c r="O192" s="427">
        <v>0</v>
      </c>
      <c r="P192" s="427">
        <v>0</v>
      </c>
      <c r="Q192" s="108" t="s">
        <v>985</v>
      </c>
    </row>
    <row r="193" spans="1:17" x14ac:dyDescent="0.25">
      <c r="A193" s="419" t="s">
        <v>871</v>
      </c>
      <c r="B193" s="419" t="s">
        <v>877</v>
      </c>
      <c r="C193" s="419" t="s">
        <v>545</v>
      </c>
      <c r="D193" s="394">
        <v>186</v>
      </c>
      <c r="E193" s="427">
        <v>1</v>
      </c>
      <c r="F193" s="427">
        <v>1</v>
      </c>
      <c r="G193" s="427">
        <v>1</v>
      </c>
      <c r="H193" s="427">
        <v>1</v>
      </c>
      <c r="I193" s="427">
        <v>1</v>
      </c>
      <c r="J193" s="427">
        <v>1</v>
      </c>
      <c r="K193" s="427">
        <v>1</v>
      </c>
      <c r="L193" s="427">
        <v>1</v>
      </c>
      <c r="M193" s="427">
        <v>1</v>
      </c>
      <c r="N193" s="427">
        <v>1</v>
      </c>
      <c r="O193" s="427">
        <v>1</v>
      </c>
      <c r="P193" s="427">
        <v>1</v>
      </c>
      <c r="Q193" s="108" t="s">
        <v>966</v>
      </c>
    </row>
    <row r="194" spans="1:17" x14ac:dyDescent="0.25">
      <c r="A194" s="419" t="s">
        <v>871</v>
      </c>
      <c r="B194" s="419" t="s">
        <v>482</v>
      </c>
      <c r="C194" s="419" t="s">
        <v>545</v>
      </c>
      <c r="D194" s="394">
        <v>187</v>
      </c>
      <c r="E194" s="427">
        <v>0</v>
      </c>
      <c r="F194" s="427">
        <v>0</v>
      </c>
      <c r="G194" s="427">
        <v>0</v>
      </c>
      <c r="H194" s="427">
        <v>1</v>
      </c>
      <c r="I194" s="427">
        <v>1</v>
      </c>
      <c r="J194" s="427">
        <v>1</v>
      </c>
      <c r="K194" s="427">
        <v>1</v>
      </c>
      <c r="L194" s="427">
        <v>1</v>
      </c>
      <c r="M194" s="427">
        <v>1</v>
      </c>
      <c r="N194" s="427">
        <v>0</v>
      </c>
      <c r="O194" s="427">
        <v>0</v>
      </c>
      <c r="P194" s="427">
        <v>0</v>
      </c>
      <c r="Q194" s="108" t="s">
        <v>981</v>
      </c>
    </row>
    <row r="195" spans="1:17" x14ac:dyDescent="0.25">
      <c r="A195" s="419" t="s">
        <v>871</v>
      </c>
      <c r="B195" s="419" t="s">
        <v>891</v>
      </c>
      <c r="C195" s="419" t="s">
        <v>545</v>
      </c>
      <c r="D195" s="394">
        <v>188</v>
      </c>
      <c r="E195" s="427">
        <v>1</v>
      </c>
      <c r="F195" s="427">
        <v>1</v>
      </c>
      <c r="G195" s="427">
        <v>1</v>
      </c>
      <c r="H195" s="427">
        <v>1</v>
      </c>
      <c r="I195" s="427">
        <v>1</v>
      </c>
      <c r="J195" s="427">
        <v>1</v>
      </c>
      <c r="K195" s="427">
        <v>1</v>
      </c>
      <c r="L195" s="427">
        <v>1</v>
      </c>
      <c r="M195" s="427">
        <v>1</v>
      </c>
      <c r="N195" s="427">
        <v>1</v>
      </c>
      <c r="O195" s="427">
        <v>1</v>
      </c>
      <c r="P195" s="427">
        <v>1</v>
      </c>
      <c r="Q195" s="108" t="s">
        <v>966</v>
      </c>
    </row>
    <row r="196" spans="1:17" x14ac:dyDescent="0.25">
      <c r="A196" s="419" t="s">
        <v>871</v>
      </c>
      <c r="B196" s="419" t="s">
        <v>903</v>
      </c>
      <c r="C196" s="419" t="s">
        <v>545</v>
      </c>
      <c r="D196" s="394">
        <v>189</v>
      </c>
      <c r="E196" s="427">
        <v>1</v>
      </c>
      <c r="F196" s="427">
        <v>1</v>
      </c>
      <c r="G196" s="427">
        <v>1</v>
      </c>
      <c r="H196" s="427">
        <v>1</v>
      </c>
      <c r="I196" s="427">
        <v>1</v>
      </c>
      <c r="J196" s="427">
        <v>1</v>
      </c>
      <c r="K196" s="427">
        <v>1</v>
      </c>
      <c r="L196" s="427">
        <v>1</v>
      </c>
      <c r="M196" s="427">
        <v>1</v>
      </c>
      <c r="N196" s="427">
        <v>1</v>
      </c>
      <c r="O196" s="427">
        <v>1</v>
      </c>
      <c r="P196" s="427">
        <v>1</v>
      </c>
      <c r="Q196" s="108" t="s">
        <v>978</v>
      </c>
    </row>
    <row r="197" spans="1:17" x14ac:dyDescent="0.25">
      <c r="A197" s="419" t="s">
        <v>871</v>
      </c>
      <c r="B197" s="419" t="s">
        <v>905</v>
      </c>
      <c r="C197" s="419" t="s">
        <v>545</v>
      </c>
      <c r="D197" s="394">
        <v>190</v>
      </c>
      <c r="E197" s="427">
        <v>1</v>
      </c>
      <c r="F197" s="427">
        <v>1</v>
      </c>
      <c r="G197" s="427">
        <v>1</v>
      </c>
      <c r="H197" s="427">
        <v>1</v>
      </c>
      <c r="I197" s="427">
        <v>1</v>
      </c>
      <c r="J197" s="427">
        <v>1</v>
      </c>
      <c r="K197" s="427">
        <v>1</v>
      </c>
      <c r="L197" s="427">
        <v>1</v>
      </c>
      <c r="M197" s="427">
        <v>1</v>
      </c>
      <c r="N197" s="427">
        <v>1</v>
      </c>
      <c r="O197" s="427">
        <v>1</v>
      </c>
      <c r="P197" s="427">
        <v>1</v>
      </c>
      <c r="Q197" s="108" t="s">
        <v>969</v>
      </c>
    </row>
    <row r="198" spans="1:17" x14ac:dyDescent="0.25">
      <c r="A198" s="419" t="s">
        <v>871</v>
      </c>
      <c r="B198" s="419" t="s">
        <v>522</v>
      </c>
      <c r="C198" s="419" t="s">
        <v>545</v>
      </c>
      <c r="D198" s="394">
        <v>191</v>
      </c>
      <c r="E198" s="427">
        <v>1</v>
      </c>
      <c r="F198" s="427">
        <v>1</v>
      </c>
      <c r="G198" s="427">
        <v>1</v>
      </c>
      <c r="H198" s="427">
        <v>1</v>
      </c>
      <c r="I198" s="427">
        <v>1</v>
      </c>
      <c r="J198" s="427">
        <v>1</v>
      </c>
      <c r="K198" s="427">
        <v>1</v>
      </c>
      <c r="L198" s="427">
        <v>1</v>
      </c>
      <c r="M198" s="427">
        <v>1</v>
      </c>
      <c r="N198" s="427">
        <v>1</v>
      </c>
      <c r="O198" s="427">
        <v>1</v>
      </c>
      <c r="P198" s="427">
        <v>1</v>
      </c>
      <c r="Q198" s="108" t="s">
        <v>966</v>
      </c>
    </row>
    <row r="199" spans="1:17" x14ac:dyDescent="0.25">
      <c r="A199" s="419" t="s">
        <v>871</v>
      </c>
      <c r="B199" s="419" t="s">
        <v>909</v>
      </c>
      <c r="C199" s="419" t="s">
        <v>545</v>
      </c>
      <c r="D199" s="394">
        <v>192</v>
      </c>
      <c r="E199" s="427">
        <v>0</v>
      </c>
      <c r="F199" s="427">
        <v>0</v>
      </c>
      <c r="G199" s="427">
        <v>0</v>
      </c>
      <c r="H199" s="427">
        <v>0</v>
      </c>
      <c r="I199" s="427">
        <v>1</v>
      </c>
      <c r="J199" s="427">
        <v>1</v>
      </c>
      <c r="K199" s="427">
        <v>1</v>
      </c>
      <c r="L199" s="427">
        <v>1</v>
      </c>
      <c r="M199" s="427">
        <v>1</v>
      </c>
      <c r="N199" s="427">
        <v>1</v>
      </c>
      <c r="O199" s="427">
        <v>1</v>
      </c>
      <c r="P199" s="427">
        <v>1</v>
      </c>
      <c r="Q199" s="108" t="s">
        <v>986</v>
      </c>
    </row>
    <row r="200" spans="1:17" x14ac:dyDescent="0.25">
      <c r="A200" s="419" t="s">
        <v>871</v>
      </c>
      <c r="B200" s="419" t="s">
        <v>910</v>
      </c>
      <c r="C200" s="419" t="s">
        <v>545</v>
      </c>
      <c r="D200" s="394">
        <v>193</v>
      </c>
      <c r="E200" s="427">
        <v>0</v>
      </c>
      <c r="F200" s="427">
        <v>0</v>
      </c>
      <c r="G200" s="427">
        <v>0</v>
      </c>
      <c r="H200" s="427">
        <v>0</v>
      </c>
      <c r="I200" s="427">
        <v>1</v>
      </c>
      <c r="J200" s="427">
        <v>1</v>
      </c>
      <c r="K200" s="427">
        <v>1</v>
      </c>
      <c r="L200" s="427">
        <v>1</v>
      </c>
      <c r="M200" s="427">
        <v>1</v>
      </c>
      <c r="N200" s="427">
        <v>1</v>
      </c>
      <c r="O200" s="427">
        <v>0</v>
      </c>
      <c r="P200" s="427">
        <v>0</v>
      </c>
      <c r="Q200" s="108" t="s">
        <v>966</v>
      </c>
    </row>
    <row r="201" spans="1:17" x14ac:dyDescent="0.25">
      <c r="A201" s="419" t="s">
        <v>871</v>
      </c>
      <c r="B201" s="419" t="s">
        <v>911</v>
      </c>
      <c r="C201" s="419" t="s">
        <v>545</v>
      </c>
      <c r="D201" s="394">
        <v>194</v>
      </c>
      <c r="E201" s="427">
        <v>0</v>
      </c>
      <c r="F201" s="427">
        <v>0</v>
      </c>
      <c r="G201" s="427">
        <v>0</v>
      </c>
      <c r="H201" s="427">
        <v>0</v>
      </c>
      <c r="I201" s="427">
        <v>1</v>
      </c>
      <c r="J201" s="427">
        <v>1</v>
      </c>
      <c r="K201" s="427">
        <v>1</v>
      </c>
      <c r="L201" s="427">
        <v>1</v>
      </c>
      <c r="M201" s="427">
        <v>1</v>
      </c>
      <c r="N201" s="427">
        <v>1</v>
      </c>
      <c r="O201" s="427">
        <v>0</v>
      </c>
      <c r="P201" s="427">
        <v>0</v>
      </c>
      <c r="Q201" s="108" t="s">
        <v>985</v>
      </c>
    </row>
    <row r="202" spans="1:17" x14ac:dyDescent="0.25">
      <c r="A202" s="419" t="s">
        <v>872</v>
      </c>
      <c r="B202" s="419" t="s">
        <v>887</v>
      </c>
      <c r="C202" s="419" t="s">
        <v>157</v>
      </c>
      <c r="D202" s="394">
        <v>195</v>
      </c>
      <c r="E202" s="427">
        <v>1</v>
      </c>
      <c r="F202" s="427">
        <v>1</v>
      </c>
      <c r="G202" s="427">
        <v>1</v>
      </c>
      <c r="H202" s="427">
        <v>1</v>
      </c>
      <c r="I202" s="427">
        <v>1</v>
      </c>
      <c r="J202" s="427">
        <v>1</v>
      </c>
      <c r="K202" s="427">
        <v>1</v>
      </c>
      <c r="L202" s="427">
        <v>1</v>
      </c>
      <c r="M202" s="427">
        <v>1</v>
      </c>
      <c r="N202" s="427">
        <v>1</v>
      </c>
      <c r="O202" s="427">
        <v>1</v>
      </c>
      <c r="P202" s="427">
        <v>1</v>
      </c>
    </row>
    <row r="203" spans="1:17" x14ac:dyDescent="0.25">
      <c r="A203" s="419" t="s">
        <v>872</v>
      </c>
      <c r="B203" s="419" t="s">
        <v>520</v>
      </c>
      <c r="C203" s="419" t="s">
        <v>157</v>
      </c>
      <c r="D203" s="394">
        <v>196</v>
      </c>
      <c r="E203" s="427">
        <v>0</v>
      </c>
      <c r="F203" s="427">
        <v>0</v>
      </c>
      <c r="G203" s="427">
        <v>0</v>
      </c>
      <c r="H203" s="427">
        <v>0</v>
      </c>
      <c r="I203" s="427">
        <v>0</v>
      </c>
      <c r="J203" s="427">
        <v>0</v>
      </c>
      <c r="K203" s="427">
        <v>0</v>
      </c>
      <c r="L203" s="427">
        <v>0</v>
      </c>
      <c r="M203" s="427">
        <v>1</v>
      </c>
      <c r="N203" s="427">
        <v>1</v>
      </c>
      <c r="O203" s="427">
        <v>1</v>
      </c>
      <c r="P203" s="427">
        <v>1</v>
      </c>
      <c r="Q203" s="108" t="s">
        <v>967</v>
      </c>
    </row>
    <row r="204" spans="1:17" x14ac:dyDescent="0.25">
      <c r="A204" s="419" t="s">
        <v>872</v>
      </c>
      <c r="B204" s="419" t="s">
        <v>521</v>
      </c>
      <c r="C204" s="419" t="s">
        <v>157</v>
      </c>
      <c r="D204" s="394">
        <v>197</v>
      </c>
      <c r="E204" s="427">
        <v>1</v>
      </c>
      <c r="F204" s="427">
        <v>1</v>
      </c>
      <c r="G204" s="427">
        <v>1</v>
      </c>
      <c r="H204" s="427">
        <v>1</v>
      </c>
      <c r="I204" s="427">
        <v>1</v>
      </c>
      <c r="J204" s="427">
        <v>1</v>
      </c>
      <c r="K204" s="427">
        <v>1</v>
      </c>
      <c r="L204" s="427">
        <v>1</v>
      </c>
      <c r="M204" s="427">
        <v>1</v>
      </c>
      <c r="N204" s="427">
        <v>1</v>
      </c>
      <c r="O204" s="427">
        <v>1</v>
      </c>
      <c r="P204" s="427">
        <v>1</v>
      </c>
      <c r="Q204" s="108" t="s">
        <v>966</v>
      </c>
    </row>
    <row r="205" spans="1:17" x14ac:dyDescent="0.25">
      <c r="A205" s="419" t="s">
        <v>872</v>
      </c>
      <c r="B205" s="419" t="s">
        <v>880</v>
      </c>
      <c r="C205" s="419" t="s">
        <v>153</v>
      </c>
      <c r="D205" s="394">
        <v>198</v>
      </c>
      <c r="E205" s="427">
        <v>1</v>
      </c>
      <c r="F205" s="427">
        <v>1</v>
      </c>
      <c r="G205" s="427">
        <v>1</v>
      </c>
      <c r="H205" s="427">
        <v>1</v>
      </c>
      <c r="I205" s="427">
        <v>1</v>
      </c>
      <c r="J205" s="427">
        <v>1</v>
      </c>
      <c r="K205" s="427">
        <v>1</v>
      </c>
      <c r="L205" s="427">
        <v>1</v>
      </c>
      <c r="M205" s="427">
        <v>1</v>
      </c>
      <c r="N205" s="427">
        <v>1</v>
      </c>
      <c r="O205" s="427">
        <v>1</v>
      </c>
      <c r="P205" s="427">
        <v>1</v>
      </c>
    </row>
    <row r="206" spans="1:17" x14ac:dyDescent="0.25">
      <c r="A206" s="419" t="s">
        <v>872</v>
      </c>
      <c r="B206" s="419" t="s">
        <v>887</v>
      </c>
      <c r="C206" s="419" t="s">
        <v>153</v>
      </c>
      <c r="D206" s="394">
        <v>199</v>
      </c>
      <c r="E206" s="427">
        <v>1</v>
      </c>
      <c r="F206" s="427">
        <v>1</v>
      </c>
      <c r="G206" s="427">
        <v>1</v>
      </c>
      <c r="H206" s="427">
        <v>1</v>
      </c>
      <c r="I206" s="427">
        <v>1</v>
      </c>
      <c r="J206" s="427">
        <v>1</v>
      </c>
      <c r="K206" s="427">
        <v>1</v>
      </c>
      <c r="L206" s="427">
        <v>1</v>
      </c>
      <c r="M206" s="427">
        <v>1</v>
      </c>
      <c r="N206" s="427">
        <v>1</v>
      </c>
      <c r="O206" s="427">
        <v>1</v>
      </c>
      <c r="P206" s="427">
        <v>1</v>
      </c>
    </row>
    <row r="207" spans="1:17" x14ac:dyDescent="0.25">
      <c r="A207" s="419" t="s">
        <v>872</v>
      </c>
      <c r="B207" s="419" t="s">
        <v>889</v>
      </c>
      <c r="C207" s="419" t="s">
        <v>153</v>
      </c>
      <c r="D207" s="394">
        <v>200</v>
      </c>
      <c r="E207" s="427">
        <v>0</v>
      </c>
      <c r="F207" s="427">
        <v>0</v>
      </c>
      <c r="G207" s="427">
        <v>0</v>
      </c>
      <c r="H207" s="427">
        <v>0</v>
      </c>
      <c r="I207" s="427">
        <v>1</v>
      </c>
      <c r="J207" s="427">
        <v>1</v>
      </c>
      <c r="K207" s="427">
        <v>1</v>
      </c>
      <c r="L207" s="427">
        <v>1</v>
      </c>
      <c r="M207" s="427">
        <v>1</v>
      </c>
      <c r="N207" s="427">
        <v>1</v>
      </c>
      <c r="O207" s="427">
        <v>1</v>
      </c>
      <c r="P207" s="427">
        <v>0</v>
      </c>
      <c r="Q207" s="108" t="s">
        <v>966</v>
      </c>
    </row>
    <row r="208" spans="1:17" x14ac:dyDescent="0.25">
      <c r="A208" s="419" t="s">
        <v>872</v>
      </c>
      <c r="B208" s="419" t="s">
        <v>504</v>
      </c>
      <c r="C208" s="419" t="s">
        <v>153</v>
      </c>
      <c r="D208" s="394">
        <v>201</v>
      </c>
      <c r="E208" s="427">
        <v>0</v>
      </c>
      <c r="F208" s="427">
        <v>0</v>
      </c>
      <c r="G208" s="427">
        <v>0</v>
      </c>
      <c r="H208" s="427">
        <v>1</v>
      </c>
      <c r="I208" s="427">
        <v>1</v>
      </c>
      <c r="J208" s="427">
        <v>1</v>
      </c>
      <c r="K208" s="427">
        <v>1</v>
      </c>
      <c r="L208" s="427">
        <v>1</v>
      </c>
      <c r="M208" s="427">
        <v>1</v>
      </c>
      <c r="N208" s="427">
        <v>0</v>
      </c>
      <c r="O208" s="427">
        <v>0</v>
      </c>
      <c r="P208" s="427">
        <v>0</v>
      </c>
      <c r="Q208" s="108" t="s">
        <v>966</v>
      </c>
    </row>
    <row r="209" spans="1:17" x14ac:dyDescent="0.25">
      <c r="A209" s="419" t="s">
        <v>872</v>
      </c>
      <c r="B209" s="419" t="s">
        <v>509</v>
      </c>
      <c r="C209" s="419" t="s">
        <v>153</v>
      </c>
      <c r="D209" s="394">
        <v>202</v>
      </c>
      <c r="E209" s="427">
        <v>0</v>
      </c>
      <c r="F209" s="427">
        <v>0</v>
      </c>
      <c r="G209" s="427">
        <v>1</v>
      </c>
      <c r="H209" s="427">
        <v>1</v>
      </c>
      <c r="I209" s="427">
        <v>0</v>
      </c>
      <c r="J209" s="427">
        <v>0</v>
      </c>
      <c r="K209" s="427">
        <v>0</v>
      </c>
      <c r="L209" s="427">
        <v>0</v>
      </c>
      <c r="M209" s="427">
        <v>0</v>
      </c>
      <c r="N209" s="427">
        <v>0</v>
      </c>
      <c r="O209" s="427">
        <v>0</v>
      </c>
      <c r="P209" s="427">
        <v>0</v>
      </c>
      <c r="Q209" s="108" t="s">
        <v>975</v>
      </c>
    </row>
    <row r="210" spans="1:17" x14ac:dyDescent="0.25">
      <c r="A210" s="419" t="s">
        <v>872</v>
      </c>
      <c r="B210" s="419" t="s">
        <v>905</v>
      </c>
      <c r="C210" s="419" t="s">
        <v>153</v>
      </c>
      <c r="D210" s="394">
        <v>203</v>
      </c>
      <c r="E210" s="427">
        <v>1</v>
      </c>
      <c r="F210" s="427">
        <v>1</v>
      </c>
      <c r="G210" s="427">
        <v>1</v>
      </c>
      <c r="H210" s="427">
        <v>0</v>
      </c>
      <c r="I210" s="427">
        <v>0</v>
      </c>
      <c r="J210" s="427">
        <v>0</v>
      </c>
      <c r="K210" s="427">
        <v>0</v>
      </c>
      <c r="L210" s="427">
        <v>0</v>
      </c>
      <c r="M210" s="427">
        <v>0</v>
      </c>
      <c r="N210" s="427">
        <v>0</v>
      </c>
      <c r="O210" s="427">
        <v>0</v>
      </c>
      <c r="P210" s="427">
        <v>0</v>
      </c>
      <c r="Q210" s="108" t="s">
        <v>968</v>
      </c>
    </row>
    <row r="211" spans="1:17" x14ac:dyDescent="0.25">
      <c r="A211" s="419" t="s">
        <v>872</v>
      </c>
      <c r="B211" s="419" t="s">
        <v>520</v>
      </c>
      <c r="C211" s="419" t="s">
        <v>153</v>
      </c>
      <c r="D211" s="394">
        <v>204</v>
      </c>
      <c r="E211" s="427">
        <v>0</v>
      </c>
      <c r="F211" s="427">
        <v>0</v>
      </c>
      <c r="G211" s="427">
        <v>0</v>
      </c>
      <c r="H211" s="427">
        <v>0</v>
      </c>
      <c r="I211" s="427">
        <v>0</v>
      </c>
      <c r="J211" s="427">
        <v>0</v>
      </c>
      <c r="K211" s="427">
        <v>0</v>
      </c>
      <c r="L211" s="427">
        <v>0</v>
      </c>
      <c r="M211" s="427">
        <v>1</v>
      </c>
      <c r="N211" s="427">
        <v>1</v>
      </c>
      <c r="O211" s="427">
        <v>1</v>
      </c>
      <c r="P211" s="427">
        <v>1</v>
      </c>
      <c r="Q211" s="108" t="s">
        <v>967</v>
      </c>
    </row>
    <row r="212" spans="1:17" x14ac:dyDescent="0.25">
      <c r="A212" s="419" t="s">
        <v>872</v>
      </c>
      <c r="B212" s="419" t="s">
        <v>521</v>
      </c>
      <c r="C212" s="419" t="s">
        <v>153</v>
      </c>
      <c r="D212" s="394">
        <v>205</v>
      </c>
      <c r="E212" s="427">
        <v>1</v>
      </c>
      <c r="F212" s="427">
        <v>1</v>
      </c>
      <c r="G212" s="427">
        <v>1</v>
      </c>
      <c r="H212" s="427">
        <v>1</v>
      </c>
      <c r="I212" s="427">
        <v>1</v>
      </c>
      <c r="J212" s="427">
        <v>1</v>
      </c>
      <c r="K212" s="427">
        <v>1</v>
      </c>
      <c r="L212" s="427">
        <v>1</v>
      </c>
      <c r="M212" s="427">
        <v>1</v>
      </c>
      <c r="N212" s="427">
        <v>1</v>
      </c>
      <c r="O212" s="427">
        <v>1</v>
      </c>
      <c r="P212" s="427">
        <v>1</v>
      </c>
      <c r="Q212" s="108" t="s">
        <v>966</v>
      </c>
    </row>
    <row r="213" spans="1:17" x14ac:dyDescent="0.25">
      <c r="A213" s="419" t="s">
        <v>873</v>
      </c>
      <c r="B213" s="419" t="s">
        <v>894</v>
      </c>
      <c r="C213" s="419">
        <v>2224</v>
      </c>
      <c r="D213" s="394">
        <v>206</v>
      </c>
      <c r="E213" s="427">
        <v>1</v>
      </c>
      <c r="F213" s="427">
        <v>1</v>
      </c>
      <c r="G213" s="427">
        <v>1</v>
      </c>
      <c r="H213" s="427">
        <v>1</v>
      </c>
      <c r="I213" s="427">
        <v>1</v>
      </c>
      <c r="J213" s="427">
        <v>1</v>
      </c>
      <c r="K213" s="427">
        <v>1</v>
      </c>
      <c r="L213" s="427">
        <v>1</v>
      </c>
      <c r="M213" s="427">
        <v>1</v>
      </c>
      <c r="N213" s="427">
        <v>1</v>
      </c>
      <c r="O213" s="427">
        <v>1</v>
      </c>
      <c r="P213" s="427">
        <v>1</v>
      </c>
      <c r="Q213" s="108" t="s">
        <v>979</v>
      </c>
    </row>
    <row r="214" spans="1:17" x14ac:dyDescent="0.25">
      <c r="A214" s="419" t="s">
        <v>873</v>
      </c>
      <c r="B214" s="419" t="s">
        <v>509</v>
      </c>
      <c r="C214" s="419">
        <v>2224</v>
      </c>
      <c r="D214" s="394">
        <v>207</v>
      </c>
      <c r="E214" s="427">
        <v>1</v>
      </c>
      <c r="F214" s="427">
        <v>1</v>
      </c>
      <c r="G214" s="427">
        <v>1</v>
      </c>
      <c r="H214" s="427">
        <v>1</v>
      </c>
      <c r="I214" s="427">
        <v>1</v>
      </c>
      <c r="J214" s="427">
        <v>1</v>
      </c>
      <c r="K214" s="427">
        <v>1</v>
      </c>
      <c r="L214" s="427">
        <v>1</v>
      </c>
      <c r="M214" s="427">
        <v>0</v>
      </c>
      <c r="N214" s="427">
        <v>0</v>
      </c>
      <c r="O214" s="427">
        <v>0</v>
      </c>
      <c r="P214" s="427">
        <v>0</v>
      </c>
      <c r="Q214" s="108" t="s">
        <v>966</v>
      </c>
    </row>
    <row r="215" spans="1:17" x14ac:dyDescent="0.25">
      <c r="A215" s="419" t="s">
        <v>873</v>
      </c>
      <c r="B215" s="419" t="s">
        <v>905</v>
      </c>
      <c r="C215" s="419">
        <v>2224</v>
      </c>
      <c r="D215" s="394">
        <v>208</v>
      </c>
      <c r="E215" s="427">
        <v>1</v>
      </c>
      <c r="F215" s="427">
        <v>0</v>
      </c>
      <c r="G215" s="427">
        <v>0</v>
      </c>
      <c r="H215" s="427">
        <v>0</v>
      </c>
      <c r="I215" s="427">
        <v>0</v>
      </c>
      <c r="J215" s="427">
        <v>0</v>
      </c>
      <c r="K215" s="427">
        <v>0</v>
      </c>
      <c r="L215" s="427">
        <v>1</v>
      </c>
      <c r="M215" s="427">
        <v>1</v>
      </c>
      <c r="N215" s="427">
        <v>1</v>
      </c>
      <c r="O215" s="427">
        <v>1</v>
      </c>
      <c r="P215" s="427">
        <v>1</v>
      </c>
      <c r="Q215" s="108" t="s">
        <v>968</v>
      </c>
    </row>
    <row r="216" spans="1:17" x14ac:dyDescent="0.25">
      <c r="A216" s="419" t="s">
        <v>873</v>
      </c>
      <c r="B216" s="419" t="s">
        <v>906</v>
      </c>
      <c r="C216" s="419">
        <v>2224</v>
      </c>
      <c r="D216" s="394">
        <v>209</v>
      </c>
      <c r="E216" s="427">
        <v>1</v>
      </c>
      <c r="F216" s="427">
        <v>1</v>
      </c>
      <c r="G216" s="427">
        <v>1</v>
      </c>
      <c r="H216" s="427">
        <v>1</v>
      </c>
      <c r="I216" s="427">
        <v>1</v>
      </c>
      <c r="J216" s="427">
        <v>1</v>
      </c>
      <c r="K216" s="427">
        <v>1</v>
      </c>
      <c r="L216" s="427">
        <v>1</v>
      </c>
      <c r="M216" s="427">
        <v>1</v>
      </c>
      <c r="N216" s="427">
        <v>1</v>
      </c>
      <c r="O216" s="427">
        <v>1</v>
      </c>
      <c r="P216" s="427">
        <v>1</v>
      </c>
      <c r="Q216" s="108" t="s">
        <v>974</v>
      </c>
    </row>
    <row r="217" spans="1:17" x14ac:dyDescent="0.25">
      <c r="A217" s="419" t="s">
        <v>873</v>
      </c>
      <c r="B217" s="419" t="s">
        <v>522</v>
      </c>
      <c r="C217" s="419">
        <v>2224</v>
      </c>
      <c r="D217" s="394">
        <v>210</v>
      </c>
      <c r="E217" s="427">
        <v>1</v>
      </c>
      <c r="F217" s="427">
        <v>1</v>
      </c>
      <c r="G217" s="427">
        <v>1</v>
      </c>
      <c r="H217" s="427">
        <v>1</v>
      </c>
      <c r="I217" s="427">
        <v>1</v>
      </c>
      <c r="J217" s="427">
        <v>1</v>
      </c>
      <c r="K217" s="427">
        <v>1</v>
      </c>
      <c r="L217" s="427">
        <v>1</v>
      </c>
      <c r="M217" s="427">
        <v>1</v>
      </c>
      <c r="N217" s="427">
        <v>1</v>
      </c>
      <c r="O217" s="427">
        <v>1</v>
      </c>
      <c r="P217" s="427">
        <v>1</v>
      </c>
      <c r="Q217" s="108" t="s">
        <v>966</v>
      </c>
    </row>
    <row r="218" spans="1:17" x14ac:dyDescent="0.25">
      <c r="A218" s="419" t="s">
        <v>873</v>
      </c>
      <c r="B218" s="419" t="s">
        <v>509</v>
      </c>
      <c r="C218" s="419" t="s">
        <v>545</v>
      </c>
      <c r="D218" s="394">
        <v>211</v>
      </c>
      <c r="E218" s="427">
        <v>0</v>
      </c>
      <c r="F218" s="427">
        <v>0</v>
      </c>
      <c r="G218" s="427">
        <v>0</v>
      </c>
      <c r="H218" s="427">
        <v>1</v>
      </c>
      <c r="I218" s="427">
        <v>1</v>
      </c>
      <c r="J218" s="427">
        <v>1</v>
      </c>
      <c r="K218" s="427">
        <v>1</v>
      </c>
      <c r="L218" s="427">
        <v>1</v>
      </c>
      <c r="M218" s="427">
        <v>1</v>
      </c>
      <c r="N218" s="427">
        <v>1</v>
      </c>
      <c r="O218" s="427">
        <v>0</v>
      </c>
      <c r="P218" s="427">
        <v>0</v>
      </c>
      <c r="Q218" s="108" t="s">
        <v>972</v>
      </c>
    </row>
    <row r="219" spans="1:17" x14ac:dyDescent="0.25">
      <c r="A219" s="419" t="s">
        <v>873</v>
      </c>
      <c r="B219" s="419" t="s">
        <v>905</v>
      </c>
      <c r="C219" s="419" t="s">
        <v>545</v>
      </c>
      <c r="D219" s="394">
        <v>212</v>
      </c>
      <c r="E219" s="427">
        <v>1</v>
      </c>
      <c r="F219" s="427">
        <v>1</v>
      </c>
      <c r="G219" s="427">
        <v>1</v>
      </c>
      <c r="H219" s="427">
        <v>1</v>
      </c>
      <c r="I219" s="427">
        <v>1</v>
      </c>
      <c r="J219" s="427">
        <v>1</v>
      </c>
      <c r="K219" s="427">
        <v>1</v>
      </c>
      <c r="L219" s="427">
        <v>1</v>
      </c>
      <c r="M219" s="427">
        <v>1</v>
      </c>
      <c r="N219" s="427">
        <v>1</v>
      </c>
      <c r="O219" s="427">
        <v>1</v>
      </c>
      <c r="P219" s="427">
        <v>1</v>
      </c>
      <c r="Q219" s="108" t="s">
        <v>969</v>
      </c>
    </row>
    <row r="220" spans="1:17" x14ac:dyDescent="0.25">
      <c r="A220" s="419" t="s">
        <v>873</v>
      </c>
      <c r="B220" s="419" t="s">
        <v>906</v>
      </c>
      <c r="C220" s="419" t="s">
        <v>545</v>
      </c>
      <c r="D220" s="394">
        <v>213</v>
      </c>
      <c r="E220" s="427">
        <v>1</v>
      </c>
      <c r="F220" s="427">
        <v>1</v>
      </c>
      <c r="G220" s="427">
        <v>1</v>
      </c>
      <c r="H220" s="427">
        <v>1</v>
      </c>
      <c r="I220" s="427">
        <v>1</v>
      </c>
      <c r="J220" s="427">
        <v>1</v>
      </c>
      <c r="K220" s="427">
        <v>1</v>
      </c>
      <c r="L220" s="427">
        <v>1</v>
      </c>
      <c r="M220" s="427">
        <v>1</v>
      </c>
      <c r="N220" s="427">
        <v>1</v>
      </c>
      <c r="O220" s="427">
        <v>1</v>
      </c>
      <c r="P220" s="427">
        <v>1</v>
      </c>
      <c r="Q220" s="108" t="s">
        <v>973</v>
      </c>
    </row>
    <row r="221" spans="1:17" x14ac:dyDescent="0.25">
      <c r="A221" s="419" t="s">
        <v>873</v>
      </c>
      <c r="B221" s="419" t="s">
        <v>522</v>
      </c>
      <c r="C221" s="419" t="s">
        <v>545</v>
      </c>
      <c r="D221" s="394">
        <v>214</v>
      </c>
      <c r="E221" s="427">
        <v>1</v>
      </c>
      <c r="F221" s="427">
        <v>1</v>
      </c>
      <c r="G221" s="427">
        <v>1</v>
      </c>
      <c r="H221" s="427">
        <v>1</v>
      </c>
      <c r="I221" s="427">
        <v>1</v>
      </c>
      <c r="J221" s="427">
        <v>1</v>
      </c>
      <c r="K221" s="427">
        <v>1</v>
      </c>
      <c r="L221" s="427">
        <v>1</v>
      </c>
      <c r="M221" s="427">
        <v>1</v>
      </c>
      <c r="N221" s="427">
        <v>1</v>
      </c>
      <c r="O221" s="427">
        <v>1</v>
      </c>
      <c r="P221" s="427">
        <v>1</v>
      </c>
      <c r="Q221" s="108" t="s">
        <v>966</v>
      </c>
    </row>
    <row r="222" spans="1:17" x14ac:dyDescent="0.25">
      <c r="A222" s="419" t="s">
        <v>873</v>
      </c>
      <c r="B222" s="419" t="s">
        <v>905</v>
      </c>
      <c r="C222" s="419">
        <v>3031</v>
      </c>
      <c r="D222" s="394">
        <v>215</v>
      </c>
      <c r="E222" s="427">
        <v>0</v>
      </c>
      <c r="F222" s="427">
        <v>0</v>
      </c>
      <c r="G222" s="427">
        <v>0</v>
      </c>
      <c r="H222" s="427">
        <v>1</v>
      </c>
      <c r="I222" s="427">
        <v>1</v>
      </c>
      <c r="J222" s="427">
        <v>1</v>
      </c>
      <c r="K222" s="427">
        <v>1</v>
      </c>
      <c r="L222" s="427">
        <v>1</v>
      </c>
      <c r="M222" s="427">
        <v>1</v>
      </c>
      <c r="N222" s="427">
        <v>1</v>
      </c>
      <c r="O222" s="427">
        <v>1</v>
      </c>
      <c r="P222" s="427">
        <v>1</v>
      </c>
      <c r="Q222" s="108" t="s">
        <v>968</v>
      </c>
    </row>
    <row r="223" spans="1:17" x14ac:dyDescent="0.25">
      <c r="A223" s="419" t="s">
        <v>873</v>
      </c>
      <c r="B223" s="419" t="s">
        <v>894</v>
      </c>
      <c r="C223" s="419" t="s">
        <v>157</v>
      </c>
      <c r="D223" s="394">
        <v>216</v>
      </c>
      <c r="E223" s="427">
        <v>1</v>
      </c>
      <c r="F223" s="427">
        <v>1</v>
      </c>
      <c r="G223" s="427">
        <v>1</v>
      </c>
      <c r="H223" s="427">
        <v>1</v>
      </c>
      <c r="I223" s="427">
        <v>1</v>
      </c>
      <c r="J223" s="427">
        <v>1</v>
      </c>
      <c r="K223" s="427">
        <v>1</v>
      </c>
      <c r="L223" s="427">
        <v>1</v>
      </c>
      <c r="M223" s="427">
        <v>1</v>
      </c>
      <c r="N223" s="427">
        <v>1</v>
      </c>
      <c r="O223" s="427">
        <v>1</v>
      </c>
      <c r="P223" s="427">
        <v>1</v>
      </c>
      <c r="Q223" s="108" t="s">
        <v>972</v>
      </c>
    </row>
    <row r="224" spans="1:17" x14ac:dyDescent="0.25">
      <c r="A224" s="419" t="s">
        <v>873</v>
      </c>
      <c r="B224" s="419" t="s">
        <v>509</v>
      </c>
      <c r="C224" s="419" t="s">
        <v>157</v>
      </c>
      <c r="D224" s="394">
        <v>217</v>
      </c>
      <c r="E224" s="427">
        <v>1</v>
      </c>
      <c r="F224" s="427">
        <v>1</v>
      </c>
      <c r="G224" s="427">
        <v>1</v>
      </c>
      <c r="H224" s="427">
        <v>1</v>
      </c>
      <c r="I224" s="427">
        <v>1</v>
      </c>
      <c r="J224" s="427">
        <v>1</v>
      </c>
      <c r="K224" s="427">
        <v>1</v>
      </c>
      <c r="L224" s="427">
        <v>1</v>
      </c>
      <c r="M224" s="427">
        <v>1</v>
      </c>
      <c r="N224" s="427">
        <v>1</v>
      </c>
      <c r="O224" s="427">
        <v>1</v>
      </c>
      <c r="P224" s="427">
        <v>1</v>
      </c>
      <c r="Q224" s="108" t="s">
        <v>966</v>
      </c>
    </row>
    <row r="225" spans="1:17" x14ac:dyDescent="0.25">
      <c r="A225" s="419" t="s">
        <v>873</v>
      </c>
      <c r="B225" s="419" t="s">
        <v>481</v>
      </c>
      <c r="C225" s="419" t="s">
        <v>153</v>
      </c>
      <c r="D225" s="394">
        <v>218</v>
      </c>
      <c r="E225" s="427">
        <v>1</v>
      </c>
      <c r="F225" s="427">
        <v>1</v>
      </c>
      <c r="G225" s="427">
        <v>1</v>
      </c>
      <c r="H225" s="427">
        <v>1</v>
      </c>
      <c r="I225" s="427">
        <v>1</v>
      </c>
      <c r="J225" s="427">
        <v>0</v>
      </c>
      <c r="K225" s="427">
        <v>0</v>
      </c>
      <c r="L225" s="427">
        <v>0</v>
      </c>
      <c r="M225" s="427">
        <v>0</v>
      </c>
      <c r="N225" s="427">
        <v>0</v>
      </c>
      <c r="O225" s="427">
        <v>0</v>
      </c>
      <c r="P225" s="427">
        <v>0</v>
      </c>
      <c r="Q225" s="108" t="s">
        <v>972</v>
      </c>
    </row>
    <row r="226" spans="1:17" x14ac:dyDescent="0.25">
      <c r="A226" s="419" t="s">
        <v>873</v>
      </c>
      <c r="B226" s="419" t="s">
        <v>887</v>
      </c>
      <c r="C226" s="419" t="s">
        <v>153</v>
      </c>
      <c r="D226" s="394">
        <v>219</v>
      </c>
      <c r="E226" s="427">
        <v>1</v>
      </c>
      <c r="F226" s="427">
        <v>1</v>
      </c>
      <c r="G226" s="427">
        <v>1</v>
      </c>
      <c r="H226" s="427">
        <v>1</v>
      </c>
      <c r="I226" s="427">
        <v>1</v>
      </c>
      <c r="J226" s="427">
        <v>1</v>
      </c>
      <c r="K226" s="427">
        <v>1</v>
      </c>
      <c r="L226" s="427">
        <v>1</v>
      </c>
      <c r="M226" s="427">
        <v>1</v>
      </c>
      <c r="N226" s="427">
        <v>1</v>
      </c>
      <c r="O226" s="427">
        <v>1</v>
      </c>
      <c r="P226" s="427">
        <v>1</v>
      </c>
    </row>
    <row r="227" spans="1:17" x14ac:dyDescent="0.25">
      <c r="A227" s="419" t="s">
        <v>873</v>
      </c>
      <c r="B227" s="419" t="s">
        <v>889</v>
      </c>
      <c r="C227" s="419" t="s">
        <v>153</v>
      </c>
      <c r="D227" s="394">
        <v>220</v>
      </c>
      <c r="E227" s="427">
        <v>0</v>
      </c>
      <c r="F227" s="427">
        <v>0</v>
      </c>
      <c r="G227" s="427">
        <v>0</v>
      </c>
      <c r="H227" s="427">
        <v>0</v>
      </c>
      <c r="I227" s="427">
        <v>1</v>
      </c>
      <c r="J227" s="427">
        <v>1</v>
      </c>
      <c r="K227" s="427">
        <v>1</v>
      </c>
      <c r="L227" s="427">
        <v>1</v>
      </c>
      <c r="M227" s="427">
        <v>1</v>
      </c>
      <c r="N227" s="427">
        <v>1</v>
      </c>
      <c r="O227" s="427">
        <v>1</v>
      </c>
      <c r="P227" s="427">
        <v>0</v>
      </c>
      <c r="Q227" s="108" t="s">
        <v>966</v>
      </c>
    </row>
    <row r="228" spans="1:17" x14ac:dyDescent="0.25">
      <c r="A228" s="419" t="s">
        <v>873</v>
      </c>
      <c r="B228" s="419" t="s">
        <v>896</v>
      </c>
      <c r="C228" s="419" t="s">
        <v>153</v>
      </c>
      <c r="D228" s="394">
        <v>221</v>
      </c>
      <c r="E228" s="427">
        <v>0</v>
      </c>
      <c r="F228" s="427">
        <v>0</v>
      </c>
      <c r="G228" s="427">
        <v>0</v>
      </c>
      <c r="H228" s="427">
        <v>0</v>
      </c>
      <c r="I228" s="427">
        <v>0</v>
      </c>
      <c r="J228" s="427">
        <v>0</v>
      </c>
      <c r="K228" s="427">
        <v>0</v>
      </c>
      <c r="L228" s="427">
        <v>0</v>
      </c>
      <c r="M228" s="427">
        <v>0</v>
      </c>
      <c r="N228" s="427">
        <v>1</v>
      </c>
      <c r="O228" s="427">
        <v>1</v>
      </c>
      <c r="P228" s="427">
        <v>0</v>
      </c>
      <c r="Q228" s="108" t="s">
        <v>972</v>
      </c>
    </row>
    <row r="229" spans="1:17" x14ac:dyDescent="0.25">
      <c r="A229" s="419" t="s">
        <v>873</v>
      </c>
      <c r="B229" s="419" t="s">
        <v>504</v>
      </c>
      <c r="C229" s="419" t="s">
        <v>153</v>
      </c>
      <c r="D229" s="394">
        <v>222</v>
      </c>
      <c r="E229" s="427">
        <v>0</v>
      </c>
      <c r="F229" s="427">
        <v>0</v>
      </c>
      <c r="G229" s="427">
        <v>0</v>
      </c>
      <c r="H229" s="427">
        <v>1</v>
      </c>
      <c r="I229" s="427">
        <v>1</v>
      </c>
      <c r="J229" s="427">
        <v>1</v>
      </c>
      <c r="K229" s="427">
        <v>1</v>
      </c>
      <c r="L229" s="427">
        <v>1</v>
      </c>
      <c r="M229" s="427">
        <v>1</v>
      </c>
      <c r="N229" s="427">
        <v>0</v>
      </c>
      <c r="O229" s="427">
        <v>0</v>
      </c>
      <c r="P229" s="427">
        <v>0</v>
      </c>
      <c r="Q229" s="108" t="s">
        <v>966</v>
      </c>
    </row>
    <row r="230" spans="1:17" x14ac:dyDescent="0.25">
      <c r="A230" s="419" t="s">
        <v>873</v>
      </c>
      <c r="B230" s="419" t="s">
        <v>520</v>
      </c>
      <c r="C230" s="419" t="s">
        <v>153</v>
      </c>
      <c r="D230" s="394">
        <v>223</v>
      </c>
      <c r="E230" s="427">
        <v>0</v>
      </c>
      <c r="F230" s="427">
        <v>0</v>
      </c>
      <c r="G230" s="427">
        <v>0</v>
      </c>
      <c r="H230" s="427">
        <v>0</v>
      </c>
      <c r="I230" s="427">
        <v>0</v>
      </c>
      <c r="J230" s="427">
        <v>0</v>
      </c>
      <c r="K230" s="427">
        <v>0</v>
      </c>
      <c r="L230" s="427">
        <v>0</v>
      </c>
      <c r="M230" s="427">
        <v>1</v>
      </c>
      <c r="N230" s="427">
        <v>1</v>
      </c>
      <c r="O230" s="427">
        <v>1</v>
      </c>
      <c r="P230" s="427">
        <v>1</v>
      </c>
      <c r="Q230" s="108" t="s">
        <v>967</v>
      </c>
    </row>
    <row r="231" spans="1:17" x14ac:dyDescent="0.25">
      <c r="A231" s="419" t="s">
        <v>873</v>
      </c>
      <c r="B231" s="419" t="s">
        <v>521</v>
      </c>
      <c r="C231" s="419" t="s">
        <v>153</v>
      </c>
      <c r="D231" s="394">
        <v>224</v>
      </c>
      <c r="E231" s="427">
        <v>1</v>
      </c>
      <c r="F231" s="427">
        <v>1</v>
      </c>
      <c r="G231" s="427">
        <v>1</v>
      </c>
      <c r="H231" s="427">
        <v>1</v>
      </c>
      <c r="I231" s="427">
        <v>1</v>
      </c>
      <c r="J231" s="427">
        <v>1</v>
      </c>
      <c r="K231" s="427">
        <v>1</v>
      </c>
      <c r="L231" s="427">
        <v>1</v>
      </c>
      <c r="M231" s="427">
        <v>1</v>
      </c>
      <c r="N231" s="427">
        <v>1</v>
      </c>
      <c r="O231" s="427">
        <v>1</v>
      </c>
      <c r="P231" s="427">
        <v>1</v>
      </c>
      <c r="Q231" s="108" t="s">
        <v>966</v>
      </c>
    </row>
    <row r="232" spans="1:17" x14ac:dyDescent="0.25">
      <c r="A232" s="419" t="s">
        <v>873</v>
      </c>
      <c r="B232" s="419" t="s">
        <v>522</v>
      </c>
      <c r="C232" s="419" t="s">
        <v>153</v>
      </c>
      <c r="D232" s="394">
        <v>225</v>
      </c>
      <c r="E232" s="427">
        <v>1</v>
      </c>
      <c r="F232" s="427">
        <v>1</v>
      </c>
      <c r="G232" s="427">
        <v>1</v>
      </c>
      <c r="H232" s="427">
        <v>1</v>
      </c>
      <c r="I232" s="427">
        <v>1</v>
      </c>
      <c r="J232" s="427">
        <v>1</v>
      </c>
      <c r="K232" s="427">
        <v>1</v>
      </c>
      <c r="L232" s="427">
        <v>1</v>
      </c>
      <c r="M232" s="427">
        <v>1</v>
      </c>
      <c r="N232" s="427">
        <v>1</v>
      </c>
      <c r="O232" s="427">
        <v>1</v>
      </c>
      <c r="P232" s="427">
        <v>1</v>
      </c>
      <c r="Q232" s="108" t="s">
        <v>971</v>
      </c>
    </row>
    <row r="233" spans="1:17" x14ac:dyDescent="0.25">
      <c r="A233" s="419" t="s">
        <v>874</v>
      </c>
      <c r="B233" s="419" t="s">
        <v>894</v>
      </c>
      <c r="C233" s="419">
        <v>2224</v>
      </c>
      <c r="D233" s="394">
        <v>226</v>
      </c>
      <c r="E233" s="427">
        <v>1</v>
      </c>
      <c r="F233" s="427">
        <v>1</v>
      </c>
      <c r="G233" s="427">
        <v>1</v>
      </c>
      <c r="H233" s="427">
        <v>1</v>
      </c>
      <c r="I233" s="427">
        <v>1</v>
      </c>
      <c r="J233" s="427">
        <v>1</v>
      </c>
      <c r="K233" s="427">
        <v>1</v>
      </c>
      <c r="L233" s="427">
        <v>1</v>
      </c>
      <c r="M233" s="427">
        <v>1</v>
      </c>
      <c r="N233" s="427">
        <v>1</v>
      </c>
      <c r="O233" s="427">
        <v>1</v>
      </c>
      <c r="P233" s="427">
        <v>1</v>
      </c>
      <c r="Q233" s="108" t="s">
        <v>979</v>
      </c>
    </row>
    <row r="234" spans="1:17" x14ac:dyDescent="0.25">
      <c r="A234" s="419" t="s">
        <v>874</v>
      </c>
      <c r="B234" s="419" t="s">
        <v>897</v>
      </c>
      <c r="C234" s="419">
        <v>2224</v>
      </c>
      <c r="D234" s="394">
        <v>227</v>
      </c>
      <c r="E234" s="427">
        <v>1</v>
      </c>
      <c r="F234" s="427">
        <v>1</v>
      </c>
      <c r="G234" s="427">
        <v>1</v>
      </c>
      <c r="H234" s="427">
        <v>1</v>
      </c>
      <c r="I234" s="427">
        <v>1</v>
      </c>
      <c r="J234" s="427">
        <v>1</v>
      </c>
      <c r="K234" s="427">
        <v>1</v>
      </c>
      <c r="L234" s="427">
        <v>1</v>
      </c>
      <c r="M234" s="427">
        <v>1</v>
      </c>
      <c r="N234" s="427">
        <v>1</v>
      </c>
      <c r="O234" s="427">
        <v>1</v>
      </c>
      <c r="P234" s="427">
        <v>1</v>
      </c>
      <c r="Q234" s="108" t="s">
        <v>966</v>
      </c>
    </row>
    <row r="235" spans="1:17" x14ac:dyDescent="0.25">
      <c r="A235" s="419" t="s">
        <v>874</v>
      </c>
      <c r="B235" s="419" t="s">
        <v>509</v>
      </c>
      <c r="C235" s="419">
        <v>2224</v>
      </c>
      <c r="D235" s="394">
        <v>228</v>
      </c>
      <c r="E235" s="427">
        <v>1</v>
      </c>
      <c r="F235" s="427">
        <v>1</v>
      </c>
      <c r="G235" s="427">
        <v>1</v>
      </c>
      <c r="H235" s="427">
        <v>1</v>
      </c>
      <c r="I235" s="427">
        <v>1</v>
      </c>
      <c r="J235" s="427">
        <v>1</v>
      </c>
      <c r="K235" s="427">
        <v>1</v>
      </c>
      <c r="L235" s="427">
        <v>1</v>
      </c>
      <c r="M235" s="427">
        <v>0</v>
      </c>
      <c r="N235" s="427">
        <v>0</v>
      </c>
      <c r="O235" s="427">
        <v>0</v>
      </c>
      <c r="P235" s="427">
        <v>0</v>
      </c>
      <c r="Q235" s="108" t="s">
        <v>966</v>
      </c>
    </row>
    <row r="236" spans="1:17" x14ac:dyDescent="0.25">
      <c r="A236" s="419" t="s">
        <v>874</v>
      </c>
      <c r="B236" s="419" t="s">
        <v>510</v>
      </c>
      <c r="C236" s="419">
        <v>2224</v>
      </c>
      <c r="D236" s="394">
        <v>229</v>
      </c>
      <c r="E236" s="427">
        <v>0</v>
      </c>
      <c r="F236" s="427">
        <v>0</v>
      </c>
      <c r="G236" s="427">
        <v>0</v>
      </c>
      <c r="H236" s="427">
        <v>0</v>
      </c>
      <c r="I236" s="427">
        <v>1</v>
      </c>
      <c r="J236" s="427">
        <v>1</v>
      </c>
      <c r="K236" s="427">
        <v>1</v>
      </c>
      <c r="L236" s="427">
        <v>1</v>
      </c>
      <c r="M236" s="427">
        <v>0</v>
      </c>
      <c r="N236" s="427">
        <v>0</v>
      </c>
      <c r="O236" s="427">
        <v>0</v>
      </c>
      <c r="P236" s="427">
        <v>0</v>
      </c>
      <c r="Q236" s="108" t="s">
        <v>966</v>
      </c>
    </row>
    <row r="237" spans="1:17" x14ac:dyDescent="0.25">
      <c r="A237" s="419" t="s">
        <v>874</v>
      </c>
      <c r="B237" s="419" t="s">
        <v>906</v>
      </c>
      <c r="C237" s="419">
        <v>2224</v>
      </c>
      <c r="D237" s="394">
        <v>230</v>
      </c>
      <c r="E237" s="427">
        <v>1</v>
      </c>
      <c r="F237" s="427">
        <v>1</v>
      </c>
      <c r="G237" s="427">
        <v>1</v>
      </c>
      <c r="H237" s="427">
        <v>1</v>
      </c>
      <c r="I237" s="427">
        <v>1</v>
      </c>
      <c r="J237" s="427">
        <v>1</v>
      </c>
      <c r="K237" s="427">
        <v>1</v>
      </c>
      <c r="L237" s="427">
        <v>1</v>
      </c>
      <c r="M237" s="427">
        <v>1</v>
      </c>
      <c r="N237" s="427">
        <v>1</v>
      </c>
      <c r="O237" s="427">
        <v>1</v>
      </c>
      <c r="P237" s="427">
        <v>1</v>
      </c>
      <c r="Q237" s="108" t="s">
        <v>974</v>
      </c>
    </row>
    <row r="238" spans="1:17" x14ac:dyDescent="0.25">
      <c r="A238" s="419" t="s">
        <v>874</v>
      </c>
      <c r="B238" s="419" t="s">
        <v>907</v>
      </c>
      <c r="C238" s="419">
        <v>2224</v>
      </c>
      <c r="D238" s="394">
        <v>231</v>
      </c>
      <c r="E238" s="427">
        <v>1</v>
      </c>
      <c r="F238" s="427">
        <v>1</v>
      </c>
      <c r="G238" s="427">
        <v>1</v>
      </c>
      <c r="H238" s="427">
        <v>1</v>
      </c>
      <c r="I238" s="427">
        <v>1</v>
      </c>
      <c r="J238" s="427">
        <v>1</v>
      </c>
      <c r="K238" s="427">
        <v>0</v>
      </c>
      <c r="L238" s="427">
        <v>0</v>
      </c>
      <c r="M238" s="427">
        <v>0</v>
      </c>
      <c r="N238" s="427">
        <v>0</v>
      </c>
      <c r="O238" s="427">
        <v>0</v>
      </c>
      <c r="P238" s="427">
        <v>0</v>
      </c>
      <c r="Q238" s="311" t="s">
        <v>983</v>
      </c>
    </row>
    <row r="239" spans="1:17" x14ac:dyDescent="0.25">
      <c r="A239" s="419" t="s">
        <v>874</v>
      </c>
      <c r="B239" s="419" t="s">
        <v>522</v>
      </c>
      <c r="C239" s="419">
        <v>2224</v>
      </c>
      <c r="D239" s="394">
        <v>232</v>
      </c>
      <c r="E239" s="427">
        <v>1</v>
      </c>
      <c r="F239" s="427">
        <v>1</v>
      </c>
      <c r="G239" s="427">
        <v>1</v>
      </c>
      <c r="H239" s="427">
        <v>1</v>
      </c>
      <c r="I239" s="427">
        <v>1</v>
      </c>
      <c r="J239" s="427">
        <v>1</v>
      </c>
      <c r="K239" s="427">
        <v>1</v>
      </c>
      <c r="L239" s="427">
        <v>1</v>
      </c>
      <c r="M239" s="427">
        <v>1</v>
      </c>
      <c r="N239" s="427">
        <v>1</v>
      </c>
      <c r="O239" s="427">
        <v>1</v>
      </c>
      <c r="P239" s="427">
        <v>1</v>
      </c>
      <c r="Q239" s="108" t="s">
        <v>966</v>
      </c>
    </row>
    <row r="240" spans="1:17" x14ac:dyDescent="0.25">
      <c r="A240" s="419" t="s">
        <v>874</v>
      </c>
      <c r="B240" s="419" t="s">
        <v>907</v>
      </c>
      <c r="C240" s="419" t="s">
        <v>545</v>
      </c>
      <c r="D240" s="394">
        <v>233</v>
      </c>
      <c r="E240" s="427">
        <v>1</v>
      </c>
      <c r="F240" s="427">
        <v>1</v>
      </c>
      <c r="G240" s="427">
        <v>1</v>
      </c>
      <c r="H240" s="427">
        <v>1</v>
      </c>
      <c r="I240" s="427">
        <v>1</v>
      </c>
      <c r="J240" s="427">
        <v>0</v>
      </c>
      <c r="K240" s="427">
        <v>0</v>
      </c>
      <c r="L240" s="427">
        <v>0</v>
      </c>
      <c r="M240" s="427">
        <v>0</v>
      </c>
      <c r="N240" s="427">
        <v>0</v>
      </c>
      <c r="O240" s="427">
        <v>0</v>
      </c>
      <c r="P240" s="427">
        <v>0</v>
      </c>
      <c r="Q240" s="311" t="s">
        <v>982</v>
      </c>
    </row>
    <row r="241" spans="1:17" x14ac:dyDescent="0.25">
      <c r="A241" s="419" t="s">
        <v>874</v>
      </c>
      <c r="B241" s="419" t="s">
        <v>522</v>
      </c>
      <c r="C241" s="419" t="s">
        <v>545</v>
      </c>
      <c r="D241" s="394">
        <v>234</v>
      </c>
      <c r="E241" s="427">
        <v>1</v>
      </c>
      <c r="F241" s="427">
        <v>1</v>
      </c>
      <c r="G241" s="427">
        <v>1</v>
      </c>
      <c r="H241" s="427">
        <v>1</v>
      </c>
      <c r="I241" s="427">
        <v>1</v>
      </c>
      <c r="J241" s="427">
        <v>1</v>
      </c>
      <c r="K241" s="427">
        <v>1</v>
      </c>
      <c r="L241" s="427">
        <v>1</v>
      </c>
      <c r="M241" s="427">
        <v>1</v>
      </c>
      <c r="N241" s="427">
        <v>1</v>
      </c>
      <c r="O241" s="427">
        <v>1</v>
      </c>
      <c r="P241" s="427">
        <v>1</v>
      </c>
      <c r="Q241" s="108" t="s">
        <v>966</v>
      </c>
    </row>
    <row r="242" spans="1:17" x14ac:dyDescent="0.25">
      <c r="A242" s="419" t="s">
        <v>876</v>
      </c>
      <c r="B242" s="419" t="s">
        <v>879</v>
      </c>
      <c r="C242" s="419">
        <v>3031</v>
      </c>
      <c r="D242" s="394">
        <v>235</v>
      </c>
      <c r="E242" s="427">
        <v>0</v>
      </c>
      <c r="F242" s="427">
        <v>0</v>
      </c>
      <c r="G242" s="427">
        <v>0</v>
      </c>
      <c r="H242" s="427">
        <v>1</v>
      </c>
      <c r="I242" s="427">
        <v>0</v>
      </c>
      <c r="J242" s="427">
        <v>0</v>
      </c>
      <c r="K242" s="427">
        <v>0</v>
      </c>
      <c r="L242" s="427">
        <v>0</v>
      </c>
      <c r="M242" s="427">
        <v>0</v>
      </c>
      <c r="N242" s="427">
        <v>1</v>
      </c>
      <c r="O242" s="427">
        <v>1</v>
      </c>
      <c r="P242" s="427">
        <v>0</v>
      </c>
      <c r="Q242" s="311" t="s">
        <v>976</v>
      </c>
    </row>
    <row r="243" spans="1:17" x14ac:dyDescent="0.25">
      <c r="A243" s="419" t="s">
        <v>876</v>
      </c>
      <c r="B243" s="419" t="s">
        <v>899</v>
      </c>
      <c r="C243" s="419">
        <v>3031</v>
      </c>
      <c r="D243" s="394">
        <v>236</v>
      </c>
      <c r="E243" s="427">
        <v>0</v>
      </c>
      <c r="F243" s="427">
        <v>0</v>
      </c>
      <c r="G243" s="427">
        <v>0</v>
      </c>
      <c r="H243" s="427">
        <v>0</v>
      </c>
      <c r="I243" s="427">
        <v>0</v>
      </c>
      <c r="J243" s="427">
        <v>0</v>
      </c>
      <c r="K243" s="427">
        <v>0</v>
      </c>
      <c r="L243" s="427">
        <v>0</v>
      </c>
      <c r="M243" s="427">
        <v>1</v>
      </c>
      <c r="N243" s="427">
        <v>1</v>
      </c>
      <c r="O243" s="427">
        <v>0</v>
      </c>
      <c r="P243" s="427">
        <v>0</v>
      </c>
    </row>
    <row r="244" spans="1:17" x14ac:dyDescent="0.25">
      <c r="A244" s="419" t="s">
        <v>876</v>
      </c>
      <c r="B244" s="419" t="s">
        <v>902</v>
      </c>
      <c r="C244" s="419">
        <v>3031</v>
      </c>
      <c r="D244" s="394">
        <v>237</v>
      </c>
      <c r="E244" s="427">
        <v>0</v>
      </c>
      <c r="F244" s="427">
        <v>0</v>
      </c>
      <c r="G244" s="427">
        <v>0</v>
      </c>
      <c r="H244" s="427">
        <v>0</v>
      </c>
      <c r="I244" s="427">
        <v>0</v>
      </c>
      <c r="J244" s="427">
        <v>0</v>
      </c>
      <c r="K244" s="427">
        <v>0</v>
      </c>
      <c r="L244" s="427">
        <v>0</v>
      </c>
      <c r="M244" s="427">
        <v>1</v>
      </c>
      <c r="N244" s="427">
        <v>1</v>
      </c>
      <c r="O244" s="427">
        <v>0</v>
      </c>
      <c r="P244" s="427">
        <v>0</v>
      </c>
      <c r="Q244" s="108" t="s">
        <v>972</v>
      </c>
    </row>
    <row r="245" spans="1:17" x14ac:dyDescent="0.25">
      <c r="A245" s="419" t="s">
        <v>876</v>
      </c>
      <c r="B245" s="419" t="s">
        <v>905</v>
      </c>
      <c r="C245" s="419">
        <v>3031</v>
      </c>
      <c r="D245" s="394">
        <v>238</v>
      </c>
      <c r="E245" s="427">
        <v>0</v>
      </c>
      <c r="F245" s="427">
        <v>0</v>
      </c>
      <c r="G245" s="427">
        <v>0</v>
      </c>
      <c r="H245" s="427">
        <v>1</v>
      </c>
      <c r="I245" s="427">
        <v>1</v>
      </c>
      <c r="J245" s="427">
        <v>1</v>
      </c>
      <c r="K245" s="427">
        <v>1</v>
      </c>
      <c r="L245" s="427">
        <v>1</v>
      </c>
      <c r="M245" s="427">
        <v>1</v>
      </c>
      <c r="N245" s="427">
        <v>1</v>
      </c>
      <c r="O245" s="427">
        <v>1</v>
      </c>
      <c r="P245" s="427">
        <v>1</v>
      </c>
      <c r="Q245" s="108" t="s">
        <v>968</v>
      </c>
    </row>
    <row r="246" spans="1:17" x14ac:dyDescent="0.25">
      <c r="A246" s="419" t="s">
        <v>875</v>
      </c>
      <c r="B246" s="419" t="s">
        <v>522</v>
      </c>
      <c r="C246" s="419">
        <v>2224</v>
      </c>
      <c r="D246" s="394">
        <v>239</v>
      </c>
      <c r="E246" s="427">
        <v>1</v>
      </c>
      <c r="F246" s="427">
        <v>1</v>
      </c>
      <c r="G246" s="427">
        <v>1</v>
      </c>
      <c r="H246" s="427">
        <v>1</v>
      </c>
      <c r="I246" s="427">
        <v>1</v>
      </c>
      <c r="J246" s="427">
        <v>1</v>
      </c>
      <c r="K246" s="427">
        <v>1</v>
      </c>
      <c r="L246" s="427">
        <v>1</v>
      </c>
      <c r="M246" s="427">
        <v>1</v>
      </c>
      <c r="N246" s="427">
        <v>1</v>
      </c>
      <c r="O246" s="427">
        <v>1</v>
      </c>
      <c r="P246" s="427">
        <v>1</v>
      </c>
      <c r="Q246" s="108" t="s">
        <v>966</v>
      </c>
    </row>
    <row r="247" spans="1:17" x14ac:dyDescent="0.25">
      <c r="A247" s="419" t="s">
        <v>875</v>
      </c>
      <c r="B247" s="419" t="s">
        <v>894</v>
      </c>
      <c r="C247" s="419" t="s">
        <v>545</v>
      </c>
      <c r="D247" s="394">
        <v>240</v>
      </c>
      <c r="E247" s="427">
        <v>0</v>
      </c>
      <c r="F247" s="427">
        <v>0</v>
      </c>
      <c r="G247" s="427">
        <v>0</v>
      </c>
      <c r="H247" s="427">
        <v>0</v>
      </c>
      <c r="I247" s="427">
        <v>0</v>
      </c>
      <c r="J247" s="427">
        <v>0</v>
      </c>
      <c r="K247" s="427">
        <v>1</v>
      </c>
      <c r="L247" s="427">
        <v>1</v>
      </c>
      <c r="M247" s="427">
        <v>1</v>
      </c>
      <c r="N247" s="427">
        <v>1</v>
      </c>
      <c r="O247" s="427">
        <v>0</v>
      </c>
      <c r="P247" s="427">
        <v>0</v>
      </c>
      <c r="Q247" s="108" t="s">
        <v>980</v>
      </c>
    </row>
    <row r="248" spans="1:17" x14ac:dyDescent="0.25">
      <c r="A248" s="419" t="s">
        <v>875</v>
      </c>
      <c r="B248" s="419" t="s">
        <v>903</v>
      </c>
      <c r="C248" s="419" t="s">
        <v>545</v>
      </c>
      <c r="D248" s="394">
        <v>241</v>
      </c>
      <c r="E248" s="427">
        <v>1</v>
      </c>
      <c r="F248" s="427">
        <v>1</v>
      </c>
      <c r="G248" s="427">
        <v>1</v>
      </c>
      <c r="H248" s="427">
        <v>1</v>
      </c>
      <c r="I248" s="427">
        <v>1</v>
      </c>
      <c r="J248" s="427">
        <v>1</v>
      </c>
      <c r="K248" s="427">
        <v>1</v>
      </c>
      <c r="L248" s="427">
        <v>1</v>
      </c>
      <c r="M248" s="427">
        <v>1</v>
      </c>
      <c r="N248" s="427">
        <v>1</v>
      </c>
      <c r="O248" s="427">
        <v>1</v>
      </c>
      <c r="P248" s="427">
        <v>1</v>
      </c>
      <c r="Q248" s="108" t="s">
        <v>972</v>
      </c>
    </row>
    <row r="249" spans="1:17" x14ac:dyDescent="0.25">
      <c r="A249" s="419" t="s">
        <v>875</v>
      </c>
      <c r="B249" s="419" t="s">
        <v>906</v>
      </c>
      <c r="C249" s="419" t="s">
        <v>545</v>
      </c>
      <c r="D249" s="394">
        <v>242</v>
      </c>
      <c r="E249" s="427">
        <v>1</v>
      </c>
      <c r="F249" s="427">
        <v>1</v>
      </c>
      <c r="G249" s="427">
        <v>1</v>
      </c>
      <c r="H249" s="427">
        <v>1</v>
      </c>
      <c r="I249" s="427">
        <v>1</v>
      </c>
      <c r="J249" s="427">
        <v>1</v>
      </c>
      <c r="K249" s="427">
        <v>1</v>
      </c>
      <c r="L249" s="427">
        <v>1</v>
      </c>
      <c r="M249" s="427">
        <v>1</v>
      </c>
      <c r="N249" s="427">
        <v>1</v>
      </c>
      <c r="O249" s="427">
        <v>1</v>
      </c>
      <c r="P249" s="427">
        <v>1</v>
      </c>
      <c r="Q249" s="108" t="s">
        <v>973</v>
      </c>
    </row>
    <row r="250" spans="1:17" x14ac:dyDescent="0.25">
      <c r="A250" s="419" t="s">
        <v>875</v>
      </c>
      <c r="B250" s="419" t="s">
        <v>522</v>
      </c>
      <c r="C250" s="419" t="s">
        <v>545</v>
      </c>
      <c r="D250" s="394">
        <v>243</v>
      </c>
      <c r="E250" s="427">
        <v>1</v>
      </c>
      <c r="F250" s="427">
        <v>1</v>
      </c>
      <c r="G250" s="427">
        <v>1</v>
      </c>
      <c r="H250" s="427">
        <v>1</v>
      </c>
      <c r="I250" s="427">
        <v>1</v>
      </c>
      <c r="J250" s="427">
        <v>1</v>
      </c>
      <c r="K250" s="427">
        <v>1</v>
      </c>
      <c r="L250" s="427">
        <v>1</v>
      </c>
      <c r="M250" s="427">
        <v>1</v>
      </c>
      <c r="N250" s="427">
        <v>1</v>
      </c>
      <c r="O250" s="427">
        <v>1</v>
      </c>
      <c r="P250" s="427">
        <v>1</v>
      </c>
      <c r="Q250" s="108" t="s">
        <v>966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2"/>
  <sheetViews>
    <sheetView topLeftCell="A4" zoomScaleNormal="100" workbookViewId="0">
      <selection activeCell="A18" sqref="A18"/>
    </sheetView>
  </sheetViews>
  <sheetFormatPr defaultRowHeight="13.2" x14ac:dyDescent="0.25"/>
  <cols>
    <col min="1" max="1" width="25.5546875" customWidth="1"/>
    <col min="2" max="2" width="13" customWidth="1"/>
    <col min="6" max="6" width="19.109375" customWidth="1"/>
    <col min="7" max="7" width="26.88671875" customWidth="1"/>
    <col min="8" max="8" width="11.5546875" customWidth="1"/>
    <col min="9" max="9" width="10.109375" customWidth="1"/>
    <col min="20" max="20" width="14.44140625" customWidth="1"/>
    <col min="22" max="22" width="25.5546875" customWidth="1"/>
  </cols>
  <sheetData>
    <row r="1" spans="1:24" x14ac:dyDescent="0.25">
      <c r="A1" s="310" t="s">
        <v>991</v>
      </c>
      <c r="B1" s="320"/>
      <c r="C1" s="311"/>
      <c r="D1" s="311"/>
      <c r="E1" s="311"/>
      <c r="F1" s="311"/>
      <c r="G1" s="311"/>
      <c r="H1" s="311"/>
      <c r="I1" s="311"/>
    </row>
    <row r="2" spans="1:24" x14ac:dyDescent="0.25">
      <c r="A2" s="26" t="s">
        <v>790</v>
      </c>
      <c r="B2" s="26" t="s">
        <v>792</v>
      </c>
      <c r="F2" s="26" t="s">
        <v>793</v>
      </c>
      <c r="M2" s="26" t="s">
        <v>811</v>
      </c>
    </row>
    <row r="3" spans="1:24" x14ac:dyDescent="0.25">
      <c r="B3" t="s">
        <v>791</v>
      </c>
    </row>
    <row r="4" spans="1:24" ht="15" thickBot="1" x14ac:dyDescent="0.35">
      <c r="F4" s="26" t="s">
        <v>801</v>
      </c>
      <c r="I4" s="315"/>
      <c r="J4" s="26" t="s">
        <v>990</v>
      </c>
    </row>
    <row r="5" spans="1:24" ht="14.4" x14ac:dyDescent="0.3">
      <c r="B5" s="328" t="s">
        <v>672</v>
      </c>
      <c r="C5" s="325" t="s">
        <v>673</v>
      </c>
      <c r="D5" s="51"/>
      <c r="F5" s="192" t="s">
        <v>21</v>
      </c>
      <c r="G5" s="192" t="s">
        <v>544</v>
      </c>
      <c r="H5" s="200" t="s">
        <v>405</v>
      </c>
      <c r="I5" s="440"/>
      <c r="J5" s="438" t="s">
        <v>373</v>
      </c>
      <c r="K5" s="438" t="s">
        <v>372</v>
      </c>
      <c r="L5" s="438" t="s">
        <v>208</v>
      </c>
      <c r="M5" s="438" t="s">
        <v>763</v>
      </c>
      <c r="N5" s="438" t="s">
        <v>762</v>
      </c>
      <c r="O5" s="438" t="s">
        <v>770</v>
      </c>
      <c r="P5" s="438" t="s">
        <v>812</v>
      </c>
      <c r="T5" t="s">
        <v>21</v>
      </c>
      <c r="U5" t="s">
        <v>405</v>
      </c>
      <c r="V5" t="s">
        <v>544</v>
      </c>
      <c r="W5" t="s">
        <v>748</v>
      </c>
      <c r="X5" t="s">
        <v>749</v>
      </c>
    </row>
    <row r="6" spans="1:24" ht="14.4" x14ac:dyDescent="0.3">
      <c r="A6" s="421" t="s">
        <v>373</v>
      </c>
      <c r="B6" s="37"/>
      <c r="C6" s="37"/>
      <c r="F6" s="368" t="s">
        <v>916</v>
      </c>
      <c r="G6" s="368" t="s">
        <v>880</v>
      </c>
      <c r="H6" s="369" t="s">
        <v>157</v>
      </c>
      <c r="I6" s="439">
        <v>1</v>
      </c>
      <c r="J6" s="441"/>
      <c r="K6" s="441"/>
      <c r="L6" s="441"/>
      <c r="M6" s="441"/>
      <c r="N6" s="441"/>
      <c r="O6" s="441"/>
      <c r="P6" s="11"/>
      <c r="T6" t="s">
        <v>568</v>
      </c>
      <c r="U6">
        <v>2224</v>
      </c>
      <c r="V6" t="s">
        <v>750</v>
      </c>
      <c r="W6">
        <v>702</v>
      </c>
      <c r="X6" t="s">
        <v>751</v>
      </c>
    </row>
    <row r="7" spans="1:24" ht="14.4" x14ac:dyDescent="0.3">
      <c r="A7" s="421" t="s">
        <v>372</v>
      </c>
      <c r="B7" s="37"/>
      <c r="C7" s="37"/>
      <c r="F7" s="368" t="s">
        <v>916</v>
      </c>
      <c r="G7" s="368" t="s">
        <v>881</v>
      </c>
      <c r="H7" s="369" t="s">
        <v>157</v>
      </c>
      <c r="I7" s="439">
        <v>2</v>
      </c>
      <c r="J7" s="441"/>
      <c r="K7" s="441"/>
      <c r="L7" s="441"/>
      <c r="M7" s="441"/>
      <c r="N7" s="441"/>
      <c r="O7" s="441"/>
      <c r="P7" s="11"/>
      <c r="T7" t="s">
        <v>568</v>
      </c>
      <c r="U7">
        <v>2224</v>
      </c>
      <c r="V7" t="s">
        <v>509</v>
      </c>
      <c r="W7">
        <v>725</v>
      </c>
      <c r="X7" t="s">
        <v>751</v>
      </c>
    </row>
    <row r="8" spans="1:24" ht="14.4" x14ac:dyDescent="0.3">
      <c r="A8" s="421" t="s">
        <v>208</v>
      </c>
      <c r="F8" s="368" t="s">
        <v>916</v>
      </c>
      <c r="G8" s="368" t="s">
        <v>883</v>
      </c>
      <c r="H8" s="369" t="s">
        <v>157</v>
      </c>
      <c r="I8" s="439">
        <v>3</v>
      </c>
      <c r="J8" s="441"/>
      <c r="K8" s="441"/>
      <c r="L8" s="441"/>
      <c r="M8" s="441"/>
      <c r="N8" s="441"/>
      <c r="O8" s="441"/>
      <c r="P8" s="11"/>
      <c r="T8" t="s">
        <v>568</v>
      </c>
      <c r="U8">
        <v>2224</v>
      </c>
      <c r="V8" t="s">
        <v>752</v>
      </c>
      <c r="W8">
        <v>721</v>
      </c>
      <c r="X8" t="s">
        <v>751</v>
      </c>
    </row>
    <row r="9" spans="1:24" ht="14.4" x14ac:dyDescent="0.3">
      <c r="A9" s="421" t="s">
        <v>763</v>
      </c>
      <c r="C9" s="37"/>
      <c r="E9" s="37">
        <v>13102</v>
      </c>
      <c r="F9" s="368" t="s">
        <v>916</v>
      </c>
      <c r="G9" s="368" t="s">
        <v>880</v>
      </c>
      <c r="H9" s="369" t="s">
        <v>153</v>
      </c>
      <c r="I9" s="439">
        <v>4</v>
      </c>
      <c r="J9" s="441"/>
      <c r="K9" s="441"/>
      <c r="L9" s="441"/>
      <c r="M9" s="441"/>
      <c r="N9" s="441"/>
      <c r="O9" s="441"/>
      <c r="P9" s="11"/>
      <c r="T9" t="s">
        <v>568</v>
      </c>
      <c r="U9">
        <v>2224</v>
      </c>
      <c r="V9" t="s">
        <v>753</v>
      </c>
      <c r="W9">
        <v>711</v>
      </c>
      <c r="X9" t="s">
        <v>751</v>
      </c>
    </row>
    <row r="10" spans="1:24" ht="14.4" x14ac:dyDescent="0.3">
      <c r="A10" s="421" t="s">
        <v>762</v>
      </c>
      <c r="C10" s="37"/>
      <c r="E10" s="37">
        <v>22060</v>
      </c>
      <c r="F10" s="368" t="s">
        <v>916</v>
      </c>
      <c r="G10" s="368" t="s">
        <v>881</v>
      </c>
      <c r="H10" s="369" t="s">
        <v>153</v>
      </c>
      <c r="I10" s="439">
        <v>5</v>
      </c>
      <c r="J10" s="441"/>
      <c r="K10" s="441"/>
      <c r="L10" s="441"/>
      <c r="M10" s="441"/>
      <c r="N10" s="441"/>
      <c r="O10" s="441"/>
      <c r="P10" s="11"/>
      <c r="T10" t="s">
        <v>568</v>
      </c>
      <c r="U10">
        <v>2224</v>
      </c>
      <c r="V10" t="s">
        <v>522</v>
      </c>
      <c r="W10">
        <v>714</v>
      </c>
      <c r="X10" t="s">
        <v>751</v>
      </c>
    </row>
    <row r="11" spans="1:24" ht="14.4" x14ac:dyDescent="0.3">
      <c r="A11" s="421" t="s">
        <v>770</v>
      </c>
      <c r="B11" s="37"/>
      <c r="C11" s="37"/>
      <c r="F11" s="368" t="s">
        <v>916</v>
      </c>
      <c r="G11" s="368" t="s">
        <v>883</v>
      </c>
      <c r="H11" s="369" t="s">
        <v>153</v>
      </c>
      <c r="I11" s="439">
        <v>6</v>
      </c>
      <c r="J11" s="441"/>
      <c r="K11" s="441"/>
      <c r="L11" s="441"/>
      <c r="M11" s="441"/>
      <c r="N11" s="441"/>
      <c r="O11" s="441"/>
      <c r="P11" s="11"/>
      <c r="T11" t="s">
        <v>568</v>
      </c>
      <c r="U11">
        <v>2224</v>
      </c>
      <c r="V11" t="s">
        <v>754</v>
      </c>
      <c r="W11">
        <v>814833</v>
      </c>
      <c r="X11" t="s">
        <v>751</v>
      </c>
    </row>
    <row r="12" spans="1:24" ht="14.4" x14ac:dyDescent="0.3">
      <c r="A12" s="421" t="s">
        <v>812</v>
      </c>
      <c r="B12" s="37"/>
      <c r="C12" s="37"/>
      <c r="F12" s="368" t="s">
        <v>855</v>
      </c>
      <c r="G12" s="368" t="s">
        <v>878</v>
      </c>
      <c r="H12" s="369">
        <v>2224</v>
      </c>
      <c r="I12" s="439">
        <v>7</v>
      </c>
      <c r="J12" s="441"/>
      <c r="K12" s="441"/>
      <c r="L12" s="441"/>
      <c r="M12" s="441"/>
      <c r="N12" s="441"/>
      <c r="O12" s="441"/>
      <c r="P12" s="11"/>
      <c r="T12" t="s">
        <v>568</v>
      </c>
      <c r="U12" t="s">
        <v>545</v>
      </c>
      <c r="V12" t="s">
        <v>482</v>
      </c>
      <c r="W12">
        <v>811</v>
      </c>
      <c r="X12" t="s">
        <v>751</v>
      </c>
    </row>
    <row r="13" spans="1:24" ht="14.4" x14ac:dyDescent="0.3">
      <c r="F13" s="368" t="s">
        <v>855</v>
      </c>
      <c r="G13" s="368" t="s">
        <v>879</v>
      </c>
      <c r="H13" s="369" t="s">
        <v>545</v>
      </c>
      <c r="I13" s="439">
        <v>8</v>
      </c>
      <c r="J13" s="441"/>
      <c r="K13" s="441"/>
      <c r="L13" s="441"/>
      <c r="M13" s="441"/>
      <c r="N13" s="441"/>
      <c r="O13" s="441"/>
      <c r="P13" s="11"/>
      <c r="T13" t="s">
        <v>568</v>
      </c>
      <c r="U13" t="s">
        <v>545</v>
      </c>
      <c r="V13" t="s">
        <v>750</v>
      </c>
      <c r="W13">
        <v>702</v>
      </c>
      <c r="X13" t="s">
        <v>751</v>
      </c>
    </row>
    <row r="14" spans="1:24" ht="14.4" x14ac:dyDescent="0.3">
      <c r="F14" s="368" t="s">
        <v>855</v>
      </c>
      <c r="G14" s="368" t="s">
        <v>890</v>
      </c>
      <c r="H14" s="369" t="s">
        <v>545</v>
      </c>
      <c r="I14" s="439">
        <v>9</v>
      </c>
      <c r="J14" s="441"/>
      <c r="K14" s="441"/>
      <c r="L14" s="441"/>
      <c r="M14" s="441"/>
      <c r="N14" s="441"/>
      <c r="O14" s="441"/>
      <c r="P14" s="11"/>
      <c r="T14" t="s">
        <v>568</v>
      </c>
      <c r="U14" t="s">
        <v>545</v>
      </c>
      <c r="V14" t="s">
        <v>501</v>
      </c>
      <c r="W14">
        <v>931</v>
      </c>
      <c r="X14" t="s">
        <v>751</v>
      </c>
    </row>
    <row r="15" spans="1:24" ht="14.4" x14ac:dyDescent="0.3">
      <c r="A15" s="26" t="s">
        <v>815</v>
      </c>
      <c r="B15" t="s">
        <v>1056</v>
      </c>
      <c r="F15" s="368" t="s">
        <v>855</v>
      </c>
      <c r="G15" s="368" t="s">
        <v>908</v>
      </c>
      <c r="H15" s="369" t="s">
        <v>545</v>
      </c>
      <c r="I15" s="439">
        <v>10</v>
      </c>
      <c r="J15" s="441"/>
      <c r="K15" s="441"/>
      <c r="L15" s="441"/>
      <c r="N15" s="441"/>
      <c r="O15" s="441"/>
      <c r="P15" s="11"/>
      <c r="T15" t="s">
        <v>568</v>
      </c>
      <c r="U15" t="s">
        <v>545</v>
      </c>
      <c r="V15" t="s">
        <v>755</v>
      </c>
      <c r="W15">
        <v>825</v>
      </c>
      <c r="X15" t="s">
        <v>751</v>
      </c>
    </row>
    <row r="16" spans="1:24" ht="14.4" x14ac:dyDescent="0.3">
      <c r="F16" s="368" t="s">
        <v>855</v>
      </c>
      <c r="G16" s="368" t="s">
        <v>895</v>
      </c>
      <c r="H16" s="369">
        <v>3031</v>
      </c>
      <c r="I16" s="439">
        <v>11</v>
      </c>
      <c r="J16" s="441"/>
      <c r="K16" s="441"/>
      <c r="L16" s="441"/>
      <c r="N16" s="441"/>
      <c r="O16" s="441"/>
      <c r="P16" s="11"/>
      <c r="T16" t="s">
        <v>568</v>
      </c>
      <c r="U16" t="s">
        <v>545</v>
      </c>
      <c r="V16" t="s">
        <v>756</v>
      </c>
      <c r="W16">
        <v>320</v>
      </c>
      <c r="X16" t="s">
        <v>751</v>
      </c>
    </row>
    <row r="17" spans="1:24" ht="14.4" x14ac:dyDescent="0.3">
      <c r="A17" s="313"/>
      <c r="B17" s="435" t="s">
        <v>806</v>
      </c>
      <c r="F17" s="368" t="s">
        <v>855</v>
      </c>
      <c r="G17" s="368" t="s">
        <v>500</v>
      </c>
      <c r="H17" s="369" t="s">
        <v>153</v>
      </c>
      <c r="I17" s="439">
        <v>12</v>
      </c>
      <c r="J17" s="441"/>
      <c r="K17" s="441"/>
      <c r="L17" s="441"/>
      <c r="M17" s="441"/>
      <c r="N17" s="441"/>
      <c r="O17" s="441"/>
      <c r="P17" s="11"/>
      <c r="T17" t="s">
        <v>568</v>
      </c>
      <c r="U17" t="s">
        <v>545</v>
      </c>
      <c r="V17" t="s">
        <v>509</v>
      </c>
      <c r="W17">
        <v>725</v>
      </c>
      <c r="X17" t="s">
        <v>751</v>
      </c>
    </row>
    <row r="18" spans="1:24" ht="14.4" x14ac:dyDescent="0.3">
      <c r="A18" s="325" t="s">
        <v>916</v>
      </c>
      <c r="B18" s="314">
        <v>1</v>
      </c>
      <c r="F18" s="368" t="s">
        <v>856</v>
      </c>
      <c r="G18" s="368" t="s">
        <v>880</v>
      </c>
      <c r="H18" s="369" t="s">
        <v>153</v>
      </c>
      <c r="I18" s="439">
        <v>13</v>
      </c>
      <c r="J18" s="441"/>
      <c r="K18" s="441"/>
      <c r="L18" s="441"/>
      <c r="M18" s="441"/>
      <c r="N18" s="441"/>
      <c r="O18" s="441"/>
      <c r="P18" s="11"/>
      <c r="T18" t="s">
        <v>568</v>
      </c>
      <c r="U18" t="s">
        <v>545</v>
      </c>
      <c r="V18" t="s">
        <v>752</v>
      </c>
      <c r="W18">
        <v>721</v>
      </c>
      <c r="X18" t="s">
        <v>751</v>
      </c>
    </row>
    <row r="19" spans="1:24" ht="14.4" x14ac:dyDescent="0.3">
      <c r="A19" s="325" t="s">
        <v>855</v>
      </c>
      <c r="B19" s="314">
        <v>1</v>
      </c>
      <c r="F19" s="368" t="s">
        <v>856</v>
      </c>
      <c r="G19" s="368" t="s">
        <v>912</v>
      </c>
      <c r="H19" s="369" t="s">
        <v>153</v>
      </c>
      <c r="I19" s="439">
        <v>14</v>
      </c>
      <c r="J19" s="441"/>
      <c r="K19" s="441"/>
      <c r="L19" s="441"/>
      <c r="M19" s="441"/>
      <c r="N19" s="441"/>
      <c r="O19" s="441"/>
      <c r="P19" s="11"/>
      <c r="T19" t="s">
        <v>568</v>
      </c>
      <c r="U19" t="s">
        <v>545</v>
      </c>
      <c r="V19" t="s">
        <v>753</v>
      </c>
      <c r="W19">
        <v>711</v>
      </c>
      <c r="X19" t="s">
        <v>751</v>
      </c>
    </row>
    <row r="20" spans="1:24" ht="14.4" x14ac:dyDescent="0.3">
      <c r="A20" s="325" t="s">
        <v>856</v>
      </c>
      <c r="B20" s="314">
        <v>1</v>
      </c>
      <c r="F20" s="368" t="s">
        <v>856</v>
      </c>
      <c r="G20" s="368" t="s">
        <v>881</v>
      </c>
      <c r="H20" s="369" t="s">
        <v>153</v>
      </c>
      <c r="I20" s="439">
        <v>15</v>
      </c>
      <c r="J20" s="441"/>
      <c r="K20" s="441"/>
      <c r="L20" s="441"/>
      <c r="M20" s="441"/>
      <c r="N20" s="441"/>
      <c r="O20" s="11"/>
      <c r="P20" s="11"/>
      <c r="T20" t="s">
        <v>568</v>
      </c>
      <c r="U20" t="s">
        <v>545</v>
      </c>
      <c r="V20" t="s">
        <v>757</v>
      </c>
      <c r="W20">
        <v>922</v>
      </c>
      <c r="X20" t="s">
        <v>751</v>
      </c>
    </row>
    <row r="21" spans="1:24" ht="14.4" x14ac:dyDescent="0.3">
      <c r="A21" s="325" t="s">
        <v>857</v>
      </c>
      <c r="B21" s="314">
        <v>1</v>
      </c>
      <c r="F21" s="368" t="s">
        <v>856</v>
      </c>
      <c r="G21" s="368" t="s">
        <v>883</v>
      </c>
      <c r="H21" s="369" t="s">
        <v>153</v>
      </c>
      <c r="I21" s="439">
        <v>16</v>
      </c>
      <c r="J21" s="441"/>
      <c r="K21" s="441"/>
      <c r="L21" s="441"/>
      <c r="M21" s="441"/>
      <c r="N21" s="441"/>
      <c r="O21" s="11"/>
      <c r="P21" s="11"/>
      <c r="T21" t="s">
        <v>568</v>
      </c>
      <c r="U21" t="s">
        <v>545</v>
      </c>
      <c r="V21" t="s">
        <v>519</v>
      </c>
      <c r="W21">
        <v>1000</v>
      </c>
      <c r="X21" t="s">
        <v>751</v>
      </c>
    </row>
    <row r="22" spans="1:24" ht="14.4" x14ac:dyDescent="0.3">
      <c r="A22" s="325" t="s">
        <v>917</v>
      </c>
      <c r="B22" s="314">
        <v>1</v>
      </c>
      <c r="F22" s="368" t="s">
        <v>857</v>
      </c>
      <c r="G22" s="368" t="s">
        <v>879</v>
      </c>
      <c r="H22" s="369">
        <v>3031</v>
      </c>
      <c r="I22" s="439">
        <v>17</v>
      </c>
      <c r="J22" s="441"/>
      <c r="K22" s="441"/>
      <c r="L22" s="441"/>
      <c r="M22" s="441"/>
      <c r="N22" s="441"/>
      <c r="O22" s="11"/>
      <c r="P22" s="11"/>
      <c r="T22" t="s">
        <v>568</v>
      </c>
      <c r="U22" t="s">
        <v>545</v>
      </c>
      <c r="V22" t="s">
        <v>522</v>
      </c>
      <c r="W22">
        <v>714</v>
      </c>
      <c r="X22" t="s">
        <v>751</v>
      </c>
    </row>
    <row r="23" spans="1:24" ht="14.4" x14ac:dyDescent="0.3">
      <c r="A23" s="325" t="s">
        <v>859</v>
      </c>
      <c r="B23" s="314">
        <v>1</v>
      </c>
      <c r="F23" s="368" t="s">
        <v>857</v>
      </c>
      <c r="G23" s="368" t="s">
        <v>899</v>
      </c>
      <c r="H23" s="369">
        <v>3031</v>
      </c>
      <c r="I23" s="439">
        <v>18</v>
      </c>
      <c r="J23" s="441"/>
      <c r="K23" s="441"/>
      <c r="L23" s="441"/>
      <c r="M23" s="441"/>
      <c r="N23" s="441"/>
      <c r="O23" s="11"/>
      <c r="P23" s="11"/>
      <c r="T23" t="s">
        <v>568</v>
      </c>
      <c r="U23" t="s">
        <v>545</v>
      </c>
      <c r="V23" t="s">
        <v>754</v>
      </c>
      <c r="W23">
        <v>814833</v>
      </c>
      <c r="X23" t="s">
        <v>751</v>
      </c>
    </row>
    <row r="24" spans="1:24" ht="14.4" x14ac:dyDescent="0.3">
      <c r="A24" s="325" t="s">
        <v>860</v>
      </c>
      <c r="B24" s="314">
        <v>1</v>
      </c>
      <c r="F24" s="368" t="s">
        <v>917</v>
      </c>
      <c r="G24" s="368" t="s">
        <v>880</v>
      </c>
      <c r="H24" s="369" t="s">
        <v>157</v>
      </c>
      <c r="I24" s="439">
        <v>19</v>
      </c>
      <c r="J24" s="441"/>
      <c r="K24" s="441"/>
      <c r="L24" s="441"/>
      <c r="M24" s="441"/>
      <c r="N24" s="441"/>
      <c r="O24" s="11"/>
      <c r="P24" s="11"/>
      <c r="T24" t="s">
        <v>568</v>
      </c>
      <c r="U24">
        <v>3031</v>
      </c>
      <c r="V24" t="s">
        <v>566</v>
      </c>
      <c r="W24">
        <v>1</v>
      </c>
      <c r="X24" t="s">
        <v>751</v>
      </c>
    </row>
    <row r="25" spans="1:24" ht="14.4" x14ac:dyDescent="0.3">
      <c r="A25" s="325" t="s">
        <v>526</v>
      </c>
      <c r="B25" s="314">
        <v>1</v>
      </c>
      <c r="F25" s="368" t="s">
        <v>917</v>
      </c>
      <c r="G25" s="368" t="s">
        <v>883</v>
      </c>
      <c r="H25" s="369" t="s">
        <v>157</v>
      </c>
      <c r="I25" s="439">
        <v>20</v>
      </c>
      <c r="J25" s="441"/>
      <c r="K25" s="441"/>
      <c r="L25" s="441"/>
      <c r="M25" s="441"/>
      <c r="N25" s="441"/>
      <c r="O25" s="11"/>
      <c r="P25" s="11"/>
      <c r="T25" t="s">
        <v>568</v>
      </c>
      <c r="U25">
        <v>3031</v>
      </c>
      <c r="V25" t="s">
        <v>502</v>
      </c>
      <c r="W25" t="s">
        <v>758</v>
      </c>
      <c r="X25" t="s">
        <v>751</v>
      </c>
    </row>
    <row r="26" spans="1:24" ht="14.4" x14ac:dyDescent="0.3">
      <c r="A26" s="325" t="s">
        <v>918</v>
      </c>
      <c r="B26" s="314">
        <v>1</v>
      </c>
      <c r="F26" s="368" t="s">
        <v>917</v>
      </c>
      <c r="G26" s="368" t="s">
        <v>878</v>
      </c>
      <c r="H26" s="369" t="s">
        <v>153</v>
      </c>
      <c r="I26" s="439">
        <v>21</v>
      </c>
      <c r="J26" s="441"/>
      <c r="K26" s="441"/>
      <c r="L26" s="441"/>
      <c r="M26" s="441"/>
      <c r="N26" s="441"/>
      <c r="O26" s="11"/>
      <c r="P26" s="11"/>
      <c r="T26" t="s">
        <v>568</v>
      </c>
      <c r="U26">
        <v>3031</v>
      </c>
      <c r="V26" t="s">
        <v>755</v>
      </c>
      <c r="W26">
        <v>825</v>
      </c>
      <c r="X26" t="s">
        <v>751</v>
      </c>
    </row>
    <row r="27" spans="1:24" ht="14.4" x14ac:dyDescent="0.3">
      <c r="A27" s="325" t="s">
        <v>862</v>
      </c>
      <c r="B27" s="314">
        <v>1</v>
      </c>
      <c r="F27" s="368" t="s">
        <v>917</v>
      </c>
      <c r="G27" s="368" t="s">
        <v>880</v>
      </c>
      <c r="H27" s="369" t="s">
        <v>153</v>
      </c>
      <c r="I27" s="439">
        <v>22</v>
      </c>
      <c r="J27" s="441"/>
      <c r="K27" s="441"/>
      <c r="L27" s="441"/>
      <c r="M27" s="441"/>
      <c r="N27" s="441"/>
      <c r="O27" s="11"/>
      <c r="P27" s="11"/>
      <c r="T27" t="s">
        <v>568</v>
      </c>
      <c r="U27">
        <v>3031</v>
      </c>
      <c r="V27" t="s">
        <v>759</v>
      </c>
      <c r="W27">
        <v>726</v>
      </c>
      <c r="X27" t="s">
        <v>751</v>
      </c>
    </row>
    <row r="28" spans="1:24" ht="14.4" x14ac:dyDescent="0.3">
      <c r="A28" s="325" t="s">
        <v>863</v>
      </c>
      <c r="B28" s="314">
        <v>1</v>
      </c>
      <c r="F28" s="368" t="s">
        <v>917</v>
      </c>
      <c r="G28" s="368" t="s">
        <v>881</v>
      </c>
      <c r="H28" s="369" t="s">
        <v>153</v>
      </c>
      <c r="I28" s="439">
        <v>23</v>
      </c>
      <c r="J28" s="441"/>
      <c r="K28" s="441"/>
      <c r="L28" s="441"/>
      <c r="M28" s="441"/>
      <c r="N28" s="441"/>
      <c r="O28" s="11"/>
      <c r="P28" s="11"/>
      <c r="T28" t="s">
        <v>568</v>
      </c>
      <c r="U28">
        <v>3031</v>
      </c>
      <c r="V28" t="s">
        <v>760</v>
      </c>
      <c r="W28">
        <v>832</v>
      </c>
      <c r="X28" t="s">
        <v>751</v>
      </c>
    </row>
    <row r="29" spans="1:24" ht="14.4" x14ac:dyDescent="0.3">
      <c r="A29" s="325" t="s">
        <v>528</v>
      </c>
      <c r="B29" s="314">
        <v>1</v>
      </c>
      <c r="F29" s="368" t="s">
        <v>917</v>
      </c>
      <c r="G29" s="368" t="s">
        <v>883</v>
      </c>
      <c r="H29" s="369" t="s">
        <v>153</v>
      </c>
      <c r="I29" s="439">
        <v>24</v>
      </c>
      <c r="J29" s="441"/>
      <c r="K29" s="441"/>
      <c r="L29" s="441"/>
      <c r="M29" s="441"/>
      <c r="N29" s="441"/>
      <c r="O29" s="11"/>
      <c r="P29" s="11"/>
      <c r="T29" t="s">
        <v>568</v>
      </c>
      <c r="U29">
        <v>3031</v>
      </c>
      <c r="V29" t="s">
        <v>752</v>
      </c>
      <c r="W29">
        <v>721</v>
      </c>
      <c r="X29" t="s">
        <v>751</v>
      </c>
    </row>
    <row r="30" spans="1:24" ht="14.4" x14ac:dyDescent="0.3">
      <c r="A30" s="325" t="s">
        <v>864</v>
      </c>
      <c r="B30" s="314">
        <v>1</v>
      </c>
      <c r="F30" s="368" t="s">
        <v>917</v>
      </c>
      <c r="G30" s="368" t="s">
        <v>884</v>
      </c>
      <c r="H30" s="369" t="s">
        <v>153</v>
      </c>
      <c r="I30" s="439">
        <v>25</v>
      </c>
      <c r="J30" s="441"/>
      <c r="K30" s="441"/>
      <c r="L30" s="441"/>
      <c r="M30" s="441"/>
      <c r="N30" s="441"/>
      <c r="O30" s="11"/>
      <c r="P30" s="11"/>
      <c r="T30" t="s">
        <v>568</v>
      </c>
      <c r="U30">
        <v>3031</v>
      </c>
      <c r="V30" t="s">
        <v>519</v>
      </c>
      <c r="W30">
        <v>1000</v>
      </c>
      <c r="X30" t="s">
        <v>751</v>
      </c>
    </row>
    <row r="31" spans="1:24" ht="14.4" x14ac:dyDescent="0.3">
      <c r="A31" s="325" t="s">
        <v>865</v>
      </c>
      <c r="B31" s="314">
        <v>1</v>
      </c>
      <c r="F31" s="368" t="s">
        <v>917</v>
      </c>
      <c r="G31" s="368" t="s">
        <v>888</v>
      </c>
      <c r="H31" s="369" t="s">
        <v>153</v>
      </c>
      <c r="I31" s="439">
        <v>26</v>
      </c>
      <c r="J31" s="441"/>
      <c r="K31" s="441"/>
      <c r="L31" s="441"/>
      <c r="M31" s="441"/>
      <c r="N31" s="441"/>
      <c r="O31" s="11"/>
      <c r="P31" s="11"/>
      <c r="T31" t="s">
        <v>568</v>
      </c>
      <c r="U31">
        <v>3031</v>
      </c>
      <c r="V31" t="s">
        <v>754</v>
      </c>
      <c r="W31">
        <v>814833</v>
      </c>
      <c r="X31" t="s">
        <v>751</v>
      </c>
    </row>
    <row r="32" spans="1:24" ht="14.4" x14ac:dyDescent="0.3">
      <c r="A32" s="325" t="s">
        <v>585</v>
      </c>
      <c r="B32" s="314">
        <v>1</v>
      </c>
      <c r="F32" s="368" t="s">
        <v>859</v>
      </c>
      <c r="G32" s="368" t="s">
        <v>885</v>
      </c>
      <c r="H32" s="369" t="s">
        <v>545</v>
      </c>
      <c r="I32" s="439">
        <v>27</v>
      </c>
      <c r="J32" s="441"/>
      <c r="K32" s="441"/>
      <c r="L32" s="441"/>
      <c r="M32" s="441"/>
      <c r="N32" s="441"/>
      <c r="O32" s="11"/>
      <c r="P32" s="11"/>
      <c r="T32" t="s">
        <v>568</v>
      </c>
      <c r="U32" t="s">
        <v>157</v>
      </c>
      <c r="V32" t="s">
        <v>761</v>
      </c>
      <c r="W32">
        <v>829</v>
      </c>
      <c r="X32" t="s">
        <v>751</v>
      </c>
    </row>
    <row r="33" spans="1:24" ht="14.4" x14ac:dyDescent="0.3">
      <c r="A33" s="325" t="s">
        <v>586</v>
      </c>
      <c r="B33" s="314">
        <v>1</v>
      </c>
      <c r="F33" s="368" t="s">
        <v>859</v>
      </c>
      <c r="G33" s="368" t="s">
        <v>886</v>
      </c>
      <c r="H33" s="369" t="s">
        <v>545</v>
      </c>
      <c r="I33" s="439">
        <v>28</v>
      </c>
      <c r="J33" s="441"/>
      <c r="K33" s="441"/>
      <c r="L33" s="441"/>
      <c r="M33" s="441"/>
      <c r="N33" s="441"/>
      <c r="O33" s="11"/>
      <c r="P33" s="11"/>
      <c r="T33" t="s">
        <v>568</v>
      </c>
      <c r="U33" t="s">
        <v>157</v>
      </c>
      <c r="V33" t="s">
        <v>494</v>
      </c>
      <c r="W33">
        <v>910913</v>
      </c>
      <c r="X33" t="s">
        <v>751</v>
      </c>
    </row>
    <row r="34" spans="1:24" ht="14.4" x14ac:dyDescent="0.3">
      <c r="A34" s="325" t="s">
        <v>587</v>
      </c>
      <c r="B34" s="314">
        <v>1</v>
      </c>
      <c r="F34" s="368" t="s">
        <v>859</v>
      </c>
      <c r="G34" s="368" t="s">
        <v>891</v>
      </c>
      <c r="H34" s="369" t="s">
        <v>545</v>
      </c>
      <c r="I34" s="439">
        <v>29</v>
      </c>
      <c r="J34" s="441"/>
      <c r="K34" s="441"/>
      <c r="L34" s="441"/>
      <c r="M34" s="441"/>
      <c r="N34" s="441"/>
      <c r="O34" s="11"/>
      <c r="P34" s="11"/>
      <c r="T34" t="s">
        <v>568</v>
      </c>
      <c r="U34" t="s">
        <v>157</v>
      </c>
      <c r="V34" t="s">
        <v>750</v>
      </c>
      <c r="W34">
        <v>702</v>
      </c>
      <c r="X34" t="s">
        <v>762</v>
      </c>
    </row>
    <row r="35" spans="1:24" ht="14.4" x14ac:dyDescent="0.3">
      <c r="A35" s="325" t="s">
        <v>866</v>
      </c>
      <c r="B35" s="314">
        <v>1</v>
      </c>
      <c r="F35" s="368" t="s">
        <v>859</v>
      </c>
      <c r="G35" s="368" t="s">
        <v>908</v>
      </c>
      <c r="H35" s="369" t="s">
        <v>545</v>
      </c>
      <c r="I35" s="439">
        <v>30</v>
      </c>
      <c r="J35" s="441"/>
      <c r="K35" s="441"/>
      <c r="L35" s="441"/>
      <c r="M35" s="441"/>
      <c r="N35" s="441"/>
      <c r="O35" s="11"/>
      <c r="P35" s="11"/>
      <c r="T35" t="s">
        <v>568</v>
      </c>
      <c r="U35" t="s">
        <v>157</v>
      </c>
      <c r="V35" t="s">
        <v>498</v>
      </c>
      <c r="W35">
        <v>713</v>
      </c>
      <c r="X35" t="s">
        <v>763</v>
      </c>
    </row>
    <row r="36" spans="1:24" ht="14.4" x14ac:dyDescent="0.3">
      <c r="A36" s="325" t="s">
        <v>867</v>
      </c>
      <c r="B36" s="314">
        <v>1</v>
      </c>
      <c r="F36" s="368" t="s">
        <v>860</v>
      </c>
      <c r="G36" s="368" t="s">
        <v>880</v>
      </c>
      <c r="H36" s="369" t="s">
        <v>153</v>
      </c>
      <c r="I36" s="439">
        <v>31</v>
      </c>
      <c r="J36" s="441"/>
      <c r="K36" s="441"/>
      <c r="L36" s="441"/>
      <c r="M36" s="441"/>
      <c r="N36" s="441"/>
      <c r="O36" s="11"/>
      <c r="P36" s="11"/>
      <c r="T36" t="s">
        <v>568</v>
      </c>
      <c r="U36" t="s">
        <v>157</v>
      </c>
      <c r="V36" t="s">
        <v>499</v>
      </c>
      <c r="W36">
        <v>826</v>
      </c>
      <c r="X36" t="s">
        <v>751</v>
      </c>
    </row>
    <row r="37" spans="1:24" ht="14.4" x14ac:dyDescent="0.3">
      <c r="A37" s="325" t="s">
        <v>868</v>
      </c>
      <c r="B37" s="314">
        <v>1</v>
      </c>
      <c r="F37" s="368" t="s">
        <v>860</v>
      </c>
      <c r="G37" s="368" t="s">
        <v>912</v>
      </c>
      <c r="H37" s="369" t="s">
        <v>153</v>
      </c>
      <c r="I37" s="439">
        <v>32</v>
      </c>
      <c r="J37" s="441"/>
      <c r="K37" s="441"/>
      <c r="L37" s="441"/>
      <c r="M37" s="441"/>
      <c r="N37" s="441"/>
      <c r="O37" s="11"/>
      <c r="P37" s="11"/>
      <c r="T37" t="s">
        <v>568</v>
      </c>
      <c r="U37" t="s">
        <v>157</v>
      </c>
      <c r="V37" t="s">
        <v>567</v>
      </c>
      <c r="W37">
        <v>730</v>
      </c>
      <c r="X37" t="s">
        <v>763</v>
      </c>
    </row>
    <row r="38" spans="1:24" ht="14.4" x14ac:dyDescent="0.3">
      <c r="A38" s="325" t="s">
        <v>869</v>
      </c>
      <c r="B38" s="314">
        <v>1</v>
      </c>
      <c r="F38" s="368" t="s">
        <v>860</v>
      </c>
      <c r="G38" s="368" t="s">
        <v>881</v>
      </c>
      <c r="H38" s="369" t="s">
        <v>153</v>
      </c>
      <c r="I38" s="439">
        <v>33</v>
      </c>
      <c r="J38" s="441"/>
      <c r="K38" s="441"/>
      <c r="L38" s="441"/>
      <c r="M38" s="441"/>
      <c r="N38" s="441"/>
      <c r="O38" s="11"/>
      <c r="P38" s="11"/>
      <c r="T38" t="s">
        <v>568</v>
      </c>
      <c r="U38" t="s">
        <v>157</v>
      </c>
      <c r="V38" t="s">
        <v>504</v>
      </c>
      <c r="W38">
        <v>727</v>
      </c>
      <c r="X38" t="s">
        <v>763</v>
      </c>
    </row>
    <row r="39" spans="1:24" ht="14.4" x14ac:dyDescent="0.3">
      <c r="A39" s="325" t="s">
        <v>870</v>
      </c>
      <c r="B39" s="314">
        <v>1</v>
      </c>
      <c r="F39" s="368" t="s">
        <v>860</v>
      </c>
      <c r="G39" s="368" t="s">
        <v>883</v>
      </c>
      <c r="H39" s="369" t="s">
        <v>153</v>
      </c>
      <c r="I39" s="439">
        <v>34</v>
      </c>
      <c r="J39" s="441"/>
      <c r="K39" s="441"/>
      <c r="L39" s="441"/>
      <c r="M39" s="441"/>
      <c r="N39" s="441"/>
      <c r="O39" s="11"/>
      <c r="P39" s="11"/>
      <c r="T39" t="s">
        <v>568</v>
      </c>
      <c r="U39" t="s">
        <v>157</v>
      </c>
      <c r="V39" t="s">
        <v>509</v>
      </c>
      <c r="W39">
        <v>725</v>
      </c>
      <c r="X39" t="s">
        <v>763</v>
      </c>
    </row>
    <row r="40" spans="1:24" ht="14.4" x14ac:dyDescent="0.3">
      <c r="A40" s="325" t="s">
        <v>871</v>
      </c>
      <c r="B40" s="314">
        <v>1</v>
      </c>
      <c r="F40" s="368" t="s">
        <v>860</v>
      </c>
      <c r="G40" s="368" t="s">
        <v>884</v>
      </c>
      <c r="H40" s="369" t="s">
        <v>153</v>
      </c>
      <c r="I40" s="439">
        <v>35</v>
      </c>
      <c r="J40" s="441"/>
      <c r="K40" s="441"/>
      <c r="L40" s="441"/>
      <c r="M40" s="441"/>
      <c r="N40" s="441"/>
      <c r="O40" s="11"/>
      <c r="P40" s="11"/>
      <c r="T40" t="s">
        <v>568</v>
      </c>
      <c r="U40" t="s">
        <v>157</v>
      </c>
      <c r="V40" t="s">
        <v>752</v>
      </c>
      <c r="W40">
        <v>721</v>
      </c>
      <c r="X40" t="s">
        <v>763</v>
      </c>
    </row>
    <row r="41" spans="1:24" ht="14.4" x14ac:dyDescent="0.3">
      <c r="A41" s="325" t="s">
        <v>872</v>
      </c>
      <c r="B41" s="314">
        <v>1</v>
      </c>
      <c r="F41" s="368" t="s">
        <v>526</v>
      </c>
      <c r="G41" s="368" t="s">
        <v>898</v>
      </c>
      <c r="H41" s="369">
        <v>3031</v>
      </c>
      <c r="I41" s="439">
        <v>36</v>
      </c>
      <c r="J41" s="441"/>
      <c r="K41" s="441"/>
      <c r="L41" s="441"/>
      <c r="M41" s="441"/>
      <c r="N41" s="441"/>
      <c r="O41" s="11"/>
      <c r="P41" s="11"/>
      <c r="T41" t="s">
        <v>568</v>
      </c>
      <c r="U41" t="s">
        <v>157</v>
      </c>
      <c r="V41" t="s">
        <v>753</v>
      </c>
      <c r="W41">
        <v>711</v>
      </c>
      <c r="X41" t="s">
        <v>763</v>
      </c>
    </row>
    <row r="42" spans="1:24" ht="14.4" x14ac:dyDescent="0.3">
      <c r="A42" s="325" t="s">
        <v>873</v>
      </c>
      <c r="B42" s="314">
        <v>1</v>
      </c>
      <c r="F42" s="368" t="s">
        <v>526</v>
      </c>
      <c r="G42" s="368" t="s">
        <v>899</v>
      </c>
      <c r="H42" s="369">
        <v>3031</v>
      </c>
      <c r="I42" s="439">
        <v>37</v>
      </c>
      <c r="J42" s="441"/>
      <c r="K42" s="441"/>
      <c r="L42" s="441"/>
      <c r="M42" s="441"/>
      <c r="N42" s="441"/>
      <c r="O42" s="11"/>
      <c r="P42" s="11"/>
      <c r="T42" t="s">
        <v>568</v>
      </c>
      <c r="U42" t="s">
        <v>157</v>
      </c>
      <c r="V42" t="s">
        <v>520</v>
      </c>
      <c r="W42">
        <v>821</v>
      </c>
      <c r="X42" t="s">
        <v>751</v>
      </c>
    </row>
    <row r="43" spans="1:24" ht="14.4" x14ac:dyDescent="0.3">
      <c r="A43" s="325" t="s">
        <v>874</v>
      </c>
      <c r="B43" s="314">
        <v>1</v>
      </c>
      <c r="F43" s="368" t="s">
        <v>526</v>
      </c>
      <c r="G43" s="368" t="s">
        <v>905</v>
      </c>
      <c r="H43" s="369">
        <v>3031</v>
      </c>
      <c r="I43" s="439">
        <v>38</v>
      </c>
      <c r="J43" s="441"/>
      <c r="K43" s="441"/>
      <c r="L43" s="441"/>
      <c r="M43" s="441"/>
      <c r="N43" s="441"/>
      <c r="O43" s="11"/>
      <c r="P43" s="11"/>
      <c r="T43" t="s">
        <v>568</v>
      </c>
      <c r="U43" t="s">
        <v>157</v>
      </c>
      <c r="V43" t="s">
        <v>521</v>
      </c>
      <c r="W43">
        <v>823</v>
      </c>
      <c r="X43" t="s">
        <v>751</v>
      </c>
    </row>
    <row r="44" spans="1:24" ht="14.4" x14ac:dyDescent="0.3">
      <c r="A44" s="325" t="s">
        <v>876</v>
      </c>
      <c r="B44" s="314">
        <v>1</v>
      </c>
      <c r="F44" s="368" t="s">
        <v>918</v>
      </c>
      <c r="G44" s="368" t="s">
        <v>880</v>
      </c>
      <c r="H44" s="369" t="s">
        <v>157</v>
      </c>
      <c r="I44" s="439">
        <v>39</v>
      </c>
      <c r="J44" s="441"/>
      <c r="K44" s="441"/>
      <c r="L44" s="441"/>
      <c r="M44" s="441"/>
      <c r="N44" s="441"/>
      <c r="O44" s="11"/>
      <c r="P44" s="11"/>
      <c r="T44" t="s">
        <v>568</v>
      </c>
      <c r="U44" t="s">
        <v>157</v>
      </c>
      <c r="V44" t="s">
        <v>523</v>
      </c>
      <c r="W44">
        <v>717</v>
      </c>
      <c r="X44" t="s">
        <v>763</v>
      </c>
    </row>
    <row r="45" spans="1:24" ht="14.4" x14ac:dyDescent="0.3">
      <c r="A45" s="327" t="s">
        <v>875</v>
      </c>
      <c r="B45" s="314">
        <v>1</v>
      </c>
      <c r="F45" s="368" t="s">
        <v>918</v>
      </c>
      <c r="G45" s="368" t="s">
        <v>883</v>
      </c>
      <c r="H45" s="369" t="s">
        <v>157</v>
      </c>
      <c r="I45" s="439">
        <v>40</v>
      </c>
      <c r="J45" s="441"/>
      <c r="K45" s="441"/>
      <c r="L45" s="441"/>
      <c r="M45" s="441"/>
      <c r="N45" s="441"/>
      <c r="O45" s="11"/>
      <c r="P45" s="11"/>
      <c r="T45" t="s">
        <v>568</v>
      </c>
      <c r="U45" t="s">
        <v>153</v>
      </c>
      <c r="V45" t="s">
        <v>481</v>
      </c>
      <c r="W45">
        <v>715</v>
      </c>
      <c r="X45" t="s">
        <v>763</v>
      </c>
    </row>
    <row r="46" spans="1:24" ht="14.4" x14ac:dyDescent="0.3">
      <c r="F46" s="368" t="s">
        <v>918</v>
      </c>
      <c r="G46" s="368" t="s">
        <v>880</v>
      </c>
      <c r="H46" s="369" t="s">
        <v>153</v>
      </c>
      <c r="I46" s="439">
        <v>41</v>
      </c>
      <c r="J46" s="441"/>
      <c r="K46" s="441"/>
      <c r="L46" s="441"/>
      <c r="M46" s="441"/>
      <c r="N46" s="441"/>
      <c r="O46" s="11"/>
      <c r="P46" s="11"/>
      <c r="T46" t="s">
        <v>568</v>
      </c>
      <c r="U46" t="s">
        <v>153</v>
      </c>
      <c r="V46" t="s">
        <v>761</v>
      </c>
      <c r="W46">
        <v>829</v>
      </c>
      <c r="X46" t="s">
        <v>751</v>
      </c>
    </row>
    <row r="47" spans="1:24" ht="14.4" x14ac:dyDescent="0.3">
      <c r="F47" s="368" t="s">
        <v>918</v>
      </c>
      <c r="G47" s="368" t="s">
        <v>881</v>
      </c>
      <c r="H47" s="369" t="s">
        <v>153</v>
      </c>
      <c r="I47" s="439">
        <v>42</v>
      </c>
      <c r="J47" s="441"/>
      <c r="K47" s="441"/>
      <c r="L47" s="441"/>
      <c r="M47" s="441"/>
      <c r="N47" s="441"/>
      <c r="O47" s="11"/>
      <c r="P47" s="11"/>
      <c r="T47" t="s">
        <v>568</v>
      </c>
      <c r="U47" t="s">
        <v>153</v>
      </c>
      <c r="V47" t="s">
        <v>494</v>
      </c>
      <c r="W47">
        <v>910913</v>
      </c>
      <c r="X47" t="s">
        <v>751</v>
      </c>
    </row>
    <row r="48" spans="1:24" ht="14.4" x14ac:dyDescent="0.3">
      <c r="F48" s="368" t="s">
        <v>918</v>
      </c>
      <c r="G48" s="368" t="s">
        <v>883</v>
      </c>
      <c r="H48" s="369" t="s">
        <v>153</v>
      </c>
      <c r="I48" s="439">
        <v>43</v>
      </c>
      <c r="J48" s="441"/>
      <c r="K48" s="441"/>
      <c r="L48" s="441"/>
      <c r="M48" s="441"/>
      <c r="N48" s="441"/>
      <c r="O48" s="11"/>
      <c r="P48" s="11"/>
      <c r="T48" t="s">
        <v>568</v>
      </c>
      <c r="U48" t="s">
        <v>153</v>
      </c>
      <c r="V48" t="s">
        <v>750</v>
      </c>
      <c r="W48">
        <v>702</v>
      </c>
      <c r="X48" t="s">
        <v>762</v>
      </c>
    </row>
    <row r="49" spans="6:24" ht="14.4" x14ac:dyDescent="0.3">
      <c r="F49" s="368" t="s">
        <v>862</v>
      </c>
      <c r="G49" s="368" t="s">
        <v>883</v>
      </c>
      <c r="H49" s="369" t="s">
        <v>157</v>
      </c>
      <c r="I49" s="439">
        <v>44</v>
      </c>
      <c r="J49" s="441"/>
      <c r="K49" s="441"/>
      <c r="L49" s="441"/>
      <c r="M49" s="441"/>
      <c r="N49" s="441"/>
      <c r="O49" s="11"/>
      <c r="P49" s="11"/>
      <c r="T49" t="s">
        <v>568</v>
      </c>
      <c r="U49" t="s">
        <v>153</v>
      </c>
      <c r="V49" t="s">
        <v>499</v>
      </c>
      <c r="W49">
        <v>826</v>
      </c>
      <c r="X49" t="s">
        <v>751</v>
      </c>
    </row>
    <row r="50" spans="6:24" ht="14.4" x14ac:dyDescent="0.3">
      <c r="F50" s="368" t="s">
        <v>862</v>
      </c>
      <c r="G50" s="368" t="s">
        <v>884</v>
      </c>
      <c r="H50" s="369" t="s">
        <v>157</v>
      </c>
      <c r="I50" s="439">
        <v>45</v>
      </c>
      <c r="J50" s="441"/>
      <c r="K50" s="441"/>
      <c r="L50" s="441"/>
      <c r="M50" s="441"/>
      <c r="N50" s="441"/>
      <c r="O50" s="11"/>
      <c r="P50" s="11"/>
      <c r="T50" t="s">
        <v>568</v>
      </c>
      <c r="U50" t="s">
        <v>153</v>
      </c>
      <c r="V50" t="s">
        <v>500</v>
      </c>
      <c r="W50">
        <v>210</v>
      </c>
      <c r="X50" t="s">
        <v>751</v>
      </c>
    </row>
    <row r="51" spans="6:24" ht="14.4" x14ac:dyDescent="0.3">
      <c r="F51" s="368" t="s">
        <v>862</v>
      </c>
      <c r="G51" s="368" t="s">
        <v>884</v>
      </c>
      <c r="H51" s="369" t="s">
        <v>155</v>
      </c>
      <c r="I51" s="439">
        <v>46</v>
      </c>
      <c r="J51" s="441"/>
      <c r="K51" s="441"/>
      <c r="L51" s="441"/>
      <c r="M51" s="441"/>
      <c r="N51" s="441"/>
      <c r="O51" s="11"/>
      <c r="P51" s="11"/>
      <c r="T51" t="s">
        <v>568</v>
      </c>
      <c r="U51" t="s">
        <v>153</v>
      </c>
      <c r="V51" t="s">
        <v>764</v>
      </c>
      <c r="W51">
        <v>115</v>
      </c>
      <c r="X51" t="s">
        <v>751</v>
      </c>
    </row>
    <row r="52" spans="6:24" ht="14.4" x14ac:dyDescent="0.3">
      <c r="F52" s="368" t="s">
        <v>862</v>
      </c>
      <c r="G52" s="368" t="s">
        <v>517</v>
      </c>
      <c r="H52" s="369" t="s">
        <v>155</v>
      </c>
      <c r="I52" s="439">
        <v>47</v>
      </c>
      <c r="J52" s="441"/>
      <c r="K52" s="441"/>
      <c r="L52" s="441"/>
      <c r="M52" s="441"/>
      <c r="N52" s="11"/>
      <c r="O52" s="11"/>
      <c r="P52" s="11"/>
      <c r="T52" t="s">
        <v>568</v>
      </c>
      <c r="U52" t="s">
        <v>153</v>
      </c>
      <c r="V52" t="s">
        <v>504</v>
      </c>
      <c r="W52">
        <v>727</v>
      </c>
      <c r="X52" t="s">
        <v>763</v>
      </c>
    </row>
    <row r="53" spans="6:24" ht="14.4" x14ac:dyDescent="0.3">
      <c r="F53" s="368" t="s">
        <v>862</v>
      </c>
      <c r="G53" s="368" t="s">
        <v>878</v>
      </c>
      <c r="H53" s="369" t="s">
        <v>153</v>
      </c>
      <c r="I53" s="439">
        <v>48</v>
      </c>
      <c r="J53" s="441"/>
      <c r="K53" s="441"/>
      <c r="L53" s="441"/>
      <c r="M53" s="441"/>
      <c r="N53" s="11"/>
      <c r="O53" s="11"/>
      <c r="P53" s="11"/>
      <c r="T53" t="s">
        <v>568</v>
      </c>
      <c r="U53" t="s">
        <v>153</v>
      </c>
      <c r="V53" t="s">
        <v>755</v>
      </c>
      <c r="W53">
        <v>825</v>
      </c>
      <c r="X53" t="s">
        <v>751</v>
      </c>
    </row>
    <row r="54" spans="6:24" ht="14.4" x14ac:dyDescent="0.3">
      <c r="F54" s="368" t="s">
        <v>862</v>
      </c>
      <c r="G54" s="368" t="s">
        <v>883</v>
      </c>
      <c r="H54" s="369" t="s">
        <v>153</v>
      </c>
      <c r="I54" s="439">
        <v>49</v>
      </c>
      <c r="J54" s="441"/>
      <c r="K54" s="441"/>
      <c r="L54" s="441"/>
      <c r="M54" s="441"/>
      <c r="N54" s="11"/>
      <c r="O54" s="11"/>
      <c r="P54" s="11"/>
      <c r="T54" t="s">
        <v>568</v>
      </c>
      <c r="U54" t="s">
        <v>153</v>
      </c>
      <c r="V54" t="s">
        <v>510</v>
      </c>
      <c r="W54">
        <v>912</v>
      </c>
      <c r="X54" t="s">
        <v>751</v>
      </c>
    </row>
    <row r="55" spans="6:24" ht="14.4" x14ac:dyDescent="0.3">
      <c r="F55" s="368" t="s">
        <v>862</v>
      </c>
      <c r="G55" s="368" t="s">
        <v>884</v>
      </c>
      <c r="H55" s="369" t="s">
        <v>153</v>
      </c>
      <c r="I55" s="439">
        <v>50</v>
      </c>
      <c r="J55" s="441"/>
      <c r="K55" s="441"/>
      <c r="L55" s="441"/>
      <c r="M55" s="441"/>
      <c r="N55" s="11"/>
      <c r="O55" s="11"/>
      <c r="P55" s="11"/>
      <c r="T55" t="s">
        <v>568</v>
      </c>
      <c r="U55" t="s">
        <v>153</v>
      </c>
      <c r="V55" t="s">
        <v>752</v>
      </c>
      <c r="W55">
        <v>721</v>
      </c>
      <c r="X55" t="s">
        <v>763</v>
      </c>
    </row>
    <row r="56" spans="6:24" ht="14.4" x14ac:dyDescent="0.3">
      <c r="F56" s="368" t="s">
        <v>862</v>
      </c>
      <c r="G56" s="368" t="s">
        <v>517</v>
      </c>
      <c r="H56" s="369" t="s">
        <v>153</v>
      </c>
      <c r="I56" s="439">
        <v>51</v>
      </c>
      <c r="J56" s="441"/>
      <c r="K56" s="441"/>
      <c r="L56" s="441"/>
      <c r="M56" s="441"/>
      <c r="N56" s="11"/>
      <c r="O56" s="11"/>
      <c r="P56" s="11"/>
      <c r="T56" t="s">
        <v>568</v>
      </c>
      <c r="U56" t="s">
        <v>153</v>
      </c>
      <c r="V56" t="s">
        <v>520</v>
      </c>
      <c r="W56">
        <v>821</v>
      </c>
      <c r="X56" t="s">
        <v>751</v>
      </c>
    </row>
    <row r="57" spans="6:24" ht="14.4" x14ac:dyDescent="0.3">
      <c r="F57" s="368" t="s">
        <v>863</v>
      </c>
      <c r="G57" s="368" t="s">
        <v>878</v>
      </c>
      <c r="H57" s="369" t="s">
        <v>155</v>
      </c>
      <c r="I57" s="439">
        <v>52</v>
      </c>
      <c r="J57" s="441"/>
      <c r="K57" s="441"/>
      <c r="L57" s="441"/>
      <c r="M57" s="441"/>
      <c r="N57" s="11"/>
      <c r="O57" s="11"/>
      <c r="P57" s="11"/>
      <c r="T57" t="s">
        <v>568</v>
      </c>
      <c r="U57" t="s">
        <v>153</v>
      </c>
      <c r="V57" t="s">
        <v>521</v>
      </c>
      <c r="W57">
        <v>823</v>
      </c>
      <c r="X57" t="s">
        <v>751</v>
      </c>
    </row>
    <row r="58" spans="6:24" ht="14.4" x14ac:dyDescent="0.3">
      <c r="F58" s="368" t="s">
        <v>863</v>
      </c>
      <c r="G58" s="368" t="s">
        <v>913</v>
      </c>
      <c r="H58" s="369" t="s">
        <v>155</v>
      </c>
      <c r="I58" s="439">
        <v>53</v>
      </c>
      <c r="J58" s="441"/>
      <c r="K58" s="441"/>
      <c r="L58" s="441"/>
      <c r="M58" s="441"/>
      <c r="N58" s="11"/>
      <c r="O58" s="11"/>
      <c r="P58" s="11"/>
      <c r="T58" t="s">
        <v>568</v>
      </c>
      <c r="U58" t="s">
        <v>153</v>
      </c>
      <c r="V58" t="s">
        <v>522</v>
      </c>
      <c r="W58">
        <v>714</v>
      </c>
      <c r="X58" t="s">
        <v>763</v>
      </c>
    </row>
    <row r="59" spans="6:24" ht="14.4" x14ac:dyDescent="0.3">
      <c r="F59" s="368" t="s">
        <v>863</v>
      </c>
      <c r="G59" s="368" t="s">
        <v>884</v>
      </c>
      <c r="H59" s="369" t="s">
        <v>155</v>
      </c>
      <c r="I59" s="439">
        <v>54</v>
      </c>
      <c r="J59" s="441"/>
      <c r="K59" s="441"/>
      <c r="L59" s="441"/>
      <c r="M59" s="441"/>
      <c r="N59" s="11"/>
      <c r="O59" s="11"/>
      <c r="P59" s="11"/>
      <c r="T59" t="s">
        <v>568</v>
      </c>
      <c r="U59" t="s">
        <v>153</v>
      </c>
      <c r="V59" t="s">
        <v>754</v>
      </c>
      <c r="W59">
        <v>814833</v>
      </c>
      <c r="X59" t="s">
        <v>751</v>
      </c>
    </row>
    <row r="60" spans="6:24" ht="14.4" x14ac:dyDescent="0.3">
      <c r="F60" s="368" t="s">
        <v>863</v>
      </c>
      <c r="G60" s="368" t="s">
        <v>878</v>
      </c>
      <c r="H60" s="369" t="s">
        <v>153</v>
      </c>
      <c r="I60" s="439">
        <v>55</v>
      </c>
      <c r="J60" s="441"/>
      <c r="K60" s="441"/>
      <c r="L60" s="441"/>
      <c r="M60" s="441"/>
      <c r="N60" s="11"/>
      <c r="O60" s="11"/>
      <c r="P60" s="11"/>
      <c r="T60" t="s">
        <v>569</v>
      </c>
      <c r="U60">
        <v>2224</v>
      </c>
      <c r="V60" t="s">
        <v>750</v>
      </c>
      <c r="W60">
        <v>702</v>
      </c>
      <c r="X60" t="s">
        <v>751</v>
      </c>
    </row>
    <row r="61" spans="6:24" ht="14.4" x14ac:dyDescent="0.3">
      <c r="F61" s="368" t="s">
        <v>863</v>
      </c>
      <c r="G61" s="368" t="s">
        <v>880</v>
      </c>
      <c r="H61" s="369" t="s">
        <v>153</v>
      </c>
      <c r="I61" s="439">
        <v>56</v>
      </c>
      <c r="J61" s="441"/>
      <c r="K61" s="441"/>
      <c r="L61" s="441"/>
      <c r="M61" s="441"/>
      <c r="N61" s="11"/>
      <c r="O61" s="11"/>
      <c r="P61" s="11"/>
      <c r="T61" t="s">
        <v>569</v>
      </c>
      <c r="U61">
        <v>2224</v>
      </c>
      <c r="V61" t="s">
        <v>755</v>
      </c>
      <c r="W61">
        <v>825</v>
      </c>
      <c r="X61" t="s">
        <v>751</v>
      </c>
    </row>
    <row r="62" spans="6:24" ht="14.4" x14ac:dyDescent="0.3">
      <c r="F62" s="368" t="s">
        <v>863</v>
      </c>
      <c r="G62" s="368" t="s">
        <v>912</v>
      </c>
      <c r="H62" s="369" t="s">
        <v>153</v>
      </c>
      <c r="I62" s="439">
        <v>57</v>
      </c>
      <c r="J62" s="441"/>
      <c r="K62" s="441"/>
      <c r="L62" s="441"/>
      <c r="M62" s="441"/>
      <c r="N62" s="11"/>
      <c r="O62" s="11"/>
      <c r="P62" s="11"/>
      <c r="T62" t="s">
        <v>569</v>
      </c>
      <c r="U62">
        <v>2224</v>
      </c>
      <c r="V62" t="s">
        <v>509</v>
      </c>
      <c r="W62">
        <v>725</v>
      </c>
      <c r="X62" t="s">
        <v>751</v>
      </c>
    </row>
    <row r="63" spans="6:24" ht="14.4" x14ac:dyDescent="0.3">
      <c r="F63" s="368" t="s">
        <v>863</v>
      </c>
      <c r="G63" s="368" t="s">
        <v>913</v>
      </c>
      <c r="H63" s="369" t="s">
        <v>153</v>
      </c>
      <c r="I63" s="439">
        <v>58</v>
      </c>
      <c r="J63" s="441"/>
      <c r="K63" s="441"/>
      <c r="L63" s="441"/>
      <c r="M63" s="441"/>
      <c r="N63" s="11"/>
      <c r="O63" s="11"/>
      <c r="P63" s="11"/>
      <c r="T63" t="s">
        <v>569</v>
      </c>
      <c r="U63">
        <v>2224</v>
      </c>
      <c r="V63" t="s">
        <v>510</v>
      </c>
      <c r="W63">
        <v>912</v>
      </c>
      <c r="X63" t="s">
        <v>751</v>
      </c>
    </row>
    <row r="64" spans="6:24" ht="14.4" x14ac:dyDescent="0.3">
      <c r="F64" s="368" t="s">
        <v>863</v>
      </c>
      <c r="G64" s="368" t="s">
        <v>881</v>
      </c>
      <c r="H64" s="369" t="s">
        <v>153</v>
      </c>
      <c r="I64" s="439">
        <v>59</v>
      </c>
      <c r="J64" s="441"/>
      <c r="K64" s="441"/>
      <c r="L64" s="441"/>
      <c r="M64" s="441"/>
      <c r="N64" s="11"/>
      <c r="O64" s="11"/>
      <c r="P64" s="11"/>
      <c r="T64" t="s">
        <v>569</v>
      </c>
      <c r="U64">
        <v>2224</v>
      </c>
      <c r="V64" t="s">
        <v>752</v>
      </c>
      <c r="W64">
        <v>721</v>
      </c>
      <c r="X64" t="s">
        <v>751</v>
      </c>
    </row>
    <row r="65" spans="6:24" ht="14.4" x14ac:dyDescent="0.3">
      <c r="F65" s="368" t="s">
        <v>863</v>
      </c>
      <c r="G65" s="368" t="s">
        <v>883</v>
      </c>
      <c r="H65" s="369" t="s">
        <v>153</v>
      </c>
      <c r="I65" s="439">
        <v>60</v>
      </c>
      <c r="J65" s="441"/>
      <c r="K65" s="441"/>
      <c r="L65" s="441"/>
      <c r="M65" s="441"/>
      <c r="N65" s="11"/>
      <c r="O65" s="11"/>
      <c r="P65" s="11"/>
      <c r="T65" t="s">
        <v>569</v>
      </c>
      <c r="U65">
        <v>2224</v>
      </c>
      <c r="V65" t="s">
        <v>753</v>
      </c>
      <c r="W65">
        <v>711</v>
      </c>
      <c r="X65" t="s">
        <v>751</v>
      </c>
    </row>
    <row r="66" spans="6:24" ht="14.4" x14ac:dyDescent="0.3">
      <c r="F66" s="368" t="s">
        <v>863</v>
      </c>
      <c r="G66" s="368" t="s">
        <v>884</v>
      </c>
      <c r="H66" s="369" t="s">
        <v>153</v>
      </c>
      <c r="I66" s="439">
        <v>61</v>
      </c>
      <c r="J66" s="441"/>
      <c r="K66" s="441"/>
      <c r="L66" s="441"/>
      <c r="M66" s="441"/>
      <c r="N66" s="11"/>
      <c r="O66" s="11"/>
      <c r="P66" s="11"/>
      <c r="T66" t="s">
        <v>569</v>
      </c>
      <c r="U66">
        <v>2224</v>
      </c>
      <c r="V66" t="s">
        <v>757</v>
      </c>
      <c r="W66">
        <v>922</v>
      </c>
      <c r="X66" t="s">
        <v>751</v>
      </c>
    </row>
    <row r="67" spans="6:24" ht="14.4" x14ac:dyDescent="0.3">
      <c r="F67" s="368" t="s">
        <v>528</v>
      </c>
      <c r="G67" s="368" t="s">
        <v>914</v>
      </c>
      <c r="H67" s="369">
        <v>2224</v>
      </c>
      <c r="I67" s="439">
        <v>62</v>
      </c>
      <c r="J67" s="441"/>
      <c r="K67" s="441"/>
      <c r="L67" s="441"/>
      <c r="M67" s="441"/>
      <c r="N67" s="11"/>
      <c r="O67" s="11"/>
      <c r="P67" s="11"/>
      <c r="T67" t="s">
        <v>569</v>
      </c>
      <c r="U67">
        <v>2224</v>
      </c>
      <c r="V67" t="s">
        <v>522</v>
      </c>
      <c r="W67">
        <v>714</v>
      </c>
      <c r="X67" t="s">
        <v>751</v>
      </c>
    </row>
    <row r="68" spans="6:24" ht="14.4" x14ac:dyDescent="0.3">
      <c r="F68" s="368" t="s">
        <v>528</v>
      </c>
      <c r="G68" s="368" t="s">
        <v>885</v>
      </c>
      <c r="H68" s="369" t="s">
        <v>545</v>
      </c>
      <c r="I68" s="439">
        <v>63</v>
      </c>
      <c r="J68" s="441"/>
      <c r="K68" s="441"/>
      <c r="L68" s="441"/>
      <c r="M68" s="441"/>
      <c r="N68" s="441"/>
      <c r="O68" s="11"/>
      <c r="P68" s="11"/>
      <c r="T68" t="s">
        <v>569</v>
      </c>
      <c r="U68" t="s">
        <v>545</v>
      </c>
      <c r="V68" t="s">
        <v>750</v>
      </c>
      <c r="W68">
        <v>702</v>
      </c>
      <c r="X68" t="s">
        <v>751</v>
      </c>
    </row>
    <row r="69" spans="6:24" ht="14.4" x14ac:dyDescent="0.3">
      <c r="F69" s="368" t="s">
        <v>528</v>
      </c>
      <c r="G69" s="368" t="s">
        <v>914</v>
      </c>
      <c r="H69" s="369" t="s">
        <v>545</v>
      </c>
      <c r="I69" s="439">
        <v>64</v>
      </c>
      <c r="J69" s="441"/>
      <c r="K69" s="441"/>
      <c r="L69" s="441"/>
      <c r="M69" s="441"/>
      <c r="N69" s="441"/>
      <c r="O69" s="11"/>
      <c r="P69" s="11"/>
      <c r="T69" t="s">
        <v>569</v>
      </c>
      <c r="U69" t="s">
        <v>545</v>
      </c>
      <c r="V69" t="s">
        <v>501</v>
      </c>
      <c r="W69">
        <v>931</v>
      </c>
      <c r="X69" t="s">
        <v>751</v>
      </c>
    </row>
    <row r="70" spans="6:24" ht="14.4" x14ac:dyDescent="0.3">
      <c r="F70" s="368" t="s">
        <v>864</v>
      </c>
      <c r="G70" s="368" t="s">
        <v>914</v>
      </c>
      <c r="H70" s="369">
        <v>2224</v>
      </c>
      <c r="I70" s="439">
        <v>65</v>
      </c>
      <c r="J70" s="441"/>
      <c r="K70" s="441"/>
      <c r="L70" s="441"/>
      <c r="M70" s="441"/>
      <c r="N70" s="441"/>
      <c r="O70" s="11"/>
      <c r="P70" s="11"/>
      <c r="T70" t="s">
        <v>569</v>
      </c>
      <c r="U70" t="s">
        <v>545</v>
      </c>
      <c r="V70" t="s">
        <v>755</v>
      </c>
      <c r="W70">
        <v>825</v>
      </c>
      <c r="X70" t="s">
        <v>751</v>
      </c>
    </row>
    <row r="71" spans="6:24" ht="14.4" x14ac:dyDescent="0.3">
      <c r="F71" s="368" t="s">
        <v>864</v>
      </c>
      <c r="G71" s="368" t="s">
        <v>914</v>
      </c>
      <c r="H71" s="369" t="s">
        <v>545</v>
      </c>
      <c r="I71" s="439">
        <v>66</v>
      </c>
      <c r="J71" s="441"/>
      <c r="K71" s="441"/>
      <c r="L71" s="441"/>
      <c r="M71" s="441"/>
      <c r="N71" s="441"/>
      <c r="O71" s="11"/>
      <c r="P71" s="11"/>
      <c r="T71" t="s">
        <v>569</v>
      </c>
      <c r="U71" t="s">
        <v>545</v>
      </c>
      <c r="V71" t="s">
        <v>753</v>
      </c>
      <c r="W71">
        <v>711</v>
      </c>
      <c r="X71" t="s">
        <v>751</v>
      </c>
    </row>
    <row r="72" spans="6:24" ht="14.4" x14ac:dyDescent="0.3">
      <c r="F72" s="368" t="s">
        <v>864</v>
      </c>
      <c r="G72" s="368" t="s">
        <v>883</v>
      </c>
      <c r="H72" s="369" t="s">
        <v>157</v>
      </c>
      <c r="I72" s="439">
        <v>67</v>
      </c>
      <c r="J72" s="441"/>
      <c r="K72" s="441"/>
      <c r="L72" s="441"/>
      <c r="M72" s="441"/>
      <c r="N72" s="441"/>
      <c r="O72" s="11"/>
      <c r="P72" s="11"/>
      <c r="T72" t="s">
        <v>569</v>
      </c>
      <c r="U72" t="s">
        <v>545</v>
      </c>
      <c r="V72" t="s">
        <v>757</v>
      </c>
      <c r="W72">
        <v>922</v>
      </c>
      <c r="X72" t="s">
        <v>751</v>
      </c>
    </row>
    <row r="73" spans="6:24" ht="14.4" x14ac:dyDescent="0.3">
      <c r="F73" s="368" t="s">
        <v>864</v>
      </c>
      <c r="G73" s="368" t="s">
        <v>878</v>
      </c>
      <c r="H73" s="369" t="s">
        <v>155</v>
      </c>
      <c r="I73" s="439">
        <v>68</v>
      </c>
      <c r="J73" s="441"/>
      <c r="K73" s="441"/>
      <c r="L73" s="441"/>
      <c r="M73" s="441"/>
      <c r="N73" s="441"/>
      <c r="O73" s="11"/>
      <c r="P73" s="11"/>
      <c r="T73" t="s">
        <v>569</v>
      </c>
      <c r="U73" t="s">
        <v>545</v>
      </c>
      <c r="V73" t="s">
        <v>522</v>
      </c>
      <c r="W73">
        <v>714</v>
      </c>
      <c r="X73" t="s">
        <v>751</v>
      </c>
    </row>
    <row r="74" spans="6:24" ht="14.4" x14ac:dyDescent="0.3">
      <c r="F74" s="368" t="s">
        <v>864</v>
      </c>
      <c r="G74" s="368" t="s">
        <v>878</v>
      </c>
      <c r="H74" s="369" t="s">
        <v>153</v>
      </c>
      <c r="I74" s="439">
        <v>69</v>
      </c>
      <c r="J74" s="441"/>
      <c r="K74" s="441"/>
      <c r="L74" s="441"/>
      <c r="M74" s="441"/>
      <c r="N74" s="441"/>
      <c r="O74" s="11"/>
      <c r="P74" s="11"/>
      <c r="T74" t="s">
        <v>569</v>
      </c>
      <c r="U74" t="s">
        <v>153</v>
      </c>
      <c r="V74" t="s">
        <v>761</v>
      </c>
      <c r="W74">
        <v>829</v>
      </c>
      <c r="X74" t="s">
        <v>751</v>
      </c>
    </row>
    <row r="75" spans="6:24" ht="14.4" x14ac:dyDescent="0.3">
      <c r="F75" s="368" t="s">
        <v>864</v>
      </c>
      <c r="G75" s="368" t="s">
        <v>883</v>
      </c>
      <c r="H75" s="369" t="s">
        <v>153</v>
      </c>
      <c r="I75" s="439">
        <v>70</v>
      </c>
      <c r="J75" s="441"/>
      <c r="K75" s="441"/>
      <c r="L75" s="441"/>
      <c r="M75" s="441"/>
      <c r="N75" s="441"/>
      <c r="O75" s="11"/>
      <c r="P75" s="11"/>
      <c r="T75" t="s">
        <v>569</v>
      </c>
      <c r="U75" t="s">
        <v>153</v>
      </c>
      <c r="V75" t="s">
        <v>494</v>
      </c>
      <c r="W75">
        <v>910913</v>
      </c>
      <c r="X75" t="s">
        <v>751</v>
      </c>
    </row>
    <row r="76" spans="6:24" ht="14.4" x14ac:dyDescent="0.3">
      <c r="F76" s="368" t="s">
        <v>865</v>
      </c>
      <c r="G76" s="368" t="s">
        <v>913</v>
      </c>
      <c r="H76" s="369" t="s">
        <v>155</v>
      </c>
      <c r="I76" s="439">
        <v>71</v>
      </c>
      <c r="J76" s="441"/>
      <c r="K76" s="441"/>
      <c r="L76" s="441"/>
      <c r="M76" s="441"/>
      <c r="N76" s="441"/>
      <c r="O76" s="11"/>
      <c r="P76" s="11"/>
      <c r="T76" t="s">
        <v>569</v>
      </c>
      <c r="U76" t="s">
        <v>153</v>
      </c>
      <c r="V76" t="s">
        <v>750</v>
      </c>
      <c r="W76">
        <v>702</v>
      </c>
      <c r="X76" t="s">
        <v>762</v>
      </c>
    </row>
    <row r="77" spans="6:24" ht="14.4" x14ac:dyDescent="0.3">
      <c r="F77" s="368" t="s">
        <v>865</v>
      </c>
      <c r="G77" s="368" t="s">
        <v>884</v>
      </c>
      <c r="H77" s="369" t="s">
        <v>155</v>
      </c>
      <c r="I77" s="439">
        <v>72</v>
      </c>
      <c r="J77" s="441"/>
      <c r="K77" s="441"/>
      <c r="L77" s="441"/>
      <c r="M77" s="441"/>
      <c r="N77" s="441"/>
      <c r="O77" s="11"/>
      <c r="P77" s="11"/>
      <c r="T77" t="s">
        <v>569</v>
      </c>
      <c r="U77" t="s">
        <v>153</v>
      </c>
      <c r="V77" t="s">
        <v>510</v>
      </c>
      <c r="W77">
        <v>912</v>
      </c>
      <c r="X77" t="s">
        <v>751</v>
      </c>
    </row>
    <row r="78" spans="6:24" ht="14.4" x14ac:dyDescent="0.3">
      <c r="F78" s="368" t="s">
        <v>865</v>
      </c>
      <c r="G78" s="368" t="s">
        <v>913</v>
      </c>
      <c r="H78" s="369" t="s">
        <v>153</v>
      </c>
      <c r="I78" s="439">
        <v>73</v>
      </c>
      <c r="J78" s="441"/>
      <c r="K78" s="441"/>
      <c r="L78" s="441"/>
      <c r="M78" s="441"/>
      <c r="N78" s="441"/>
      <c r="O78" s="11"/>
      <c r="P78" s="11"/>
      <c r="T78" t="s">
        <v>569</v>
      </c>
      <c r="U78" t="s">
        <v>153</v>
      </c>
      <c r="V78" t="s">
        <v>522</v>
      </c>
      <c r="W78">
        <v>714</v>
      </c>
      <c r="X78" t="s">
        <v>763</v>
      </c>
    </row>
    <row r="79" spans="6:24" ht="14.4" x14ac:dyDescent="0.3">
      <c r="F79" s="368" t="s">
        <v>865</v>
      </c>
      <c r="G79" s="368" t="s">
        <v>881</v>
      </c>
      <c r="H79" s="369" t="s">
        <v>153</v>
      </c>
      <c r="I79" s="439">
        <v>74</v>
      </c>
      <c r="J79" s="441"/>
      <c r="K79" s="441"/>
      <c r="L79" s="441"/>
      <c r="M79" s="441"/>
      <c r="N79" s="441"/>
      <c r="O79" s="11"/>
      <c r="P79" s="11"/>
      <c r="T79" t="s">
        <v>765</v>
      </c>
      <c r="U79">
        <v>2224</v>
      </c>
      <c r="V79" t="s">
        <v>754</v>
      </c>
      <c r="W79">
        <v>814833</v>
      </c>
      <c r="X79" t="s">
        <v>751</v>
      </c>
    </row>
    <row r="80" spans="6:24" ht="14.4" x14ac:dyDescent="0.3">
      <c r="F80" s="368" t="s">
        <v>865</v>
      </c>
      <c r="G80" s="368" t="s">
        <v>884</v>
      </c>
      <c r="H80" s="369" t="s">
        <v>153</v>
      </c>
      <c r="I80" s="439">
        <v>75</v>
      </c>
      <c r="J80" s="441"/>
      <c r="K80" s="441"/>
      <c r="L80" s="441"/>
      <c r="M80" s="441"/>
      <c r="N80" s="441"/>
      <c r="O80" s="11"/>
      <c r="P80" s="11"/>
      <c r="T80" t="s">
        <v>765</v>
      </c>
      <c r="U80" t="s">
        <v>545</v>
      </c>
      <c r="V80" t="s">
        <v>482</v>
      </c>
      <c r="W80">
        <v>811</v>
      </c>
      <c r="X80" t="s">
        <v>751</v>
      </c>
    </row>
    <row r="81" spans="6:24" ht="14.4" x14ac:dyDescent="0.3">
      <c r="F81" s="368" t="s">
        <v>585</v>
      </c>
      <c r="G81" s="368" t="s">
        <v>879</v>
      </c>
      <c r="H81" s="369" t="s">
        <v>545</v>
      </c>
      <c r="I81" s="439">
        <v>76</v>
      </c>
      <c r="J81" s="441"/>
      <c r="K81" s="441"/>
      <c r="L81" s="441"/>
      <c r="M81" s="441"/>
      <c r="N81" s="441"/>
      <c r="O81" s="11"/>
      <c r="P81" s="11"/>
      <c r="T81" t="s">
        <v>765</v>
      </c>
      <c r="U81" t="s">
        <v>545</v>
      </c>
      <c r="V81" t="s">
        <v>752</v>
      </c>
      <c r="W81">
        <v>721</v>
      </c>
      <c r="X81" t="s">
        <v>751</v>
      </c>
    </row>
    <row r="82" spans="6:24" ht="14.4" x14ac:dyDescent="0.3">
      <c r="F82" s="368" t="s">
        <v>585</v>
      </c>
      <c r="G82" s="368" t="s">
        <v>890</v>
      </c>
      <c r="H82" s="369" t="s">
        <v>545</v>
      </c>
      <c r="I82" s="439">
        <v>77</v>
      </c>
      <c r="J82" s="441"/>
      <c r="K82" s="441"/>
      <c r="L82" s="441"/>
      <c r="M82" s="441"/>
      <c r="N82" s="441"/>
      <c r="O82" s="11"/>
      <c r="P82" s="11"/>
      <c r="T82" t="s">
        <v>765</v>
      </c>
      <c r="U82" t="s">
        <v>545</v>
      </c>
      <c r="V82" t="s">
        <v>753</v>
      </c>
      <c r="W82">
        <v>711</v>
      </c>
      <c r="X82" t="s">
        <v>751</v>
      </c>
    </row>
    <row r="83" spans="6:24" ht="14.4" x14ac:dyDescent="0.3">
      <c r="F83" s="368" t="s">
        <v>585</v>
      </c>
      <c r="G83" s="368" t="s">
        <v>890</v>
      </c>
      <c r="H83" s="369">
        <v>3031</v>
      </c>
      <c r="I83" s="439">
        <v>78</v>
      </c>
      <c r="J83" s="441"/>
      <c r="K83" s="441"/>
      <c r="L83" s="441"/>
      <c r="M83" s="441"/>
      <c r="N83" s="441"/>
      <c r="O83" s="11"/>
      <c r="P83" s="11"/>
      <c r="T83" t="s">
        <v>765</v>
      </c>
      <c r="U83" t="s">
        <v>545</v>
      </c>
      <c r="V83" t="s">
        <v>519</v>
      </c>
      <c r="W83">
        <v>1000</v>
      </c>
      <c r="X83" t="s">
        <v>751</v>
      </c>
    </row>
    <row r="84" spans="6:24" ht="14.4" x14ac:dyDescent="0.3">
      <c r="F84" s="368" t="s">
        <v>585</v>
      </c>
      <c r="G84" s="368" t="s">
        <v>883</v>
      </c>
      <c r="H84" s="369" t="s">
        <v>157</v>
      </c>
      <c r="I84" s="439">
        <v>79</v>
      </c>
      <c r="J84" s="441"/>
      <c r="K84" s="441"/>
      <c r="L84" s="441"/>
      <c r="M84" s="441"/>
      <c r="N84" s="441"/>
      <c r="O84" s="11"/>
      <c r="P84" s="11"/>
      <c r="T84" t="s">
        <v>765</v>
      </c>
      <c r="U84" t="s">
        <v>545</v>
      </c>
      <c r="V84" t="s">
        <v>522</v>
      </c>
      <c r="W84">
        <v>714</v>
      </c>
      <c r="X84" t="s">
        <v>751</v>
      </c>
    </row>
    <row r="85" spans="6:24" ht="14.4" x14ac:dyDescent="0.3">
      <c r="F85" s="368" t="s">
        <v>585</v>
      </c>
      <c r="G85" s="368" t="s">
        <v>880</v>
      </c>
      <c r="H85" s="369" t="s">
        <v>153</v>
      </c>
      <c r="I85" s="439">
        <v>80</v>
      </c>
      <c r="J85" s="441"/>
      <c r="K85" s="441"/>
      <c r="L85" s="441"/>
      <c r="M85" s="441"/>
      <c r="N85" s="441"/>
      <c r="O85" s="11"/>
      <c r="P85" s="11"/>
      <c r="T85" t="s">
        <v>765</v>
      </c>
      <c r="U85" t="s">
        <v>545</v>
      </c>
      <c r="V85" t="s">
        <v>754</v>
      </c>
      <c r="W85">
        <v>814833</v>
      </c>
      <c r="X85" t="s">
        <v>751</v>
      </c>
    </row>
    <row r="86" spans="6:24" ht="14.4" x14ac:dyDescent="0.3">
      <c r="F86" s="368" t="s">
        <v>585</v>
      </c>
      <c r="G86" s="368" t="s">
        <v>883</v>
      </c>
      <c r="H86" s="369" t="s">
        <v>153</v>
      </c>
      <c r="I86" s="439">
        <v>81</v>
      </c>
      <c r="J86" s="441"/>
      <c r="K86" s="441"/>
      <c r="L86" s="441"/>
      <c r="M86" s="441"/>
      <c r="N86" s="441"/>
      <c r="O86" s="11"/>
      <c r="P86" s="11"/>
      <c r="T86" t="s">
        <v>766</v>
      </c>
      <c r="U86" t="s">
        <v>157</v>
      </c>
      <c r="V86" t="s">
        <v>761</v>
      </c>
      <c r="W86">
        <v>829</v>
      </c>
      <c r="X86" t="s">
        <v>751</v>
      </c>
    </row>
    <row r="87" spans="6:24" ht="14.4" x14ac:dyDescent="0.3">
      <c r="F87" s="368" t="s">
        <v>585</v>
      </c>
      <c r="G87" s="368" t="s">
        <v>884</v>
      </c>
      <c r="H87" s="369" t="s">
        <v>153</v>
      </c>
      <c r="I87" s="439">
        <v>82</v>
      </c>
      <c r="J87" s="441"/>
      <c r="K87" s="441"/>
      <c r="L87" s="441"/>
      <c r="M87" s="441"/>
      <c r="N87" s="441"/>
      <c r="O87" s="11"/>
      <c r="P87" s="11"/>
      <c r="T87" t="s">
        <v>766</v>
      </c>
      <c r="U87" t="s">
        <v>157</v>
      </c>
      <c r="V87" t="s">
        <v>520</v>
      </c>
      <c r="W87">
        <v>821</v>
      </c>
      <c r="X87" t="s">
        <v>751</v>
      </c>
    </row>
    <row r="88" spans="6:24" ht="14.4" x14ac:dyDescent="0.3">
      <c r="F88" s="368" t="s">
        <v>586</v>
      </c>
      <c r="G88" s="368" t="s">
        <v>879</v>
      </c>
      <c r="H88" s="369" t="s">
        <v>545</v>
      </c>
      <c r="I88" s="439">
        <v>83</v>
      </c>
      <c r="J88" s="441"/>
      <c r="K88" s="441"/>
      <c r="L88" s="441"/>
      <c r="M88" s="441"/>
      <c r="N88" s="441"/>
      <c r="O88" s="11"/>
      <c r="P88" s="11"/>
      <c r="T88" t="s">
        <v>766</v>
      </c>
      <c r="U88" t="s">
        <v>157</v>
      </c>
      <c r="V88" t="s">
        <v>521</v>
      </c>
      <c r="W88">
        <v>823</v>
      </c>
      <c r="X88" t="s">
        <v>751</v>
      </c>
    </row>
    <row r="89" spans="6:24" ht="14.4" x14ac:dyDescent="0.3">
      <c r="F89" s="368" t="s">
        <v>586</v>
      </c>
      <c r="G89" s="368" t="s">
        <v>890</v>
      </c>
      <c r="H89" s="369" t="s">
        <v>545</v>
      </c>
      <c r="I89" s="439">
        <v>84</v>
      </c>
      <c r="J89" s="441"/>
      <c r="K89" s="441"/>
      <c r="L89" s="441"/>
      <c r="M89" s="441"/>
      <c r="N89" s="441"/>
      <c r="O89" s="11"/>
      <c r="P89" s="11"/>
      <c r="T89" t="s">
        <v>766</v>
      </c>
      <c r="U89" t="s">
        <v>153</v>
      </c>
      <c r="V89" t="s">
        <v>481</v>
      </c>
      <c r="W89">
        <v>715</v>
      </c>
      <c r="X89" t="s">
        <v>763</v>
      </c>
    </row>
    <row r="90" spans="6:24" ht="14.4" x14ac:dyDescent="0.3">
      <c r="F90" s="368" t="s">
        <v>586</v>
      </c>
      <c r="G90" s="368" t="s">
        <v>900</v>
      </c>
      <c r="H90" s="369" t="s">
        <v>157</v>
      </c>
      <c r="I90" s="439">
        <v>85</v>
      </c>
      <c r="J90" s="441"/>
      <c r="K90" s="441"/>
      <c r="L90" s="441"/>
      <c r="M90" s="441"/>
      <c r="N90" s="441"/>
      <c r="O90" s="11"/>
      <c r="P90" s="11"/>
      <c r="T90" t="s">
        <v>766</v>
      </c>
      <c r="U90" t="s">
        <v>153</v>
      </c>
      <c r="V90" t="s">
        <v>767</v>
      </c>
      <c r="W90">
        <v>306</v>
      </c>
      <c r="X90" t="s">
        <v>372</v>
      </c>
    </row>
    <row r="91" spans="6:24" ht="14.4" x14ac:dyDescent="0.3">
      <c r="F91" s="368" t="s">
        <v>586</v>
      </c>
      <c r="G91" s="368" t="s">
        <v>878</v>
      </c>
      <c r="H91" s="369" t="s">
        <v>153</v>
      </c>
      <c r="I91" s="439">
        <v>86</v>
      </c>
      <c r="J91" s="441"/>
      <c r="K91" s="441"/>
      <c r="L91" s="441"/>
      <c r="M91" s="441"/>
      <c r="N91" s="441"/>
      <c r="O91" s="11"/>
      <c r="P91" s="11"/>
      <c r="T91" t="s">
        <v>766</v>
      </c>
      <c r="U91" t="s">
        <v>153</v>
      </c>
      <c r="V91" t="s">
        <v>768</v>
      </c>
      <c r="W91">
        <v>303</v>
      </c>
      <c r="X91" t="s">
        <v>751</v>
      </c>
    </row>
    <row r="92" spans="6:24" ht="14.4" x14ac:dyDescent="0.3">
      <c r="F92" s="368" t="s">
        <v>586</v>
      </c>
      <c r="G92" s="368" t="s">
        <v>880</v>
      </c>
      <c r="H92" s="369" t="s">
        <v>153</v>
      </c>
      <c r="I92" s="439">
        <v>87</v>
      </c>
      <c r="J92" s="441"/>
      <c r="K92" s="441"/>
      <c r="L92" s="441"/>
      <c r="M92" s="441"/>
      <c r="N92" s="441"/>
      <c r="O92" s="11"/>
      <c r="P92" s="11"/>
      <c r="T92" t="s">
        <v>766</v>
      </c>
      <c r="U92" t="s">
        <v>153</v>
      </c>
      <c r="V92" t="s">
        <v>761</v>
      </c>
      <c r="W92">
        <v>829</v>
      </c>
      <c r="X92" t="s">
        <v>751</v>
      </c>
    </row>
    <row r="93" spans="6:24" ht="14.4" x14ac:dyDescent="0.3">
      <c r="F93" s="368" t="s">
        <v>586</v>
      </c>
      <c r="G93" s="368" t="s">
        <v>883</v>
      </c>
      <c r="H93" s="369" t="s">
        <v>153</v>
      </c>
      <c r="I93" s="439">
        <v>88</v>
      </c>
      <c r="J93" s="441"/>
      <c r="K93" s="441"/>
      <c r="L93" s="441"/>
      <c r="M93" s="441"/>
      <c r="N93" s="441"/>
      <c r="O93" s="11"/>
      <c r="P93" s="11"/>
      <c r="T93" t="s">
        <v>766</v>
      </c>
      <c r="U93" t="s">
        <v>153</v>
      </c>
      <c r="V93" t="s">
        <v>494</v>
      </c>
      <c r="W93">
        <v>910913</v>
      </c>
      <c r="X93" t="s">
        <v>751</v>
      </c>
    </row>
    <row r="94" spans="6:24" ht="14.4" x14ac:dyDescent="0.3">
      <c r="F94" s="368" t="s">
        <v>586</v>
      </c>
      <c r="G94" s="368" t="s">
        <v>900</v>
      </c>
      <c r="H94" s="369" t="s">
        <v>153</v>
      </c>
      <c r="I94" s="439">
        <v>89</v>
      </c>
      <c r="J94" s="441"/>
      <c r="K94" s="441"/>
      <c r="L94" s="441"/>
      <c r="M94" s="441"/>
      <c r="N94" s="441"/>
      <c r="O94" s="11"/>
      <c r="P94" s="11"/>
      <c r="T94" t="s">
        <v>766</v>
      </c>
      <c r="U94" t="s">
        <v>153</v>
      </c>
      <c r="V94" t="s">
        <v>750</v>
      </c>
      <c r="W94">
        <v>702</v>
      </c>
      <c r="X94" t="s">
        <v>762</v>
      </c>
    </row>
    <row r="95" spans="6:24" ht="14.4" x14ac:dyDescent="0.3">
      <c r="F95" s="368" t="s">
        <v>587</v>
      </c>
      <c r="G95" s="368" t="s">
        <v>886</v>
      </c>
      <c r="H95" s="369">
        <v>2224</v>
      </c>
      <c r="I95" s="439">
        <v>90</v>
      </c>
      <c r="J95" s="441"/>
      <c r="K95" s="441"/>
      <c r="L95" s="441"/>
      <c r="M95" s="441"/>
      <c r="N95" s="441"/>
      <c r="O95" s="11"/>
      <c r="P95" s="11"/>
      <c r="T95" t="s">
        <v>766</v>
      </c>
      <c r="U95" t="s">
        <v>153</v>
      </c>
      <c r="V95" t="s">
        <v>499</v>
      </c>
      <c r="W95">
        <v>826</v>
      </c>
      <c r="X95" t="s">
        <v>751</v>
      </c>
    </row>
    <row r="96" spans="6:24" ht="14.4" x14ac:dyDescent="0.3">
      <c r="F96" s="368" t="s">
        <v>587</v>
      </c>
      <c r="G96" s="368" t="s">
        <v>900</v>
      </c>
      <c r="H96" s="369">
        <v>2224</v>
      </c>
      <c r="I96" s="439">
        <v>91</v>
      </c>
      <c r="J96" s="441"/>
      <c r="K96" s="441"/>
      <c r="L96" s="441"/>
      <c r="M96" s="441"/>
      <c r="N96" s="441"/>
      <c r="O96" s="11"/>
      <c r="P96" s="11"/>
      <c r="T96" t="s">
        <v>766</v>
      </c>
      <c r="U96" t="s">
        <v>153</v>
      </c>
      <c r="V96" t="s">
        <v>500</v>
      </c>
      <c r="W96">
        <v>210</v>
      </c>
      <c r="X96" t="s">
        <v>751</v>
      </c>
    </row>
    <row r="97" spans="6:24" ht="14.4" x14ac:dyDescent="0.3">
      <c r="F97" s="368" t="s">
        <v>587</v>
      </c>
      <c r="G97" s="368" t="s">
        <v>886</v>
      </c>
      <c r="H97" s="369" t="s">
        <v>545</v>
      </c>
      <c r="I97" s="439">
        <v>92</v>
      </c>
      <c r="J97" s="441"/>
      <c r="K97" s="441"/>
      <c r="L97" s="441"/>
      <c r="M97" s="441"/>
      <c r="N97" s="441"/>
      <c r="O97" s="11"/>
      <c r="P97" s="11"/>
      <c r="T97" t="s">
        <v>766</v>
      </c>
      <c r="U97" t="s">
        <v>153</v>
      </c>
      <c r="V97" t="s">
        <v>764</v>
      </c>
      <c r="W97">
        <v>115</v>
      </c>
      <c r="X97" t="s">
        <v>751</v>
      </c>
    </row>
    <row r="98" spans="6:24" ht="14.4" x14ac:dyDescent="0.3">
      <c r="F98" s="368" t="s">
        <v>587</v>
      </c>
      <c r="G98" s="368" t="s">
        <v>890</v>
      </c>
      <c r="H98" s="369" t="s">
        <v>545</v>
      </c>
      <c r="I98" s="439">
        <v>93</v>
      </c>
      <c r="J98" s="441"/>
      <c r="K98" s="441"/>
      <c r="L98" s="441"/>
      <c r="M98" s="441"/>
      <c r="N98" s="441"/>
      <c r="O98" s="11"/>
      <c r="P98" s="11"/>
      <c r="T98" t="s">
        <v>766</v>
      </c>
      <c r="U98" t="s">
        <v>153</v>
      </c>
      <c r="V98" t="s">
        <v>504</v>
      </c>
      <c r="W98">
        <v>727</v>
      </c>
      <c r="X98" t="s">
        <v>763</v>
      </c>
    </row>
    <row r="99" spans="6:24" ht="14.4" x14ac:dyDescent="0.3">
      <c r="F99" s="368" t="s">
        <v>587</v>
      </c>
      <c r="G99" s="368" t="s">
        <v>900</v>
      </c>
      <c r="H99" s="369" t="s">
        <v>545</v>
      </c>
      <c r="I99" s="439">
        <v>94</v>
      </c>
      <c r="J99" s="441"/>
      <c r="K99" s="441"/>
      <c r="L99" s="441"/>
      <c r="M99" s="441"/>
      <c r="N99" s="441"/>
      <c r="O99" s="11"/>
      <c r="P99" s="11"/>
      <c r="T99" t="s">
        <v>766</v>
      </c>
      <c r="U99" t="s">
        <v>153</v>
      </c>
      <c r="V99" t="s">
        <v>509</v>
      </c>
      <c r="W99">
        <v>725</v>
      </c>
      <c r="X99" t="s">
        <v>763</v>
      </c>
    </row>
    <row r="100" spans="6:24" ht="14.4" x14ac:dyDescent="0.3">
      <c r="F100" s="368" t="s">
        <v>587</v>
      </c>
      <c r="G100" s="368" t="s">
        <v>890</v>
      </c>
      <c r="H100" s="369">
        <v>3031</v>
      </c>
      <c r="I100" s="439">
        <v>95</v>
      </c>
      <c r="J100" s="441"/>
      <c r="K100" s="441"/>
      <c r="L100" s="441"/>
      <c r="M100" s="441"/>
      <c r="N100" s="11"/>
      <c r="O100" s="11"/>
      <c r="P100" s="11"/>
      <c r="T100" t="s">
        <v>766</v>
      </c>
      <c r="U100" t="s">
        <v>153</v>
      </c>
      <c r="V100" t="s">
        <v>752</v>
      </c>
      <c r="W100">
        <v>721</v>
      </c>
      <c r="X100" t="s">
        <v>763</v>
      </c>
    </row>
    <row r="101" spans="6:24" ht="14.4" x14ac:dyDescent="0.3">
      <c r="F101" s="368" t="s">
        <v>587</v>
      </c>
      <c r="G101" s="368" t="s">
        <v>900</v>
      </c>
      <c r="H101" s="369" t="s">
        <v>157</v>
      </c>
      <c r="I101" s="439">
        <v>96</v>
      </c>
      <c r="J101" s="441"/>
      <c r="K101" s="441"/>
      <c r="L101" s="441"/>
      <c r="M101" s="441"/>
      <c r="N101" s="11"/>
      <c r="O101" s="11"/>
      <c r="P101" s="11"/>
      <c r="T101" t="s">
        <v>766</v>
      </c>
      <c r="U101" t="s">
        <v>153</v>
      </c>
      <c r="V101" t="s">
        <v>520</v>
      </c>
      <c r="W101">
        <v>821</v>
      </c>
      <c r="X101" t="s">
        <v>751</v>
      </c>
    </row>
    <row r="102" spans="6:24" ht="14.4" x14ac:dyDescent="0.3">
      <c r="F102" s="368" t="s">
        <v>587</v>
      </c>
      <c r="G102" s="368" t="s">
        <v>882</v>
      </c>
      <c r="H102" s="369" t="s">
        <v>155</v>
      </c>
      <c r="I102" s="439">
        <v>97</v>
      </c>
      <c r="J102" s="441"/>
      <c r="K102" s="441"/>
      <c r="L102" s="441"/>
      <c r="M102" s="441"/>
      <c r="N102" s="11"/>
      <c r="O102" s="11"/>
      <c r="P102" s="11"/>
      <c r="T102" t="s">
        <v>766</v>
      </c>
      <c r="U102" t="s">
        <v>153</v>
      </c>
      <c r="V102" t="s">
        <v>521</v>
      </c>
      <c r="W102">
        <v>823</v>
      </c>
      <c r="X102" t="s">
        <v>751</v>
      </c>
    </row>
    <row r="103" spans="6:24" ht="14.4" x14ac:dyDescent="0.3">
      <c r="F103" s="368" t="s">
        <v>587</v>
      </c>
      <c r="G103" s="368" t="s">
        <v>890</v>
      </c>
      <c r="H103" s="369" t="s">
        <v>155</v>
      </c>
      <c r="I103" s="439">
        <v>98</v>
      </c>
      <c r="J103" s="441"/>
      <c r="K103" s="441"/>
      <c r="L103" s="441"/>
      <c r="M103" s="441"/>
      <c r="N103" s="11"/>
      <c r="O103" s="11"/>
      <c r="P103" s="11"/>
      <c r="T103" t="s">
        <v>766</v>
      </c>
      <c r="U103" t="s">
        <v>153</v>
      </c>
      <c r="V103" t="s">
        <v>754</v>
      </c>
      <c r="W103">
        <v>814833</v>
      </c>
      <c r="X103" t="s">
        <v>751</v>
      </c>
    </row>
    <row r="104" spans="6:24" ht="14.4" x14ac:dyDescent="0.3">
      <c r="F104" s="368" t="s">
        <v>587</v>
      </c>
      <c r="G104" s="368" t="s">
        <v>511</v>
      </c>
      <c r="H104" s="369" t="s">
        <v>155</v>
      </c>
      <c r="I104" s="439">
        <v>99</v>
      </c>
      <c r="J104" s="441"/>
      <c r="K104" s="441"/>
      <c r="L104" s="441"/>
      <c r="M104" s="441"/>
      <c r="N104" s="11"/>
      <c r="O104" s="11"/>
      <c r="P104" s="11"/>
      <c r="T104" t="s">
        <v>572</v>
      </c>
      <c r="U104">
        <v>2224</v>
      </c>
      <c r="V104" t="s">
        <v>501</v>
      </c>
      <c r="W104">
        <v>931</v>
      </c>
      <c r="X104" t="s">
        <v>751</v>
      </c>
    </row>
    <row r="105" spans="6:24" ht="14.4" x14ac:dyDescent="0.3">
      <c r="F105" s="368" t="s">
        <v>587</v>
      </c>
      <c r="G105" s="368" t="s">
        <v>890</v>
      </c>
      <c r="H105" s="369" t="s">
        <v>153</v>
      </c>
      <c r="I105" s="439">
        <v>100</v>
      </c>
      <c r="J105" s="441"/>
      <c r="K105" s="441"/>
      <c r="L105" s="441"/>
      <c r="M105" s="441"/>
      <c r="N105" s="11"/>
      <c r="O105" s="11"/>
      <c r="P105" s="11"/>
      <c r="T105" t="s">
        <v>572</v>
      </c>
      <c r="U105">
        <v>2224</v>
      </c>
      <c r="V105" t="s">
        <v>522</v>
      </c>
      <c r="W105">
        <v>714</v>
      </c>
      <c r="X105" t="s">
        <v>751</v>
      </c>
    </row>
    <row r="106" spans="6:24" ht="14.4" x14ac:dyDescent="0.3">
      <c r="F106" s="368" t="s">
        <v>587</v>
      </c>
      <c r="G106" s="368" t="s">
        <v>896</v>
      </c>
      <c r="H106" s="369" t="s">
        <v>153</v>
      </c>
      <c r="I106" s="439">
        <v>101</v>
      </c>
      <c r="J106" s="441"/>
      <c r="K106" s="441"/>
      <c r="L106" s="441"/>
      <c r="M106" s="441"/>
      <c r="N106" s="11"/>
      <c r="O106" s="11"/>
      <c r="P106" s="11"/>
      <c r="T106" t="s">
        <v>572</v>
      </c>
      <c r="U106" t="s">
        <v>545</v>
      </c>
      <c r="V106" t="s">
        <v>501</v>
      </c>
      <c r="W106">
        <v>931</v>
      </c>
      <c r="X106" t="s">
        <v>751</v>
      </c>
    </row>
    <row r="107" spans="6:24" ht="14.4" x14ac:dyDescent="0.3">
      <c r="F107" s="368" t="s">
        <v>587</v>
      </c>
      <c r="G107" s="368" t="s">
        <v>900</v>
      </c>
      <c r="H107" s="369" t="s">
        <v>153</v>
      </c>
      <c r="I107" s="439">
        <v>102</v>
      </c>
      <c r="J107" s="441"/>
      <c r="K107" s="441"/>
      <c r="L107" s="441"/>
      <c r="M107" s="441"/>
      <c r="N107" s="11"/>
      <c r="O107" s="11"/>
      <c r="P107" s="11"/>
      <c r="T107" t="s">
        <v>572</v>
      </c>
      <c r="U107" t="s">
        <v>545</v>
      </c>
      <c r="V107" t="s">
        <v>757</v>
      </c>
      <c r="W107">
        <v>922</v>
      </c>
      <c r="X107" t="s">
        <v>751</v>
      </c>
    </row>
    <row r="108" spans="6:24" ht="14.4" x14ac:dyDescent="0.3">
      <c r="F108" s="368" t="s">
        <v>866</v>
      </c>
      <c r="G108" s="368" t="s">
        <v>887</v>
      </c>
      <c r="H108" s="369" t="s">
        <v>157</v>
      </c>
      <c r="I108" s="439">
        <v>103</v>
      </c>
      <c r="J108" s="441"/>
      <c r="K108" s="441"/>
      <c r="L108" s="441"/>
      <c r="M108" s="441"/>
      <c r="N108" s="11"/>
      <c r="O108" s="11"/>
      <c r="P108" s="11"/>
      <c r="T108" t="s">
        <v>572</v>
      </c>
      <c r="U108" t="s">
        <v>545</v>
      </c>
      <c r="V108" t="s">
        <v>522</v>
      </c>
      <c r="W108">
        <v>714</v>
      </c>
      <c r="X108" t="s">
        <v>751</v>
      </c>
    </row>
    <row r="109" spans="6:24" ht="14.4" x14ac:dyDescent="0.3">
      <c r="F109" s="368" t="s">
        <v>866</v>
      </c>
      <c r="G109" s="368" t="s">
        <v>520</v>
      </c>
      <c r="H109" s="369" t="s">
        <v>157</v>
      </c>
      <c r="I109" s="439">
        <v>104</v>
      </c>
      <c r="J109" s="441"/>
      <c r="K109" s="441"/>
      <c r="L109" s="441"/>
      <c r="M109" s="441"/>
      <c r="N109" s="11"/>
      <c r="O109" s="11"/>
      <c r="P109" s="11"/>
      <c r="T109" t="s">
        <v>572</v>
      </c>
      <c r="U109">
        <v>3031</v>
      </c>
      <c r="V109" t="s">
        <v>502</v>
      </c>
      <c r="W109" t="s">
        <v>758</v>
      </c>
      <c r="X109" t="s">
        <v>751</v>
      </c>
    </row>
    <row r="110" spans="6:24" ht="14.4" x14ac:dyDescent="0.3">
      <c r="F110" s="368" t="s">
        <v>866</v>
      </c>
      <c r="G110" s="368" t="s">
        <v>521</v>
      </c>
      <c r="H110" s="369" t="s">
        <v>157</v>
      </c>
      <c r="I110" s="439">
        <v>105</v>
      </c>
      <c r="J110" s="441"/>
      <c r="K110" s="441"/>
      <c r="L110" s="441"/>
      <c r="M110" s="441"/>
      <c r="N110" s="11"/>
      <c r="O110" s="11"/>
      <c r="P110" s="11"/>
      <c r="T110" t="s">
        <v>572</v>
      </c>
      <c r="U110">
        <v>3031</v>
      </c>
      <c r="V110" t="s">
        <v>760</v>
      </c>
      <c r="W110">
        <v>832</v>
      </c>
      <c r="X110" t="s">
        <v>751</v>
      </c>
    </row>
    <row r="111" spans="6:24" ht="14.4" x14ac:dyDescent="0.3">
      <c r="F111" s="368" t="s">
        <v>866</v>
      </c>
      <c r="G111" s="368" t="s">
        <v>880</v>
      </c>
      <c r="H111" s="369" t="s">
        <v>153</v>
      </c>
      <c r="I111" s="439">
        <v>106</v>
      </c>
      <c r="J111" s="441"/>
      <c r="K111" s="441"/>
      <c r="L111" s="441"/>
      <c r="M111" s="441"/>
      <c r="N111" s="11"/>
      <c r="O111" s="11"/>
      <c r="P111" s="11"/>
      <c r="T111" t="s">
        <v>572</v>
      </c>
      <c r="U111">
        <v>3031</v>
      </c>
      <c r="V111" t="s">
        <v>519</v>
      </c>
      <c r="W111">
        <v>1000</v>
      </c>
      <c r="X111" t="s">
        <v>751</v>
      </c>
    </row>
    <row r="112" spans="6:24" ht="14.4" x14ac:dyDescent="0.3">
      <c r="F112" s="368" t="s">
        <v>866</v>
      </c>
      <c r="G112" s="368" t="s">
        <v>887</v>
      </c>
      <c r="H112" s="369" t="s">
        <v>153</v>
      </c>
      <c r="I112" s="439">
        <v>107</v>
      </c>
      <c r="J112" s="441"/>
      <c r="K112" s="441"/>
      <c r="L112" s="441"/>
      <c r="M112" s="441"/>
      <c r="N112" s="11"/>
      <c r="O112" s="11"/>
      <c r="P112" s="11"/>
      <c r="T112" t="s">
        <v>573</v>
      </c>
      <c r="U112">
        <v>3031</v>
      </c>
      <c r="V112" t="s">
        <v>502</v>
      </c>
      <c r="W112" t="s">
        <v>758</v>
      </c>
      <c r="X112" t="s">
        <v>751</v>
      </c>
    </row>
    <row r="113" spans="6:24" ht="14.4" x14ac:dyDescent="0.3">
      <c r="F113" s="368" t="s">
        <v>866</v>
      </c>
      <c r="G113" s="368" t="s">
        <v>889</v>
      </c>
      <c r="H113" s="369" t="s">
        <v>153</v>
      </c>
      <c r="I113" s="439">
        <v>108</v>
      </c>
      <c r="J113" s="441"/>
      <c r="K113" s="441"/>
      <c r="L113" s="441"/>
      <c r="M113" s="441"/>
      <c r="N113" s="11"/>
      <c r="O113" s="11"/>
      <c r="P113" s="11"/>
      <c r="T113" t="s">
        <v>573</v>
      </c>
      <c r="U113">
        <v>3031</v>
      </c>
      <c r="V113" t="s">
        <v>769</v>
      </c>
      <c r="W113">
        <v>311</v>
      </c>
      <c r="X113" t="s">
        <v>751</v>
      </c>
    </row>
    <row r="114" spans="6:24" ht="14.4" x14ac:dyDescent="0.3">
      <c r="F114" s="368" t="s">
        <v>866</v>
      </c>
      <c r="G114" s="368" t="s">
        <v>504</v>
      </c>
      <c r="H114" s="369" t="s">
        <v>153</v>
      </c>
      <c r="I114" s="439">
        <v>109</v>
      </c>
      <c r="J114" s="441"/>
      <c r="K114" s="441"/>
      <c r="L114" s="441"/>
      <c r="M114" s="441"/>
      <c r="N114" s="11"/>
      <c r="O114" s="11"/>
      <c r="P114" s="11"/>
      <c r="T114" t="s">
        <v>573</v>
      </c>
      <c r="U114">
        <v>3031</v>
      </c>
      <c r="V114" t="s">
        <v>759</v>
      </c>
      <c r="W114">
        <v>726</v>
      </c>
      <c r="X114" t="s">
        <v>751</v>
      </c>
    </row>
    <row r="115" spans="6:24" ht="14.4" x14ac:dyDescent="0.3">
      <c r="F115" s="368" t="s">
        <v>866</v>
      </c>
      <c r="G115" s="368" t="s">
        <v>905</v>
      </c>
      <c r="H115" s="369" t="s">
        <v>153</v>
      </c>
      <c r="I115" s="439">
        <v>110</v>
      </c>
      <c r="J115" s="441"/>
      <c r="K115" s="441"/>
      <c r="L115" s="441"/>
      <c r="M115" s="441"/>
      <c r="N115" s="11"/>
      <c r="O115" s="11"/>
      <c r="P115" s="11"/>
      <c r="T115" t="s">
        <v>573</v>
      </c>
      <c r="U115">
        <v>3031</v>
      </c>
      <c r="V115" t="s">
        <v>760</v>
      </c>
      <c r="W115">
        <v>832</v>
      </c>
      <c r="X115" t="s">
        <v>751</v>
      </c>
    </row>
    <row r="116" spans="6:24" ht="14.4" x14ac:dyDescent="0.3">
      <c r="F116" s="368" t="s">
        <v>866</v>
      </c>
      <c r="G116" s="368" t="s">
        <v>520</v>
      </c>
      <c r="H116" s="369" t="s">
        <v>153</v>
      </c>
      <c r="I116" s="439">
        <v>111</v>
      </c>
      <c r="J116" s="441"/>
      <c r="K116" s="441"/>
      <c r="L116" s="441"/>
      <c r="M116" s="441"/>
      <c r="N116" s="441"/>
      <c r="O116" s="441"/>
      <c r="P116" s="11"/>
      <c r="T116" t="s">
        <v>573</v>
      </c>
      <c r="U116">
        <v>3031</v>
      </c>
      <c r="V116" t="s">
        <v>752</v>
      </c>
      <c r="W116">
        <v>721</v>
      </c>
      <c r="X116" t="s">
        <v>751</v>
      </c>
    </row>
    <row r="117" spans="6:24" ht="14.4" x14ac:dyDescent="0.3">
      <c r="F117" s="368" t="s">
        <v>866</v>
      </c>
      <c r="G117" s="368" t="s">
        <v>521</v>
      </c>
      <c r="H117" s="369" t="s">
        <v>153</v>
      </c>
      <c r="I117" s="439">
        <v>112</v>
      </c>
      <c r="J117" s="441"/>
      <c r="K117" s="441"/>
      <c r="L117" s="441"/>
      <c r="M117" s="441"/>
      <c r="N117" s="441"/>
      <c r="O117" s="441"/>
      <c r="P117" s="11"/>
      <c r="T117" t="s">
        <v>573</v>
      </c>
      <c r="U117">
        <v>3031</v>
      </c>
      <c r="V117" t="s">
        <v>519</v>
      </c>
      <c r="W117">
        <v>1000</v>
      </c>
      <c r="X117" t="s">
        <v>751</v>
      </c>
    </row>
    <row r="118" spans="6:24" ht="14.4" x14ac:dyDescent="0.3">
      <c r="F118" s="368" t="s">
        <v>867</v>
      </c>
      <c r="G118" s="368" t="s">
        <v>877</v>
      </c>
      <c r="H118" s="369">
        <v>3031</v>
      </c>
      <c r="I118" s="439">
        <v>113</v>
      </c>
      <c r="J118" s="441"/>
      <c r="K118" s="441"/>
      <c r="L118" s="441"/>
      <c r="M118" s="441"/>
      <c r="N118" s="441"/>
      <c r="O118" s="441"/>
      <c r="P118" s="11"/>
      <c r="T118" t="s">
        <v>574</v>
      </c>
      <c r="U118">
        <v>2224</v>
      </c>
      <c r="V118" t="s">
        <v>750</v>
      </c>
      <c r="W118">
        <v>702</v>
      </c>
      <c r="X118" t="s">
        <v>751</v>
      </c>
    </row>
    <row r="119" spans="6:24" ht="14.4" x14ac:dyDescent="0.3">
      <c r="F119" s="368" t="s">
        <v>867</v>
      </c>
      <c r="G119" s="368" t="s">
        <v>892</v>
      </c>
      <c r="H119" s="369">
        <v>3031</v>
      </c>
      <c r="I119" s="439">
        <v>114</v>
      </c>
      <c r="J119" s="441"/>
      <c r="K119" s="441"/>
      <c r="L119" s="441"/>
      <c r="M119" s="441"/>
      <c r="N119" s="441"/>
      <c r="O119" s="441"/>
      <c r="P119" s="11"/>
      <c r="T119" t="s">
        <v>574</v>
      </c>
      <c r="U119">
        <v>2224</v>
      </c>
      <c r="V119" t="s">
        <v>752</v>
      </c>
      <c r="W119">
        <v>721</v>
      </c>
      <c r="X119" t="s">
        <v>751</v>
      </c>
    </row>
    <row r="120" spans="6:24" ht="14.4" x14ac:dyDescent="0.3">
      <c r="F120" s="368" t="s">
        <v>867</v>
      </c>
      <c r="G120" s="368" t="s">
        <v>895</v>
      </c>
      <c r="H120" s="369">
        <v>3031</v>
      </c>
      <c r="I120" s="439">
        <v>115</v>
      </c>
      <c r="J120" s="441"/>
      <c r="K120" s="441"/>
      <c r="L120" s="441"/>
      <c r="M120" s="441"/>
      <c r="N120" s="441"/>
      <c r="O120" s="441"/>
      <c r="P120" s="11"/>
      <c r="T120" t="s">
        <v>574</v>
      </c>
      <c r="U120">
        <v>2224</v>
      </c>
      <c r="V120" t="s">
        <v>522</v>
      </c>
      <c r="W120">
        <v>714</v>
      </c>
      <c r="X120" t="s">
        <v>751</v>
      </c>
    </row>
    <row r="121" spans="6:24" ht="14.4" x14ac:dyDescent="0.3">
      <c r="F121" s="368" t="s">
        <v>867</v>
      </c>
      <c r="G121" s="368" t="s">
        <v>915</v>
      </c>
      <c r="H121" s="369">
        <v>3031</v>
      </c>
      <c r="I121" s="439">
        <v>116</v>
      </c>
      <c r="J121" s="441"/>
      <c r="K121" s="441"/>
      <c r="L121" s="441"/>
      <c r="M121" s="441"/>
      <c r="N121" s="441"/>
      <c r="O121" s="441"/>
      <c r="P121" s="11"/>
      <c r="T121" t="s">
        <v>574</v>
      </c>
      <c r="U121" t="s">
        <v>157</v>
      </c>
      <c r="V121" t="s">
        <v>750</v>
      </c>
      <c r="W121">
        <v>702</v>
      </c>
      <c r="X121" t="s">
        <v>762</v>
      </c>
    </row>
    <row r="122" spans="6:24" ht="14.4" x14ac:dyDescent="0.3">
      <c r="F122" s="368" t="s">
        <v>867</v>
      </c>
      <c r="G122" s="368" t="s">
        <v>897</v>
      </c>
      <c r="H122" s="369">
        <v>3031</v>
      </c>
      <c r="I122" s="439">
        <v>117</v>
      </c>
      <c r="J122" s="441"/>
      <c r="K122" s="441"/>
      <c r="L122" s="441"/>
      <c r="M122" s="441"/>
      <c r="N122" s="441"/>
      <c r="O122" s="441"/>
      <c r="P122" s="11"/>
      <c r="T122" t="s">
        <v>574</v>
      </c>
      <c r="U122" t="s">
        <v>157</v>
      </c>
      <c r="V122" t="s">
        <v>523</v>
      </c>
      <c r="W122">
        <v>717</v>
      </c>
      <c r="X122" t="s">
        <v>763</v>
      </c>
    </row>
    <row r="123" spans="6:24" ht="14.4" x14ac:dyDescent="0.3">
      <c r="F123" s="368" t="s">
        <v>867</v>
      </c>
      <c r="G123" s="368" t="s">
        <v>901</v>
      </c>
      <c r="H123" s="369">
        <v>3031</v>
      </c>
      <c r="I123" s="439">
        <v>118</v>
      </c>
      <c r="J123" s="441"/>
      <c r="K123" s="441"/>
      <c r="L123" s="441"/>
      <c r="M123" s="441"/>
      <c r="N123" s="441"/>
      <c r="O123" s="441"/>
      <c r="P123" s="11"/>
      <c r="T123" t="s">
        <v>575</v>
      </c>
      <c r="U123">
        <v>2224</v>
      </c>
      <c r="V123" t="s">
        <v>757</v>
      </c>
      <c r="W123">
        <v>922</v>
      </c>
      <c r="X123" t="s">
        <v>751</v>
      </c>
    </row>
    <row r="124" spans="6:24" ht="14.4" x14ac:dyDescent="0.3">
      <c r="F124" s="368" t="s">
        <v>867</v>
      </c>
      <c r="G124" s="368" t="s">
        <v>902</v>
      </c>
      <c r="H124" s="369">
        <v>3031</v>
      </c>
      <c r="I124" s="439">
        <v>119</v>
      </c>
      <c r="J124" s="441"/>
      <c r="K124" s="441"/>
      <c r="L124" s="441"/>
      <c r="M124" s="441"/>
      <c r="N124" s="441"/>
      <c r="O124" s="441"/>
      <c r="P124" s="11"/>
      <c r="T124" t="s">
        <v>575</v>
      </c>
      <c r="U124">
        <v>2224</v>
      </c>
      <c r="V124" t="s">
        <v>522</v>
      </c>
      <c r="W124">
        <v>714</v>
      </c>
      <c r="X124" t="s">
        <v>751</v>
      </c>
    </row>
    <row r="125" spans="6:24" ht="14.4" x14ac:dyDescent="0.3">
      <c r="F125" s="368" t="s">
        <v>867</v>
      </c>
      <c r="G125" s="368" t="s">
        <v>903</v>
      </c>
      <c r="H125" s="369">
        <v>3031</v>
      </c>
      <c r="I125" s="439">
        <v>120</v>
      </c>
      <c r="J125" s="441"/>
      <c r="K125" s="441"/>
      <c r="L125" s="441"/>
      <c r="M125" s="441"/>
      <c r="N125" s="441"/>
      <c r="O125" s="441"/>
      <c r="P125" s="11"/>
      <c r="T125" t="s">
        <v>575</v>
      </c>
      <c r="U125" t="s">
        <v>545</v>
      </c>
      <c r="V125" t="s">
        <v>757</v>
      </c>
      <c r="W125">
        <v>922</v>
      </c>
      <c r="X125" t="s">
        <v>751</v>
      </c>
    </row>
    <row r="126" spans="6:24" ht="14.4" x14ac:dyDescent="0.3">
      <c r="F126" s="368" t="s">
        <v>867</v>
      </c>
      <c r="G126" s="368" t="s">
        <v>904</v>
      </c>
      <c r="H126" s="369">
        <v>3031</v>
      </c>
      <c r="I126" s="439">
        <v>121</v>
      </c>
      <c r="J126" s="441"/>
      <c r="K126" s="441"/>
      <c r="L126" s="441"/>
      <c r="M126" s="441"/>
      <c r="N126" s="441"/>
      <c r="O126" s="441"/>
      <c r="P126" s="11"/>
      <c r="T126" t="s">
        <v>575</v>
      </c>
      <c r="U126" t="s">
        <v>545</v>
      </c>
      <c r="V126" t="s">
        <v>522</v>
      </c>
      <c r="W126">
        <v>714</v>
      </c>
      <c r="X126" t="s">
        <v>751</v>
      </c>
    </row>
    <row r="127" spans="6:24" ht="14.4" x14ac:dyDescent="0.3">
      <c r="F127" s="368" t="s">
        <v>867</v>
      </c>
      <c r="G127" s="368" t="s">
        <v>905</v>
      </c>
      <c r="H127" s="369">
        <v>3031</v>
      </c>
      <c r="I127" s="439">
        <v>122</v>
      </c>
      <c r="J127" s="441"/>
      <c r="K127" s="441"/>
      <c r="L127" s="441"/>
      <c r="M127" s="441"/>
      <c r="N127" s="441"/>
      <c r="O127" s="441"/>
      <c r="P127" s="11"/>
      <c r="T127" t="s">
        <v>575</v>
      </c>
      <c r="U127" t="s">
        <v>155</v>
      </c>
      <c r="V127" t="s">
        <v>510</v>
      </c>
      <c r="W127">
        <v>912</v>
      </c>
      <c r="X127" t="s">
        <v>751</v>
      </c>
    </row>
    <row r="128" spans="6:24" ht="14.4" x14ac:dyDescent="0.3">
      <c r="F128" s="368" t="s">
        <v>868</v>
      </c>
      <c r="G128" s="368" t="s">
        <v>894</v>
      </c>
      <c r="H128" s="369">
        <v>2224</v>
      </c>
      <c r="I128" s="439">
        <v>123</v>
      </c>
      <c r="J128" s="441"/>
      <c r="K128" s="441"/>
      <c r="L128" s="441"/>
      <c r="M128" s="441"/>
      <c r="N128" s="441"/>
      <c r="O128" s="441"/>
      <c r="P128" s="11"/>
      <c r="T128" t="s">
        <v>575</v>
      </c>
      <c r="U128" t="s">
        <v>155</v>
      </c>
      <c r="V128" t="s">
        <v>757</v>
      </c>
      <c r="W128">
        <v>922</v>
      </c>
      <c r="X128" t="s">
        <v>770</v>
      </c>
    </row>
    <row r="129" spans="6:24" ht="14.4" x14ac:dyDescent="0.3">
      <c r="F129" s="368" t="s">
        <v>868</v>
      </c>
      <c r="G129" s="368" t="s">
        <v>509</v>
      </c>
      <c r="H129" s="369">
        <v>2224</v>
      </c>
      <c r="I129" s="439">
        <v>124</v>
      </c>
      <c r="J129" s="441"/>
      <c r="K129" s="441"/>
      <c r="L129" s="441"/>
      <c r="M129" s="441"/>
      <c r="N129" s="441"/>
      <c r="O129" s="441"/>
      <c r="P129" s="11"/>
      <c r="T129" t="s">
        <v>771</v>
      </c>
      <c r="U129" t="s">
        <v>157</v>
      </c>
      <c r="V129" t="s">
        <v>772</v>
      </c>
      <c r="W129">
        <v>319</v>
      </c>
      <c r="X129" t="s">
        <v>372</v>
      </c>
    </row>
    <row r="130" spans="6:24" ht="14.4" x14ac:dyDescent="0.3">
      <c r="F130" s="368" t="s">
        <v>868</v>
      </c>
      <c r="G130" s="368" t="s">
        <v>522</v>
      </c>
      <c r="H130" s="369">
        <v>2224</v>
      </c>
      <c r="I130" s="439">
        <v>125</v>
      </c>
      <c r="J130" s="441"/>
      <c r="K130" s="441"/>
      <c r="L130" s="441"/>
      <c r="M130" s="441"/>
      <c r="N130" s="441"/>
      <c r="O130" s="441"/>
      <c r="P130" s="11"/>
      <c r="T130" t="s">
        <v>771</v>
      </c>
      <c r="U130" t="s">
        <v>157</v>
      </c>
      <c r="V130" t="s">
        <v>767</v>
      </c>
      <c r="W130">
        <v>306</v>
      </c>
      <c r="X130" t="s">
        <v>372</v>
      </c>
    </row>
    <row r="131" spans="6:24" ht="14.4" x14ac:dyDescent="0.3">
      <c r="F131" s="368" t="s">
        <v>868</v>
      </c>
      <c r="G131" s="368" t="s">
        <v>877</v>
      </c>
      <c r="H131" s="369" t="s">
        <v>545</v>
      </c>
      <c r="I131" s="439">
        <v>126</v>
      </c>
      <c r="J131" s="441"/>
      <c r="K131" s="441"/>
      <c r="L131" s="441"/>
      <c r="M131" s="441"/>
      <c r="N131" s="441"/>
      <c r="O131" s="441"/>
      <c r="P131" s="11"/>
      <c r="T131" t="s">
        <v>771</v>
      </c>
      <c r="U131" t="s">
        <v>153</v>
      </c>
      <c r="V131" t="s">
        <v>772</v>
      </c>
      <c r="W131">
        <v>319</v>
      </c>
      <c r="X131" t="s">
        <v>372</v>
      </c>
    </row>
    <row r="132" spans="6:24" ht="14.4" x14ac:dyDescent="0.3">
      <c r="F132" s="368" t="s">
        <v>868</v>
      </c>
      <c r="G132" s="368" t="s">
        <v>482</v>
      </c>
      <c r="H132" s="369" t="s">
        <v>545</v>
      </c>
      <c r="I132" s="439">
        <v>127</v>
      </c>
      <c r="J132" s="441"/>
      <c r="K132" s="441"/>
      <c r="L132" s="441"/>
      <c r="M132" s="441"/>
      <c r="N132" s="11"/>
      <c r="O132" s="11"/>
      <c r="P132" s="11"/>
      <c r="T132" t="s">
        <v>771</v>
      </c>
      <c r="U132" t="s">
        <v>153</v>
      </c>
      <c r="V132" t="s">
        <v>767</v>
      </c>
      <c r="W132">
        <v>306</v>
      </c>
      <c r="X132" t="s">
        <v>372</v>
      </c>
    </row>
    <row r="133" spans="6:24" ht="14.4" x14ac:dyDescent="0.3">
      <c r="F133" s="368" t="s">
        <v>868</v>
      </c>
      <c r="G133" s="368" t="s">
        <v>891</v>
      </c>
      <c r="H133" s="369" t="s">
        <v>545</v>
      </c>
      <c r="I133" s="439">
        <v>128</v>
      </c>
      <c r="J133" s="441"/>
      <c r="K133" s="441"/>
      <c r="L133" s="441"/>
      <c r="M133" s="441"/>
      <c r="N133" s="11"/>
      <c r="O133" s="11"/>
      <c r="P133" s="11"/>
      <c r="T133" t="s">
        <v>771</v>
      </c>
      <c r="U133" t="s">
        <v>153</v>
      </c>
      <c r="V133" t="s">
        <v>773</v>
      </c>
      <c r="W133">
        <v>315</v>
      </c>
      <c r="X133" t="s">
        <v>751</v>
      </c>
    </row>
    <row r="134" spans="6:24" ht="14.4" x14ac:dyDescent="0.3">
      <c r="F134" s="368" t="s">
        <v>868</v>
      </c>
      <c r="G134" s="368" t="s">
        <v>893</v>
      </c>
      <c r="H134" s="369" t="s">
        <v>545</v>
      </c>
      <c r="I134" s="439">
        <v>129</v>
      </c>
      <c r="J134" s="441"/>
      <c r="K134" s="441"/>
      <c r="L134" s="441"/>
      <c r="M134" s="441"/>
      <c r="N134" s="11"/>
      <c r="O134" s="11"/>
      <c r="P134" s="11"/>
      <c r="T134" t="s">
        <v>771</v>
      </c>
      <c r="U134" t="s">
        <v>153</v>
      </c>
      <c r="V134" t="s">
        <v>768</v>
      </c>
      <c r="W134">
        <v>303</v>
      </c>
      <c r="X134" t="s">
        <v>751</v>
      </c>
    </row>
    <row r="135" spans="6:24" ht="14.4" x14ac:dyDescent="0.3">
      <c r="F135" s="368" t="s">
        <v>868</v>
      </c>
      <c r="G135" s="368" t="s">
        <v>894</v>
      </c>
      <c r="H135" s="369" t="s">
        <v>545</v>
      </c>
      <c r="I135" s="439">
        <v>130</v>
      </c>
      <c r="J135" s="441"/>
      <c r="K135" s="441"/>
      <c r="L135" s="441"/>
      <c r="M135" s="441"/>
      <c r="N135" s="11"/>
      <c r="O135" s="11"/>
      <c r="P135" s="11"/>
      <c r="T135" t="s">
        <v>771</v>
      </c>
      <c r="U135" t="s">
        <v>153</v>
      </c>
      <c r="V135" t="s">
        <v>761</v>
      </c>
      <c r="W135">
        <v>829</v>
      </c>
      <c r="X135" t="s">
        <v>751</v>
      </c>
    </row>
    <row r="136" spans="6:24" ht="14.4" x14ac:dyDescent="0.3">
      <c r="F136" s="368" t="s">
        <v>868</v>
      </c>
      <c r="G136" s="368" t="s">
        <v>509</v>
      </c>
      <c r="H136" s="369" t="s">
        <v>545</v>
      </c>
      <c r="I136" s="439">
        <v>131</v>
      </c>
      <c r="J136" s="441"/>
      <c r="K136" s="441"/>
      <c r="L136" s="441"/>
      <c r="M136" s="441"/>
      <c r="N136" s="11"/>
      <c r="O136" s="11"/>
      <c r="P136" s="11"/>
      <c r="T136" t="s">
        <v>771</v>
      </c>
      <c r="U136" t="s">
        <v>153</v>
      </c>
      <c r="V136" t="s">
        <v>510</v>
      </c>
      <c r="W136">
        <v>912</v>
      </c>
      <c r="X136" t="s">
        <v>751</v>
      </c>
    </row>
    <row r="137" spans="6:24" ht="14.4" x14ac:dyDescent="0.3">
      <c r="F137" s="368" t="s">
        <v>868</v>
      </c>
      <c r="G137" s="368" t="s">
        <v>903</v>
      </c>
      <c r="H137" s="369" t="s">
        <v>545</v>
      </c>
      <c r="I137" s="439">
        <v>132</v>
      </c>
      <c r="J137" s="441"/>
      <c r="K137" s="441"/>
      <c r="L137" s="441"/>
      <c r="M137" s="441"/>
      <c r="N137" s="11"/>
      <c r="O137" s="11"/>
      <c r="P137" s="11"/>
      <c r="T137" t="s">
        <v>774</v>
      </c>
      <c r="U137">
        <v>2224</v>
      </c>
      <c r="V137" t="s">
        <v>775</v>
      </c>
      <c r="W137">
        <v>314</v>
      </c>
      <c r="X137" t="s">
        <v>751</v>
      </c>
    </row>
    <row r="138" spans="6:24" ht="14.4" x14ac:dyDescent="0.3">
      <c r="F138" s="368" t="s">
        <v>868</v>
      </c>
      <c r="G138" s="368" t="s">
        <v>905</v>
      </c>
      <c r="H138" s="369" t="s">
        <v>545</v>
      </c>
      <c r="I138" s="439">
        <v>133</v>
      </c>
      <c r="J138" s="441"/>
      <c r="K138" s="441"/>
      <c r="L138" s="441"/>
      <c r="M138" s="441"/>
      <c r="N138" s="11"/>
      <c r="O138" s="11"/>
      <c r="P138" s="11"/>
      <c r="T138" t="s">
        <v>774</v>
      </c>
      <c r="U138" t="s">
        <v>545</v>
      </c>
      <c r="V138" t="s">
        <v>775</v>
      </c>
      <c r="W138">
        <v>314</v>
      </c>
      <c r="X138" t="s">
        <v>751</v>
      </c>
    </row>
    <row r="139" spans="6:24" ht="14.4" x14ac:dyDescent="0.3">
      <c r="F139" s="368" t="s">
        <v>868</v>
      </c>
      <c r="G139" s="368" t="s">
        <v>906</v>
      </c>
      <c r="H139" s="369" t="s">
        <v>545</v>
      </c>
      <c r="I139" s="439">
        <v>134</v>
      </c>
      <c r="J139" s="441"/>
      <c r="K139" s="441"/>
      <c r="L139" s="441"/>
      <c r="M139" s="441"/>
      <c r="N139" s="11"/>
      <c r="O139" s="11"/>
      <c r="P139" s="11"/>
      <c r="T139" t="s">
        <v>774</v>
      </c>
      <c r="U139" t="s">
        <v>545</v>
      </c>
      <c r="V139" t="s">
        <v>756</v>
      </c>
      <c r="W139">
        <v>320</v>
      </c>
      <c r="X139" t="s">
        <v>751</v>
      </c>
    </row>
    <row r="140" spans="6:24" ht="14.4" x14ac:dyDescent="0.3">
      <c r="F140" s="368" t="s">
        <v>868</v>
      </c>
      <c r="G140" s="368" t="s">
        <v>907</v>
      </c>
      <c r="H140" s="369" t="s">
        <v>545</v>
      </c>
      <c r="I140" s="439">
        <v>135</v>
      </c>
      <c r="J140" s="441"/>
      <c r="K140" s="441"/>
      <c r="L140" s="441"/>
      <c r="M140" s="441"/>
      <c r="N140" s="11"/>
      <c r="O140" s="11"/>
      <c r="P140" s="11"/>
      <c r="T140" t="s">
        <v>774</v>
      </c>
      <c r="U140" t="s">
        <v>545</v>
      </c>
      <c r="V140" t="s">
        <v>752</v>
      </c>
      <c r="W140">
        <v>721</v>
      </c>
      <c r="X140" t="s">
        <v>751</v>
      </c>
    </row>
    <row r="141" spans="6:24" ht="14.4" x14ac:dyDescent="0.3">
      <c r="F141" s="368" t="s">
        <v>868</v>
      </c>
      <c r="G141" s="368" t="s">
        <v>522</v>
      </c>
      <c r="H141" s="369" t="s">
        <v>545</v>
      </c>
      <c r="I141" s="439">
        <v>136</v>
      </c>
      <c r="J141" s="441"/>
      <c r="K141" s="441"/>
      <c r="L141" s="441"/>
      <c r="M141" s="441"/>
      <c r="N141" s="11"/>
      <c r="O141" s="11"/>
      <c r="P141" s="11"/>
      <c r="T141" t="s">
        <v>774</v>
      </c>
      <c r="U141" t="s">
        <v>545</v>
      </c>
      <c r="V141" t="s">
        <v>776</v>
      </c>
      <c r="W141">
        <v>113</v>
      </c>
      <c r="X141" t="s">
        <v>751</v>
      </c>
    </row>
    <row r="142" spans="6:24" ht="14.4" x14ac:dyDescent="0.3">
      <c r="F142" s="368" t="s">
        <v>868</v>
      </c>
      <c r="G142" s="368" t="s">
        <v>911</v>
      </c>
      <c r="H142" s="369" t="s">
        <v>545</v>
      </c>
      <c r="I142" s="439">
        <v>137</v>
      </c>
      <c r="J142" s="441"/>
      <c r="K142" s="441"/>
      <c r="L142" s="441"/>
      <c r="M142" s="441"/>
      <c r="N142" s="11"/>
      <c r="O142" s="11"/>
      <c r="P142" s="11"/>
      <c r="T142" t="s">
        <v>774</v>
      </c>
      <c r="U142">
        <v>3031</v>
      </c>
      <c r="V142" t="s">
        <v>775</v>
      </c>
      <c r="W142">
        <v>314</v>
      </c>
      <c r="X142" t="s">
        <v>751</v>
      </c>
    </row>
    <row r="143" spans="6:24" ht="14.4" x14ac:dyDescent="0.3">
      <c r="F143" s="368" t="s">
        <v>868</v>
      </c>
      <c r="G143" s="368" t="s">
        <v>877</v>
      </c>
      <c r="H143" s="369">
        <v>3031</v>
      </c>
      <c r="I143" s="439">
        <v>138</v>
      </c>
      <c r="J143" s="441"/>
      <c r="K143" s="441"/>
      <c r="L143" s="441"/>
      <c r="M143" s="441"/>
      <c r="N143" s="11"/>
      <c r="O143" s="11"/>
      <c r="P143" s="11"/>
      <c r="T143" t="s">
        <v>774</v>
      </c>
      <c r="U143">
        <v>3031</v>
      </c>
      <c r="V143" t="s">
        <v>752</v>
      </c>
      <c r="W143">
        <v>721</v>
      </c>
      <c r="X143" t="s">
        <v>751</v>
      </c>
    </row>
    <row r="144" spans="6:24" ht="14.4" x14ac:dyDescent="0.3">
      <c r="F144" s="368" t="s">
        <v>868</v>
      </c>
      <c r="G144" s="368" t="s">
        <v>892</v>
      </c>
      <c r="H144" s="369">
        <v>3031</v>
      </c>
      <c r="I144" s="439">
        <v>139</v>
      </c>
      <c r="J144" s="441"/>
      <c r="K144" s="441"/>
      <c r="L144" s="441"/>
      <c r="M144" s="441"/>
      <c r="N144" s="11"/>
      <c r="O144" s="11"/>
      <c r="P144" s="11"/>
      <c r="T144" t="s">
        <v>774</v>
      </c>
      <c r="U144" t="s">
        <v>153</v>
      </c>
      <c r="V144" t="s">
        <v>494</v>
      </c>
      <c r="W144">
        <v>910913</v>
      </c>
      <c r="X144" t="s">
        <v>751</v>
      </c>
    </row>
    <row r="145" spans="6:24" ht="14.4" x14ac:dyDescent="0.3">
      <c r="F145" s="368" t="s">
        <v>868</v>
      </c>
      <c r="G145" s="368" t="s">
        <v>895</v>
      </c>
      <c r="H145" s="369">
        <v>3031</v>
      </c>
      <c r="I145" s="439">
        <v>140</v>
      </c>
      <c r="J145" s="441"/>
      <c r="K145" s="441"/>
      <c r="L145" s="441"/>
      <c r="M145" s="441"/>
      <c r="N145" s="11"/>
      <c r="O145" s="11"/>
      <c r="P145" s="11"/>
      <c r="T145" t="s">
        <v>774</v>
      </c>
      <c r="U145" t="s">
        <v>153</v>
      </c>
      <c r="V145" t="s">
        <v>500</v>
      </c>
      <c r="W145">
        <v>210</v>
      </c>
      <c r="X145" t="s">
        <v>751</v>
      </c>
    </row>
    <row r="146" spans="6:24" ht="14.4" x14ac:dyDescent="0.3">
      <c r="F146" s="368" t="s">
        <v>868</v>
      </c>
      <c r="G146" s="368" t="s">
        <v>915</v>
      </c>
      <c r="H146" s="369">
        <v>3031</v>
      </c>
      <c r="I146" s="439">
        <v>141</v>
      </c>
      <c r="J146" s="441"/>
      <c r="K146" s="441"/>
      <c r="L146" s="441"/>
      <c r="M146" s="441"/>
      <c r="N146" s="11"/>
      <c r="O146" s="11"/>
      <c r="P146" s="11"/>
      <c r="T146" t="s">
        <v>774</v>
      </c>
      <c r="U146" t="s">
        <v>153</v>
      </c>
      <c r="V146" t="s">
        <v>504</v>
      </c>
      <c r="W146">
        <v>727</v>
      </c>
      <c r="X146" t="s">
        <v>763</v>
      </c>
    </row>
    <row r="147" spans="6:24" ht="14.4" x14ac:dyDescent="0.3">
      <c r="F147" s="368" t="s">
        <v>868</v>
      </c>
      <c r="G147" s="368" t="s">
        <v>897</v>
      </c>
      <c r="H147" s="369">
        <v>3031</v>
      </c>
      <c r="I147" s="439">
        <v>142</v>
      </c>
      <c r="J147" s="441"/>
      <c r="K147" s="441"/>
      <c r="L147" s="441"/>
      <c r="M147" s="441"/>
      <c r="N147" s="11"/>
      <c r="O147" s="11"/>
      <c r="P147" s="11"/>
      <c r="T147" t="s">
        <v>774</v>
      </c>
      <c r="U147" t="s">
        <v>153</v>
      </c>
      <c r="V147" t="s">
        <v>510</v>
      </c>
      <c r="W147">
        <v>912</v>
      </c>
      <c r="X147" t="s">
        <v>751</v>
      </c>
    </row>
    <row r="148" spans="6:24" ht="14.4" x14ac:dyDescent="0.3">
      <c r="F148" s="368" t="s">
        <v>868</v>
      </c>
      <c r="G148" s="368" t="s">
        <v>902</v>
      </c>
      <c r="H148" s="369">
        <v>3031</v>
      </c>
      <c r="I148" s="439">
        <v>143</v>
      </c>
      <c r="J148" s="441"/>
      <c r="K148" s="441"/>
      <c r="L148" s="11"/>
      <c r="M148" s="11"/>
      <c r="N148" s="11"/>
      <c r="O148" s="11"/>
      <c r="P148" s="11"/>
      <c r="T148" t="s">
        <v>777</v>
      </c>
      <c r="U148" t="s">
        <v>545</v>
      </c>
      <c r="V148" t="s">
        <v>778</v>
      </c>
      <c r="W148">
        <v>330</v>
      </c>
      <c r="X148" t="s">
        <v>751</v>
      </c>
    </row>
    <row r="149" spans="6:24" ht="14.4" x14ac:dyDescent="0.3">
      <c r="F149" s="368" t="s">
        <v>868</v>
      </c>
      <c r="G149" s="368" t="s">
        <v>903</v>
      </c>
      <c r="H149" s="369">
        <v>3031</v>
      </c>
      <c r="I149" s="439">
        <v>144</v>
      </c>
      <c r="J149" s="441"/>
      <c r="K149" s="441"/>
      <c r="L149" s="11"/>
      <c r="M149" s="11"/>
      <c r="N149" s="11"/>
      <c r="O149" s="11"/>
      <c r="P149" s="11"/>
      <c r="T149" t="s">
        <v>777</v>
      </c>
      <c r="U149" t="s">
        <v>157</v>
      </c>
      <c r="V149" t="s">
        <v>772</v>
      </c>
      <c r="W149">
        <v>319</v>
      </c>
      <c r="X149" t="s">
        <v>372</v>
      </c>
    </row>
    <row r="150" spans="6:24" ht="14.4" x14ac:dyDescent="0.3">
      <c r="F150" s="368" t="s">
        <v>868</v>
      </c>
      <c r="G150" s="368" t="s">
        <v>905</v>
      </c>
      <c r="H150" s="369">
        <v>3031</v>
      </c>
      <c r="I150" s="439">
        <v>145</v>
      </c>
      <c r="J150" s="441"/>
      <c r="K150" s="441"/>
      <c r="L150" s="11"/>
      <c r="M150" s="11"/>
      <c r="N150" s="11"/>
      <c r="O150" s="11"/>
      <c r="P150" s="11"/>
      <c r="T150" t="s">
        <v>777</v>
      </c>
      <c r="U150" t="s">
        <v>153</v>
      </c>
      <c r="V150" t="s">
        <v>772</v>
      </c>
      <c r="W150">
        <v>319</v>
      </c>
      <c r="X150" t="s">
        <v>372</v>
      </c>
    </row>
    <row r="151" spans="6:24" ht="14.4" x14ac:dyDescent="0.3">
      <c r="F151" s="368" t="s">
        <v>868</v>
      </c>
      <c r="G151" s="368" t="s">
        <v>887</v>
      </c>
      <c r="H151" s="369" t="s">
        <v>157</v>
      </c>
      <c r="I151" s="439">
        <v>146</v>
      </c>
      <c r="J151" s="441"/>
      <c r="K151" s="441"/>
      <c r="L151" s="11"/>
      <c r="M151" s="11"/>
      <c r="N151" s="11"/>
      <c r="O151" s="11"/>
      <c r="P151" s="11"/>
      <c r="T151" t="s">
        <v>777</v>
      </c>
      <c r="U151" t="s">
        <v>153</v>
      </c>
      <c r="V151" t="s">
        <v>767</v>
      </c>
      <c r="W151">
        <v>306</v>
      </c>
      <c r="X151" t="s">
        <v>372</v>
      </c>
    </row>
    <row r="152" spans="6:24" ht="14.4" x14ac:dyDescent="0.3">
      <c r="F152" s="368" t="s">
        <v>868</v>
      </c>
      <c r="G152" s="368" t="s">
        <v>889</v>
      </c>
      <c r="H152" s="369" t="s">
        <v>157</v>
      </c>
      <c r="I152" s="439">
        <v>147</v>
      </c>
      <c r="J152" s="441"/>
      <c r="K152" s="441"/>
      <c r="L152" s="11"/>
      <c r="M152" s="11"/>
      <c r="N152" s="11"/>
      <c r="O152" s="11"/>
      <c r="P152" s="11"/>
      <c r="T152" t="s">
        <v>777</v>
      </c>
      <c r="U152" t="s">
        <v>153</v>
      </c>
      <c r="V152" t="s">
        <v>773</v>
      </c>
      <c r="W152">
        <v>315</v>
      </c>
      <c r="X152" t="s">
        <v>751</v>
      </c>
    </row>
    <row r="153" spans="6:24" ht="14.4" x14ac:dyDescent="0.3">
      <c r="F153" s="368" t="s">
        <v>868</v>
      </c>
      <c r="G153" s="368" t="s">
        <v>894</v>
      </c>
      <c r="H153" s="369" t="s">
        <v>157</v>
      </c>
      <c r="I153" s="439">
        <v>148</v>
      </c>
      <c r="J153" s="441"/>
      <c r="K153" s="441"/>
      <c r="L153" s="11"/>
      <c r="M153" s="11"/>
      <c r="N153" s="11"/>
      <c r="O153" s="11"/>
      <c r="P153" s="11"/>
      <c r="T153" t="s">
        <v>777</v>
      </c>
      <c r="U153" t="s">
        <v>153</v>
      </c>
      <c r="V153" t="s">
        <v>768</v>
      </c>
      <c r="W153">
        <v>303</v>
      </c>
      <c r="X153" t="s">
        <v>751</v>
      </c>
    </row>
    <row r="154" spans="6:24" ht="14.4" x14ac:dyDescent="0.3">
      <c r="F154" s="368" t="s">
        <v>868</v>
      </c>
      <c r="G154" s="368" t="s">
        <v>504</v>
      </c>
      <c r="H154" s="369" t="s">
        <v>157</v>
      </c>
      <c r="I154" s="439">
        <v>149</v>
      </c>
      <c r="J154" s="441"/>
      <c r="K154" s="441"/>
      <c r="L154" s="11"/>
      <c r="M154" s="11"/>
      <c r="N154" s="11"/>
      <c r="O154" s="11"/>
      <c r="P154" s="11"/>
      <c r="T154" t="s">
        <v>579</v>
      </c>
      <c r="U154" t="s">
        <v>545</v>
      </c>
      <c r="V154" t="s">
        <v>779</v>
      </c>
      <c r="W154">
        <v>312</v>
      </c>
      <c r="X154" t="s">
        <v>751</v>
      </c>
    </row>
    <row r="155" spans="6:24" ht="14.4" x14ac:dyDescent="0.3">
      <c r="F155" s="368" t="s">
        <v>868</v>
      </c>
      <c r="G155" s="368" t="s">
        <v>509</v>
      </c>
      <c r="H155" s="369" t="s">
        <v>157</v>
      </c>
      <c r="I155" s="439">
        <v>150</v>
      </c>
      <c r="J155" s="441"/>
      <c r="K155" s="441"/>
      <c r="L155" s="11"/>
      <c r="M155" s="11"/>
      <c r="N155" s="11"/>
      <c r="O155" s="11"/>
      <c r="P155" s="11"/>
      <c r="T155" t="s">
        <v>579</v>
      </c>
      <c r="U155" t="s">
        <v>545</v>
      </c>
      <c r="V155" t="s">
        <v>778</v>
      </c>
      <c r="W155">
        <v>330</v>
      </c>
      <c r="X155" t="s">
        <v>751</v>
      </c>
    </row>
    <row r="156" spans="6:24" ht="14.4" x14ac:dyDescent="0.3">
      <c r="F156" s="368" t="s">
        <v>868</v>
      </c>
      <c r="G156" s="368" t="s">
        <v>520</v>
      </c>
      <c r="H156" s="369" t="s">
        <v>157</v>
      </c>
      <c r="I156" s="439">
        <v>151</v>
      </c>
      <c r="J156" s="441"/>
      <c r="K156" s="441"/>
      <c r="L156" s="11"/>
      <c r="M156" s="11"/>
      <c r="N156" s="11"/>
      <c r="O156" s="11"/>
      <c r="P156" s="11"/>
      <c r="T156" t="s">
        <v>579</v>
      </c>
      <c r="U156" t="s">
        <v>545</v>
      </c>
      <c r="V156" t="s">
        <v>501</v>
      </c>
      <c r="W156">
        <v>931</v>
      </c>
      <c r="X156" t="s">
        <v>751</v>
      </c>
    </row>
    <row r="157" spans="6:24" ht="14.4" x14ac:dyDescent="0.3">
      <c r="F157" s="368" t="s">
        <v>868</v>
      </c>
      <c r="G157" s="368" t="s">
        <v>521</v>
      </c>
      <c r="H157" s="369" t="s">
        <v>157</v>
      </c>
      <c r="I157" s="439">
        <v>152</v>
      </c>
      <c r="J157" s="441"/>
      <c r="K157" s="441"/>
      <c r="L157" s="11"/>
      <c r="M157" s="11"/>
      <c r="N157" s="11"/>
      <c r="O157" s="11"/>
      <c r="P157" s="11"/>
      <c r="T157" t="s">
        <v>579</v>
      </c>
      <c r="U157">
        <v>3031</v>
      </c>
      <c r="V157" t="s">
        <v>775</v>
      </c>
      <c r="W157">
        <v>314</v>
      </c>
      <c r="X157" t="s">
        <v>751</v>
      </c>
    </row>
    <row r="158" spans="6:24" ht="14.4" x14ac:dyDescent="0.3">
      <c r="F158" s="368" t="s">
        <v>868</v>
      </c>
      <c r="G158" s="368" t="s">
        <v>523</v>
      </c>
      <c r="H158" s="369" t="s">
        <v>157</v>
      </c>
      <c r="I158" s="439">
        <v>153</v>
      </c>
      <c r="J158" s="441"/>
      <c r="K158" s="441"/>
      <c r="L158" s="11"/>
      <c r="M158" s="11"/>
      <c r="N158" s="11"/>
      <c r="O158" s="11"/>
      <c r="P158" s="11"/>
      <c r="T158" t="s">
        <v>579</v>
      </c>
      <c r="U158">
        <v>3031</v>
      </c>
      <c r="V158" t="s">
        <v>769</v>
      </c>
      <c r="W158">
        <v>311</v>
      </c>
      <c r="X158" t="s">
        <v>751</v>
      </c>
    </row>
    <row r="159" spans="6:24" ht="14.4" x14ac:dyDescent="0.3">
      <c r="F159" s="368" t="s">
        <v>868</v>
      </c>
      <c r="G159" s="368" t="s">
        <v>887</v>
      </c>
      <c r="H159" s="369" t="s">
        <v>153</v>
      </c>
      <c r="I159" s="439">
        <v>154</v>
      </c>
      <c r="J159" s="441"/>
      <c r="K159" s="441"/>
      <c r="L159" s="11"/>
      <c r="M159" s="11"/>
      <c r="N159" s="11"/>
      <c r="O159" s="11"/>
      <c r="P159" s="11"/>
      <c r="T159" t="s">
        <v>580</v>
      </c>
      <c r="U159">
        <v>2224</v>
      </c>
      <c r="V159" t="s">
        <v>779</v>
      </c>
      <c r="W159">
        <v>312</v>
      </c>
      <c r="X159" t="s">
        <v>751</v>
      </c>
    </row>
    <row r="160" spans="6:24" ht="14.4" x14ac:dyDescent="0.3">
      <c r="F160" s="368" t="s">
        <v>868</v>
      </c>
      <c r="G160" s="368" t="s">
        <v>889</v>
      </c>
      <c r="H160" s="369" t="s">
        <v>153</v>
      </c>
      <c r="I160" s="439">
        <v>155</v>
      </c>
      <c r="J160" s="441"/>
      <c r="K160" s="441"/>
      <c r="L160" s="11"/>
      <c r="M160" s="11"/>
      <c r="N160" s="11"/>
      <c r="O160" s="11"/>
      <c r="P160" s="11"/>
      <c r="T160" t="s">
        <v>580</v>
      </c>
      <c r="U160" t="s">
        <v>545</v>
      </c>
      <c r="V160" t="s">
        <v>779</v>
      </c>
      <c r="W160">
        <v>312</v>
      </c>
      <c r="X160" t="s">
        <v>751</v>
      </c>
    </row>
    <row r="161" spans="6:24" ht="14.4" x14ac:dyDescent="0.3">
      <c r="F161" s="368" t="s">
        <v>868</v>
      </c>
      <c r="G161" s="368" t="s">
        <v>894</v>
      </c>
      <c r="H161" s="369" t="s">
        <v>153</v>
      </c>
      <c r="I161" s="439">
        <v>156</v>
      </c>
      <c r="J161" s="441"/>
      <c r="K161" s="441"/>
      <c r="L161" s="11"/>
      <c r="M161" s="11"/>
      <c r="N161" s="11"/>
      <c r="O161" s="11"/>
      <c r="P161" s="11"/>
      <c r="T161" t="s">
        <v>580</v>
      </c>
      <c r="U161" t="s">
        <v>545</v>
      </c>
      <c r="V161" t="s">
        <v>778</v>
      </c>
      <c r="W161">
        <v>330</v>
      </c>
      <c r="X161" t="s">
        <v>751</v>
      </c>
    </row>
    <row r="162" spans="6:24" ht="14.4" x14ac:dyDescent="0.3">
      <c r="F162" s="368" t="s">
        <v>868</v>
      </c>
      <c r="G162" s="368" t="s">
        <v>498</v>
      </c>
      <c r="H162" s="369" t="s">
        <v>153</v>
      </c>
      <c r="I162" s="439">
        <v>157</v>
      </c>
      <c r="J162" s="441"/>
      <c r="K162" s="441"/>
      <c r="L162" s="11"/>
      <c r="M162" s="11"/>
      <c r="N162" s="11"/>
      <c r="O162" s="11"/>
      <c r="P162" s="11"/>
      <c r="T162" t="s">
        <v>780</v>
      </c>
      <c r="U162" t="s">
        <v>545</v>
      </c>
      <c r="V162" t="s">
        <v>779</v>
      </c>
      <c r="W162">
        <v>312</v>
      </c>
      <c r="X162" t="s">
        <v>751</v>
      </c>
    </row>
    <row r="163" spans="6:24" ht="14.4" x14ac:dyDescent="0.3">
      <c r="F163" s="368" t="s">
        <v>868</v>
      </c>
      <c r="G163" s="368" t="s">
        <v>499</v>
      </c>
      <c r="H163" s="369" t="s">
        <v>153</v>
      </c>
      <c r="I163" s="439">
        <v>158</v>
      </c>
      <c r="J163" s="441"/>
      <c r="K163" s="441"/>
      <c r="L163" s="11"/>
      <c r="M163" s="11"/>
      <c r="N163" s="11"/>
      <c r="O163" s="11"/>
      <c r="P163" s="11"/>
      <c r="T163" t="s">
        <v>780</v>
      </c>
      <c r="U163" t="s">
        <v>157</v>
      </c>
      <c r="V163" t="s">
        <v>772</v>
      </c>
      <c r="W163">
        <v>319</v>
      </c>
      <c r="X163" t="s">
        <v>372</v>
      </c>
    </row>
    <row r="164" spans="6:24" ht="14.4" x14ac:dyDescent="0.3">
      <c r="F164" s="368" t="s">
        <v>868</v>
      </c>
      <c r="G164" s="368" t="s">
        <v>504</v>
      </c>
      <c r="H164" s="369" t="s">
        <v>153</v>
      </c>
      <c r="I164" s="439">
        <v>159</v>
      </c>
      <c r="J164" s="441"/>
      <c r="K164" s="441"/>
      <c r="L164" s="11"/>
      <c r="M164" s="11"/>
      <c r="N164" s="11"/>
      <c r="O164" s="11"/>
      <c r="P164" s="11"/>
      <c r="T164" t="s">
        <v>780</v>
      </c>
      <c r="U164" t="s">
        <v>157</v>
      </c>
      <c r="V164" t="s">
        <v>767</v>
      </c>
      <c r="W164">
        <v>306</v>
      </c>
      <c r="X164" t="s">
        <v>372</v>
      </c>
    </row>
    <row r="165" spans="6:24" ht="14.4" x14ac:dyDescent="0.3">
      <c r="F165" s="368" t="s">
        <v>868</v>
      </c>
      <c r="G165" s="368" t="s">
        <v>510</v>
      </c>
      <c r="H165" s="369" t="s">
        <v>153</v>
      </c>
      <c r="I165" s="439">
        <v>160</v>
      </c>
      <c r="J165" s="441"/>
      <c r="K165" s="441"/>
      <c r="L165" s="11"/>
      <c r="M165" s="11"/>
      <c r="N165" s="11"/>
      <c r="O165" s="11"/>
      <c r="P165" s="11"/>
      <c r="T165" t="s">
        <v>780</v>
      </c>
      <c r="U165" t="s">
        <v>153</v>
      </c>
      <c r="V165" t="s">
        <v>772</v>
      </c>
      <c r="W165">
        <v>319</v>
      </c>
      <c r="X165" t="s">
        <v>372</v>
      </c>
    </row>
    <row r="166" spans="6:24" ht="14.4" x14ac:dyDescent="0.3">
      <c r="F166" s="368" t="s">
        <v>868</v>
      </c>
      <c r="G166" s="368" t="s">
        <v>905</v>
      </c>
      <c r="H166" s="369" t="s">
        <v>153</v>
      </c>
      <c r="I166" s="439">
        <v>161</v>
      </c>
      <c r="J166" s="441"/>
      <c r="K166" s="441"/>
      <c r="L166" s="11"/>
      <c r="M166" s="11"/>
      <c r="N166" s="11"/>
      <c r="O166" s="11"/>
      <c r="P166" s="11"/>
      <c r="T166" t="s">
        <v>780</v>
      </c>
      <c r="U166" t="s">
        <v>153</v>
      </c>
      <c r="V166" t="s">
        <v>767</v>
      </c>
      <c r="W166">
        <v>306</v>
      </c>
      <c r="X166" t="s">
        <v>372</v>
      </c>
    </row>
    <row r="167" spans="6:24" ht="14.4" x14ac:dyDescent="0.3">
      <c r="F167" s="368" t="s">
        <v>868</v>
      </c>
      <c r="G167" s="368" t="s">
        <v>520</v>
      </c>
      <c r="H167" s="369" t="s">
        <v>153</v>
      </c>
      <c r="I167" s="439">
        <v>162</v>
      </c>
      <c r="J167" s="441"/>
      <c r="K167" s="441"/>
      <c r="L167" s="11"/>
      <c r="M167" s="11"/>
      <c r="N167" s="11"/>
      <c r="O167" s="11"/>
      <c r="P167" s="11"/>
      <c r="T167" t="s">
        <v>780</v>
      </c>
      <c r="U167" t="s">
        <v>153</v>
      </c>
      <c r="V167" t="s">
        <v>768</v>
      </c>
      <c r="W167">
        <v>303</v>
      </c>
      <c r="X167" t="s">
        <v>751</v>
      </c>
    </row>
    <row r="168" spans="6:24" ht="14.4" x14ac:dyDescent="0.3">
      <c r="F168" s="368" t="s">
        <v>868</v>
      </c>
      <c r="G168" s="368" t="s">
        <v>521</v>
      </c>
      <c r="H168" s="369" t="s">
        <v>153</v>
      </c>
      <c r="I168" s="439">
        <v>163</v>
      </c>
      <c r="J168" s="441"/>
      <c r="K168" s="441"/>
      <c r="L168" s="11"/>
      <c r="M168" s="11"/>
      <c r="N168" s="11"/>
      <c r="O168" s="11"/>
      <c r="P168" s="11"/>
      <c r="T168" t="s">
        <v>780</v>
      </c>
      <c r="U168" t="s">
        <v>153</v>
      </c>
      <c r="V168" t="s">
        <v>764</v>
      </c>
      <c r="W168">
        <v>115</v>
      </c>
      <c r="X168" t="s">
        <v>751</v>
      </c>
    </row>
    <row r="169" spans="6:24" ht="14.4" x14ac:dyDescent="0.3">
      <c r="F169" s="368" t="s">
        <v>868</v>
      </c>
      <c r="G169" s="368" t="s">
        <v>522</v>
      </c>
      <c r="H169" s="369" t="s">
        <v>153</v>
      </c>
      <c r="I169" s="439">
        <v>164</v>
      </c>
      <c r="J169" s="441"/>
      <c r="K169" s="441"/>
      <c r="L169" s="11"/>
      <c r="M169" s="11"/>
      <c r="N169" s="11"/>
      <c r="O169" s="11"/>
      <c r="P169" s="11"/>
      <c r="T169" t="s">
        <v>526</v>
      </c>
      <c r="U169" t="s">
        <v>545</v>
      </c>
      <c r="V169" t="s">
        <v>522</v>
      </c>
      <c r="W169">
        <v>714</v>
      </c>
      <c r="X169" t="s">
        <v>751</v>
      </c>
    </row>
    <row r="170" spans="6:24" ht="14.4" x14ac:dyDescent="0.3">
      <c r="F170" s="368" t="s">
        <v>868</v>
      </c>
      <c r="G170" s="368" t="s">
        <v>911</v>
      </c>
      <c r="H170" s="369" t="s">
        <v>153</v>
      </c>
      <c r="I170" s="439">
        <v>165</v>
      </c>
      <c r="J170" s="441"/>
      <c r="K170" s="441"/>
      <c r="L170" s="11"/>
      <c r="M170" s="11"/>
      <c r="N170" s="11"/>
      <c r="O170" s="11"/>
      <c r="P170" s="11"/>
      <c r="T170" t="s">
        <v>526</v>
      </c>
      <c r="U170">
        <v>3031</v>
      </c>
      <c r="V170" t="s">
        <v>769</v>
      </c>
      <c r="W170">
        <v>311</v>
      </c>
      <c r="X170" t="s">
        <v>751</v>
      </c>
    </row>
    <row r="171" spans="6:24" ht="14.4" x14ac:dyDescent="0.3">
      <c r="F171" s="368" t="s">
        <v>869</v>
      </c>
      <c r="G171" s="368" t="s">
        <v>905</v>
      </c>
      <c r="H171" s="369" t="s">
        <v>545</v>
      </c>
      <c r="I171" s="439">
        <v>166</v>
      </c>
      <c r="J171" s="441"/>
      <c r="K171" s="441"/>
      <c r="L171" s="11"/>
      <c r="M171" s="11"/>
      <c r="N171" s="11"/>
      <c r="O171" s="11"/>
      <c r="P171" s="11"/>
      <c r="T171" t="s">
        <v>526</v>
      </c>
      <c r="U171">
        <v>3031</v>
      </c>
      <c r="V171" t="s">
        <v>781</v>
      </c>
      <c r="W171">
        <v>326</v>
      </c>
      <c r="X171" t="s">
        <v>751</v>
      </c>
    </row>
    <row r="172" spans="6:24" ht="14.4" x14ac:dyDescent="0.3">
      <c r="F172" s="368" t="s">
        <v>869</v>
      </c>
      <c r="G172" s="368" t="s">
        <v>522</v>
      </c>
      <c r="H172" s="369" t="s">
        <v>545</v>
      </c>
      <c r="I172" s="439">
        <v>167</v>
      </c>
      <c r="J172" s="441"/>
      <c r="K172" s="441"/>
      <c r="L172" s="11"/>
      <c r="M172" s="11"/>
      <c r="N172" s="11"/>
      <c r="O172" s="11"/>
      <c r="P172" s="11"/>
      <c r="T172" t="s">
        <v>526</v>
      </c>
      <c r="U172">
        <v>3031</v>
      </c>
      <c r="V172" t="s">
        <v>752</v>
      </c>
      <c r="W172">
        <v>721</v>
      </c>
      <c r="X172" t="s">
        <v>751</v>
      </c>
    </row>
    <row r="173" spans="6:24" ht="14.4" x14ac:dyDescent="0.3">
      <c r="F173" s="368" t="s">
        <v>869</v>
      </c>
      <c r="G173" s="368" t="s">
        <v>892</v>
      </c>
      <c r="H173" s="369">
        <v>3031</v>
      </c>
      <c r="I173" s="439">
        <v>168</v>
      </c>
      <c r="J173" s="441"/>
      <c r="K173" s="441"/>
      <c r="L173" s="11"/>
      <c r="M173" s="11"/>
      <c r="N173" s="11"/>
      <c r="O173" s="11"/>
      <c r="P173" s="11"/>
      <c r="T173" t="s">
        <v>581</v>
      </c>
      <c r="U173" t="s">
        <v>545</v>
      </c>
      <c r="V173" t="s">
        <v>779</v>
      </c>
      <c r="W173">
        <v>312</v>
      </c>
      <c r="X173" t="s">
        <v>751</v>
      </c>
    </row>
    <row r="174" spans="6:24" ht="14.4" x14ac:dyDescent="0.3">
      <c r="F174" s="368" t="s">
        <v>869</v>
      </c>
      <c r="G174" s="368" t="s">
        <v>895</v>
      </c>
      <c r="H174" s="369">
        <v>3031</v>
      </c>
      <c r="I174" s="439">
        <v>169</v>
      </c>
      <c r="J174" s="441"/>
      <c r="K174" s="441"/>
      <c r="L174" s="11"/>
      <c r="M174" s="11"/>
      <c r="N174" s="11"/>
      <c r="O174" s="11"/>
      <c r="P174" s="11"/>
      <c r="T174" t="s">
        <v>581</v>
      </c>
      <c r="U174" t="s">
        <v>545</v>
      </c>
      <c r="V174" t="s">
        <v>776</v>
      </c>
      <c r="W174">
        <v>113</v>
      </c>
      <c r="X174" t="s">
        <v>751</v>
      </c>
    </row>
    <row r="175" spans="6:24" ht="14.4" x14ac:dyDescent="0.3">
      <c r="F175" s="368" t="s">
        <v>869</v>
      </c>
      <c r="G175" s="368" t="s">
        <v>915</v>
      </c>
      <c r="H175" s="369">
        <v>3031</v>
      </c>
      <c r="I175" s="439">
        <v>170</v>
      </c>
      <c r="J175" s="441"/>
      <c r="K175" s="441"/>
      <c r="L175" s="11"/>
      <c r="M175" s="11"/>
      <c r="N175" s="11"/>
      <c r="O175" s="11"/>
      <c r="P175" s="11"/>
      <c r="T175" t="s">
        <v>581</v>
      </c>
      <c r="U175">
        <v>3031</v>
      </c>
      <c r="V175" t="s">
        <v>775</v>
      </c>
      <c r="W175">
        <v>314</v>
      </c>
      <c r="X175" t="s">
        <v>751</v>
      </c>
    </row>
    <row r="176" spans="6:24" ht="14.4" x14ac:dyDescent="0.3">
      <c r="F176" s="368" t="s">
        <v>869</v>
      </c>
      <c r="G176" s="368" t="s">
        <v>897</v>
      </c>
      <c r="H176" s="369">
        <v>3031</v>
      </c>
      <c r="I176" s="439">
        <v>171</v>
      </c>
      <c r="J176" s="441"/>
      <c r="K176" s="441"/>
      <c r="L176" s="11"/>
      <c r="M176" s="11"/>
      <c r="N176" s="11"/>
      <c r="O176" s="11"/>
      <c r="P176" s="11"/>
      <c r="T176" t="s">
        <v>581</v>
      </c>
      <c r="U176" t="s">
        <v>157</v>
      </c>
      <c r="V176" t="s">
        <v>772</v>
      </c>
      <c r="W176">
        <v>319</v>
      </c>
      <c r="X176" t="s">
        <v>372</v>
      </c>
    </row>
    <row r="177" spans="6:24" ht="14.4" x14ac:dyDescent="0.3">
      <c r="F177" s="368" t="s">
        <v>869</v>
      </c>
      <c r="G177" s="368" t="s">
        <v>902</v>
      </c>
      <c r="H177" s="369">
        <v>3031</v>
      </c>
      <c r="I177" s="439">
        <v>172</v>
      </c>
      <c r="J177" s="441"/>
      <c r="K177" s="441"/>
      <c r="L177" s="11"/>
      <c r="M177" s="11"/>
      <c r="N177" s="11"/>
      <c r="O177" s="11"/>
      <c r="P177" s="11"/>
      <c r="T177" t="s">
        <v>581</v>
      </c>
      <c r="U177" t="s">
        <v>157</v>
      </c>
      <c r="V177" t="s">
        <v>767</v>
      </c>
      <c r="W177">
        <v>306</v>
      </c>
      <c r="X177" t="s">
        <v>372</v>
      </c>
    </row>
    <row r="178" spans="6:24" ht="14.4" x14ac:dyDescent="0.3">
      <c r="F178" s="368" t="s">
        <v>869</v>
      </c>
      <c r="G178" s="368" t="s">
        <v>904</v>
      </c>
      <c r="H178" s="369">
        <v>3031</v>
      </c>
      <c r="I178" s="439">
        <v>173</v>
      </c>
      <c r="J178" s="441"/>
      <c r="K178" s="441"/>
      <c r="L178" s="11"/>
      <c r="M178" s="11"/>
      <c r="N178" s="11"/>
      <c r="O178" s="11"/>
      <c r="P178" s="11"/>
      <c r="T178" t="s">
        <v>581</v>
      </c>
      <c r="U178" t="s">
        <v>155</v>
      </c>
      <c r="V178" t="s">
        <v>773</v>
      </c>
      <c r="W178">
        <v>315</v>
      </c>
      <c r="X178" t="s">
        <v>751</v>
      </c>
    </row>
    <row r="179" spans="6:24" ht="14.4" x14ac:dyDescent="0.3">
      <c r="F179" s="368" t="s">
        <v>869</v>
      </c>
      <c r="G179" s="368" t="s">
        <v>905</v>
      </c>
      <c r="H179" s="369">
        <v>3031</v>
      </c>
      <c r="I179" s="439">
        <v>174</v>
      </c>
      <c r="J179" s="441"/>
      <c r="K179" s="441"/>
      <c r="L179" s="11"/>
      <c r="M179" s="11"/>
      <c r="N179" s="11"/>
      <c r="O179" s="11"/>
      <c r="P179" s="11"/>
      <c r="T179" t="s">
        <v>581</v>
      </c>
      <c r="U179" t="s">
        <v>155</v>
      </c>
      <c r="V179" t="s">
        <v>517</v>
      </c>
      <c r="W179">
        <v>221</v>
      </c>
      <c r="X179" t="s">
        <v>373</v>
      </c>
    </row>
    <row r="180" spans="6:24" ht="14.4" x14ac:dyDescent="0.3">
      <c r="F180" s="368" t="s">
        <v>870</v>
      </c>
      <c r="G180" s="368" t="s">
        <v>894</v>
      </c>
      <c r="H180" s="369">
        <v>2224</v>
      </c>
      <c r="I180" s="439">
        <v>175</v>
      </c>
      <c r="J180" s="441"/>
      <c r="K180" s="441"/>
      <c r="L180" s="11"/>
      <c r="M180" s="11"/>
      <c r="N180" s="11"/>
      <c r="O180" s="11"/>
      <c r="P180" s="11"/>
      <c r="T180" t="s">
        <v>581</v>
      </c>
      <c r="U180" t="s">
        <v>153</v>
      </c>
      <c r="V180" t="s">
        <v>772</v>
      </c>
      <c r="W180">
        <v>319</v>
      </c>
      <c r="X180" t="s">
        <v>372</v>
      </c>
    </row>
    <row r="181" spans="6:24" ht="14.4" x14ac:dyDescent="0.3">
      <c r="F181" s="368" t="s">
        <v>870</v>
      </c>
      <c r="G181" s="368" t="s">
        <v>509</v>
      </c>
      <c r="H181" s="369">
        <v>2224</v>
      </c>
      <c r="I181" s="439">
        <v>176</v>
      </c>
      <c r="J181" s="441"/>
      <c r="K181" s="441"/>
      <c r="L181" s="11"/>
      <c r="M181" s="11"/>
      <c r="N181" s="11"/>
      <c r="O181" s="11"/>
      <c r="P181" s="11"/>
      <c r="T181" t="s">
        <v>581</v>
      </c>
      <c r="U181" t="s">
        <v>153</v>
      </c>
      <c r="V181" t="s">
        <v>767</v>
      </c>
      <c r="W181">
        <v>306</v>
      </c>
      <c r="X181" t="s">
        <v>372</v>
      </c>
    </row>
    <row r="182" spans="6:24" ht="14.4" x14ac:dyDescent="0.3">
      <c r="F182" s="368" t="s">
        <v>870</v>
      </c>
      <c r="G182" s="368" t="s">
        <v>906</v>
      </c>
      <c r="H182" s="369">
        <v>2224</v>
      </c>
      <c r="I182" s="439">
        <v>177</v>
      </c>
      <c r="J182" s="441"/>
      <c r="K182" s="441"/>
      <c r="L182" s="11"/>
      <c r="M182" s="11"/>
      <c r="N182" s="11"/>
      <c r="O182" s="11"/>
      <c r="P182" s="11"/>
      <c r="T182" t="s">
        <v>581</v>
      </c>
      <c r="U182" t="s">
        <v>153</v>
      </c>
      <c r="V182" t="s">
        <v>773</v>
      </c>
      <c r="W182">
        <v>315</v>
      </c>
      <c r="X182" t="s">
        <v>751</v>
      </c>
    </row>
    <row r="183" spans="6:24" ht="14.4" x14ac:dyDescent="0.3">
      <c r="F183" s="368" t="s">
        <v>870</v>
      </c>
      <c r="G183" s="368" t="s">
        <v>522</v>
      </c>
      <c r="H183" s="369">
        <v>2224</v>
      </c>
      <c r="I183" s="439">
        <v>178</v>
      </c>
      <c r="J183" s="441"/>
      <c r="K183" s="441"/>
      <c r="L183" s="11"/>
      <c r="M183" s="11"/>
      <c r="N183" s="11"/>
      <c r="O183" s="11"/>
      <c r="P183" s="11"/>
      <c r="T183" t="s">
        <v>581</v>
      </c>
      <c r="U183" t="s">
        <v>153</v>
      </c>
      <c r="V183" t="s">
        <v>782</v>
      </c>
      <c r="W183">
        <v>337</v>
      </c>
      <c r="X183" t="s">
        <v>751</v>
      </c>
    </row>
    <row r="184" spans="6:24" ht="14.4" x14ac:dyDescent="0.3">
      <c r="F184" s="368" t="s">
        <v>870</v>
      </c>
      <c r="G184" s="368" t="s">
        <v>905</v>
      </c>
      <c r="H184" s="369" t="s">
        <v>545</v>
      </c>
      <c r="I184" s="439">
        <v>179</v>
      </c>
      <c r="J184" s="441"/>
      <c r="K184" s="441"/>
      <c r="L184" s="11"/>
      <c r="M184" s="11"/>
      <c r="N184" s="11"/>
      <c r="O184" s="11"/>
      <c r="P184" s="11"/>
      <c r="T184" t="s">
        <v>581</v>
      </c>
      <c r="U184" t="s">
        <v>153</v>
      </c>
      <c r="V184" t="s">
        <v>517</v>
      </c>
      <c r="W184">
        <v>221</v>
      </c>
      <c r="X184" t="s">
        <v>372</v>
      </c>
    </row>
    <row r="185" spans="6:24" ht="14.4" x14ac:dyDescent="0.3">
      <c r="F185" s="368" t="s">
        <v>870</v>
      </c>
      <c r="G185" s="368" t="s">
        <v>906</v>
      </c>
      <c r="H185" s="369" t="s">
        <v>545</v>
      </c>
      <c r="I185" s="439">
        <v>180</v>
      </c>
      <c r="J185" s="441"/>
      <c r="K185" s="441"/>
      <c r="L185" s="11"/>
      <c r="M185" s="11"/>
      <c r="N185" s="11"/>
      <c r="O185" s="11"/>
      <c r="P185" s="11"/>
      <c r="T185" t="s">
        <v>783</v>
      </c>
      <c r="U185" t="s">
        <v>155</v>
      </c>
      <c r="V185" t="s">
        <v>773</v>
      </c>
      <c r="W185">
        <v>315</v>
      </c>
      <c r="X185" t="s">
        <v>751</v>
      </c>
    </row>
    <row r="186" spans="6:24" ht="14.4" x14ac:dyDescent="0.3">
      <c r="F186" s="368" t="s">
        <v>870</v>
      </c>
      <c r="G186" s="368" t="s">
        <v>907</v>
      </c>
      <c r="H186" s="369" t="s">
        <v>545</v>
      </c>
      <c r="I186" s="439">
        <v>181</v>
      </c>
      <c r="J186" s="441"/>
      <c r="K186" s="441"/>
      <c r="L186" s="11"/>
      <c r="M186" s="11"/>
      <c r="N186" s="11"/>
      <c r="O186" s="11"/>
      <c r="P186" s="11"/>
      <c r="T186" t="s">
        <v>783</v>
      </c>
      <c r="U186" t="s">
        <v>153</v>
      </c>
      <c r="V186" t="s">
        <v>772</v>
      </c>
      <c r="W186">
        <v>319</v>
      </c>
      <c r="X186" t="s">
        <v>372</v>
      </c>
    </row>
    <row r="187" spans="6:24" ht="14.4" x14ac:dyDescent="0.3">
      <c r="F187" s="368" t="s">
        <v>870</v>
      </c>
      <c r="G187" s="368" t="s">
        <v>522</v>
      </c>
      <c r="H187" s="369" t="s">
        <v>545</v>
      </c>
      <c r="I187" s="439">
        <v>182</v>
      </c>
      <c r="J187" s="441"/>
      <c r="K187" s="441"/>
      <c r="L187" s="11"/>
      <c r="M187" s="11"/>
      <c r="N187" s="11"/>
      <c r="O187" s="11"/>
      <c r="P187" s="11"/>
      <c r="T187" t="s">
        <v>783</v>
      </c>
      <c r="U187" t="s">
        <v>153</v>
      </c>
      <c r="V187" t="s">
        <v>767</v>
      </c>
      <c r="W187">
        <v>306</v>
      </c>
      <c r="X187" t="s">
        <v>372</v>
      </c>
    </row>
    <row r="188" spans="6:24" ht="14.4" x14ac:dyDescent="0.3">
      <c r="F188" s="368" t="s">
        <v>870</v>
      </c>
      <c r="G188" s="368" t="s">
        <v>522</v>
      </c>
      <c r="H188" s="369" t="s">
        <v>153</v>
      </c>
      <c r="I188" s="439">
        <v>183</v>
      </c>
      <c r="J188" s="441"/>
      <c r="K188" s="441"/>
      <c r="L188" s="11"/>
      <c r="M188" s="11"/>
      <c r="N188" s="11"/>
      <c r="O188" s="11"/>
      <c r="P188" s="11"/>
      <c r="T188" t="s">
        <v>783</v>
      </c>
      <c r="U188" t="s">
        <v>153</v>
      </c>
      <c r="V188" t="s">
        <v>773</v>
      </c>
      <c r="W188">
        <v>315</v>
      </c>
      <c r="X188" t="s">
        <v>751</v>
      </c>
    </row>
    <row r="189" spans="6:24" ht="14.4" x14ac:dyDescent="0.3">
      <c r="F189" s="368" t="s">
        <v>871</v>
      </c>
      <c r="G189" s="368" t="s">
        <v>909</v>
      </c>
      <c r="H189" s="369">
        <v>2224</v>
      </c>
      <c r="I189" s="439">
        <v>184</v>
      </c>
      <c r="J189" s="441"/>
      <c r="K189" s="441"/>
      <c r="L189" s="11"/>
      <c r="M189" s="11"/>
      <c r="N189" s="11"/>
      <c r="O189" s="11"/>
      <c r="P189" s="11"/>
      <c r="T189" t="s">
        <v>783</v>
      </c>
      <c r="U189" t="s">
        <v>153</v>
      </c>
      <c r="V189" t="s">
        <v>768</v>
      </c>
      <c r="W189">
        <v>303</v>
      </c>
      <c r="X189" t="s">
        <v>751</v>
      </c>
    </row>
    <row r="190" spans="6:24" ht="14.4" x14ac:dyDescent="0.3">
      <c r="F190" s="368" t="s">
        <v>871</v>
      </c>
      <c r="G190" s="368" t="s">
        <v>911</v>
      </c>
      <c r="H190" s="369">
        <v>2224</v>
      </c>
      <c r="I190" s="439">
        <v>185</v>
      </c>
      <c r="J190" s="441"/>
      <c r="K190" s="441"/>
      <c r="L190" s="11"/>
      <c r="M190" s="11"/>
      <c r="N190" s="11"/>
      <c r="O190" s="11"/>
      <c r="P190" s="11"/>
      <c r="T190" t="s">
        <v>783</v>
      </c>
      <c r="U190" t="s">
        <v>153</v>
      </c>
      <c r="V190" t="s">
        <v>782</v>
      </c>
      <c r="W190">
        <v>337</v>
      </c>
      <c r="X190" t="s">
        <v>751</v>
      </c>
    </row>
    <row r="191" spans="6:24" ht="14.4" x14ac:dyDescent="0.3">
      <c r="F191" s="368" t="s">
        <v>871</v>
      </c>
      <c r="G191" s="368" t="s">
        <v>877</v>
      </c>
      <c r="H191" s="369" t="s">
        <v>545</v>
      </c>
      <c r="I191" s="439">
        <v>186</v>
      </c>
      <c r="J191" s="441"/>
      <c r="K191" s="441"/>
      <c r="L191" s="11"/>
      <c r="M191" s="11"/>
      <c r="N191" s="11"/>
      <c r="O191" s="11"/>
      <c r="P191" s="11"/>
      <c r="T191" t="s">
        <v>783</v>
      </c>
      <c r="U191" t="s">
        <v>153</v>
      </c>
      <c r="V191" t="s">
        <v>784</v>
      </c>
      <c r="W191">
        <v>309</v>
      </c>
      <c r="X191" t="s">
        <v>372</v>
      </c>
    </row>
    <row r="192" spans="6:24" ht="14.4" x14ac:dyDescent="0.3">
      <c r="F192" s="368" t="s">
        <v>871</v>
      </c>
      <c r="G192" s="368" t="s">
        <v>482</v>
      </c>
      <c r="H192" s="369" t="s">
        <v>545</v>
      </c>
      <c r="I192" s="439">
        <v>187</v>
      </c>
      <c r="J192" s="441"/>
      <c r="K192" s="441"/>
      <c r="L192" s="11"/>
      <c r="M192" s="11"/>
      <c r="N192" s="11"/>
      <c r="O192" s="11"/>
      <c r="P192" s="11"/>
      <c r="T192" t="s">
        <v>528</v>
      </c>
      <c r="U192">
        <v>2224</v>
      </c>
      <c r="V192" t="s">
        <v>779</v>
      </c>
      <c r="W192">
        <v>312</v>
      </c>
      <c r="X192" t="s">
        <v>751</v>
      </c>
    </row>
    <row r="193" spans="6:24" ht="14.4" x14ac:dyDescent="0.3">
      <c r="F193" s="368" t="s">
        <v>871</v>
      </c>
      <c r="G193" s="368" t="s">
        <v>891</v>
      </c>
      <c r="H193" s="369" t="s">
        <v>545</v>
      </c>
      <c r="I193" s="439">
        <v>188</v>
      </c>
      <c r="J193" s="441"/>
      <c r="K193" s="441"/>
      <c r="L193" s="11"/>
      <c r="M193" s="11"/>
      <c r="N193" s="11"/>
      <c r="O193" s="11"/>
      <c r="P193" s="11"/>
      <c r="T193" t="s">
        <v>528</v>
      </c>
      <c r="U193">
        <v>2224</v>
      </c>
      <c r="V193" t="s">
        <v>778</v>
      </c>
      <c r="W193">
        <v>330</v>
      </c>
      <c r="X193" t="s">
        <v>751</v>
      </c>
    </row>
    <row r="194" spans="6:24" ht="14.4" x14ac:dyDescent="0.3">
      <c r="F194" s="368" t="s">
        <v>871</v>
      </c>
      <c r="G194" s="368" t="s">
        <v>903</v>
      </c>
      <c r="H194" s="369" t="s">
        <v>545</v>
      </c>
      <c r="I194" s="439">
        <v>189</v>
      </c>
      <c r="J194" s="441"/>
      <c r="K194" s="441"/>
      <c r="L194" s="11"/>
      <c r="M194" s="11"/>
      <c r="N194" s="11"/>
      <c r="O194" s="11"/>
      <c r="P194" s="11"/>
      <c r="T194" t="s">
        <v>528</v>
      </c>
      <c r="U194" t="s">
        <v>545</v>
      </c>
      <c r="V194" t="s">
        <v>779</v>
      </c>
      <c r="W194">
        <v>312</v>
      </c>
      <c r="X194" t="s">
        <v>751</v>
      </c>
    </row>
    <row r="195" spans="6:24" ht="14.4" x14ac:dyDescent="0.3">
      <c r="F195" s="368" t="s">
        <v>871</v>
      </c>
      <c r="G195" s="368" t="s">
        <v>905</v>
      </c>
      <c r="H195" s="369" t="s">
        <v>545</v>
      </c>
      <c r="I195" s="439">
        <v>190</v>
      </c>
      <c r="J195" s="441"/>
      <c r="K195" s="441"/>
      <c r="L195" s="11"/>
      <c r="M195" s="11"/>
      <c r="N195" s="11"/>
      <c r="O195" s="11"/>
      <c r="P195" s="11"/>
      <c r="T195" t="s">
        <v>528</v>
      </c>
      <c r="U195" t="s">
        <v>545</v>
      </c>
      <c r="V195" t="s">
        <v>778</v>
      </c>
      <c r="W195">
        <v>330</v>
      </c>
      <c r="X195" t="s">
        <v>751</v>
      </c>
    </row>
    <row r="196" spans="6:24" ht="14.4" x14ac:dyDescent="0.3">
      <c r="F196" s="368" t="s">
        <v>871</v>
      </c>
      <c r="G196" s="368" t="s">
        <v>522</v>
      </c>
      <c r="H196" s="369" t="s">
        <v>545</v>
      </c>
      <c r="I196" s="439">
        <v>191</v>
      </c>
      <c r="J196" s="441"/>
      <c r="K196" s="441"/>
      <c r="L196" s="11"/>
      <c r="M196" s="11"/>
      <c r="N196" s="11"/>
      <c r="O196" s="11"/>
      <c r="P196" s="11"/>
      <c r="T196" t="s">
        <v>528</v>
      </c>
      <c r="U196" t="s">
        <v>545</v>
      </c>
      <c r="V196" t="s">
        <v>785</v>
      </c>
      <c r="W196">
        <v>323</v>
      </c>
      <c r="X196" t="s">
        <v>751</v>
      </c>
    </row>
    <row r="197" spans="6:24" ht="14.4" x14ac:dyDescent="0.3">
      <c r="F197" s="368" t="s">
        <v>871</v>
      </c>
      <c r="G197" s="368" t="s">
        <v>909</v>
      </c>
      <c r="H197" s="369" t="s">
        <v>545</v>
      </c>
      <c r="I197" s="439">
        <v>192</v>
      </c>
      <c r="J197" s="441"/>
      <c r="K197" s="441"/>
      <c r="L197" s="11"/>
      <c r="M197" s="11"/>
      <c r="N197" s="11"/>
      <c r="O197" s="11"/>
      <c r="P197" s="11"/>
      <c r="T197" t="s">
        <v>528</v>
      </c>
      <c r="U197" t="s">
        <v>157</v>
      </c>
      <c r="V197" t="s">
        <v>772</v>
      </c>
      <c r="W197">
        <v>319</v>
      </c>
      <c r="X197" t="s">
        <v>372</v>
      </c>
    </row>
    <row r="198" spans="6:24" ht="14.4" x14ac:dyDescent="0.3">
      <c r="F198" s="368" t="s">
        <v>871</v>
      </c>
      <c r="G198" s="368" t="s">
        <v>910</v>
      </c>
      <c r="H198" s="369" t="s">
        <v>545</v>
      </c>
      <c r="I198" s="439">
        <v>193</v>
      </c>
      <c r="J198" s="441"/>
      <c r="K198" s="441"/>
      <c r="L198" s="11"/>
      <c r="M198" s="11"/>
      <c r="N198" s="11"/>
      <c r="O198" s="11"/>
      <c r="P198" s="11"/>
      <c r="T198" t="s">
        <v>528</v>
      </c>
      <c r="U198" t="s">
        <v>157</v>
      </c>
      <c r="V198" t="s">
        <v>767</v>
      </c>
      <c r="W198">
        <v>306</v>
      </c>
      <c r="X198" t="s">
        <v>372</v>
      </c>
    </row>
    <row r="199" spans="6:24" ht="14.4" x14ac:dyDescent="0.3">
      <c r="F199" s="368" t="s">
        <v>871</v>
      </c>
      <c r="G199" s="368" t="s">
        <v>911</v>
      </c>
      <c r="H199" s="369" t="s">
        <v>545</v>
      </c>
      <c r="I199" s="439">
        <v>194</v>
      </c>
      <c r="J199" s="441"/>
      <c r="K199" s="441"/>
      <c r="L199" s="11"/>
      <c r="M199" s="11"/>
      <c r="N199" s="11"/>
      <c r="O199" s="11"/>
      <c r="P199" s="11"/>
      <c r="T199" t="s">
        <v>528</v>
      </c>
      <c r="U199" t="s">
        <v>155</v>
      </c>
      <c r="V199" t="s">
        <v>772</v>
      </c>
      <c r="W199">
        <v>319</v>
      </c>
      <c r="X199" t="s">
        <v>373</v>
      </c>
    </row>
    <row r="200" spans="6:24" ht="14.4" x14ac:dyDescent="0.3">
      <c r="F200" s="368" t="s">
        <v>872</v>
      </c>
      <c r="G200" s="368" t="s">
        <v>887</v>
      </c>
      <c r="H200" s="369" t="s">
        <v>157</v>
      </c>
      <c r="I200" s="439">
        <v>195</v>
      </c>
      <c r="J200" s="441"/>
      <c r="K200" s="441"/>
      <c r="L200" s="11"/>
      <c r="M200" s="11"/>
      <c r="N200" s="11"/>
      <c r="O200" s="11"/>
      <c r="P200" s="11"/>
    </row>
    <row r="201" spans="6:24" ht="14.4" x14ac:dyDescent="0.3">
      <c r="F201" s="368" t="s">
        <v>872</v>
      </c>
      <c r="G201" s="368" t="s">
        <v>520</v>
      </c>
      <c r="H201" s="369" t="s">
        <v>157</v>
      </c>
      <c r="I201" s="439">
        <v>196</v>
      </c>
      <c r="J201" s="441"/>
      <c r="K201" s="441"/>
      <c r="L201" s="11"/>
      <c r="M201" s="11"/>
      <c r="N201" s="11"/>
      <c r="O201" s="11"/>
      <c r="P201" s="11"/>
      <c r="T201" t="s">
        <v>786</v>
      </c>
      <c r="U201">
        <v>2224</v>
      </c>
      <c r="V201" t="s">
        <v>779</v>
      </c>
      <c r="W201">
        <v>312</v>
      </c>
      <c r="X201" t="s">
        <v>751</v>
      </c>
    </row>
    <row r="202" spans="6:24" ht="14.4" x14ac:dyDescent="0.3">
      <c r="F202" s="368" t="s">
        <v>872</v>
      </c>
      <c r="G202" s="368" t="s">
        <v>521</v>
      </c>
      <c r="H202" s="369" t="s">
        <v>157</v>
      </c>
      <c r="I202" s="439">
        <v>197</v>
      </c>
      <c r="J202" s="441"/>
      <c r="K202" s="441"/>
      <c r="L202" s="11"/>
      <c r="M202" s="11"/>
      <c r="N202" s="11"/>
      <c r="O202" s="11"/>
      <c r="P202" s="11"/>
      <c r="T202" t="s">
        <v>786</v>
      </c>
      <c r="U202" t="s">
        <v>545</v>
      </c>
      <c r="V202" t="s">
        <v>779</v>
      </c>
      <c r="W202">
        <v>312</v>
      </c>
      <c r="X202" t="s">
        <v>751</v>
      </c>
    </row>
    <row r="203" spans="6:24" ht="14.4" x14ac:dyDescent="0.3">
      <c r="F203" s="368" t="s">
        <v>872</v>
      </c>
      <c r="G203" s="368" t="s">
        <v>880</v>
      </c>
      <c r="H203" s="369" t="s">
        <v>153</v>
      </c>
      <c r="I203" s="439">
        <v>198</v>
      </c>
      <c r="J203" s="441"/>
      <c r="K203" s="441"/>
      <c r="L203" s="11"/>
      <c r="M203" s="11"/>
      <c r="N203" s="11"/>
      <c r="O203" s="11"/>
      <c r="P203" s="11"/>
      <c r="T203" t="s">
        <v>786</v>
      </c>
      <c r="U203" t="s">
        <v>157</v>
      </c>
      <c r="V203" t="s">
        <v>772</v>
      </c>
      <c r="W203">
        <v>319</v>
      </c>
      <c r="X203" t="s">
        <v>372</v>
      </c>
    </row>
    <row r="204" spans="6:24" ht="14.4" x14ac:dyDescent="0.3">
      <c r="F204" s="368" t="s">
        <v>872</v>
      </c>
      <c r="G204" s="368" t="s">
        <v>887</v>
      </c>
      <c r="H204" s="369" t="s">
        <v>153</v>
      </c>
      <c r="I204" s="439">
        <v>199</v>
      </c>
      <c r="J204" s="441"/>
      <c r="K204" s="441"/>
      <c r="L204" s="11"/>
      <c r="M204" s="11"/>
      <c r="N204" s="11"/>
      <c r="O204" s="11"/>
      <c r="P204" s="11"/>
      <c r="T204" t="s">
        <v>786</v>
      </c>
      <c r="U204" t="s">
        <v>157</v>
      </c>
      <c r="V204" t="s">
        <v>767</v>
      </c>
      <c r="W204">
        <v>306</v>
      </c>
      <c r="X204" t="s">
        <v>372</v>
      </c>
    </row>
    <row r="205" spans="6:24" ht="14.4" x14ac:dyDescent="0.3">
      <c r="F205" s="368" t="s">
        <v>872</v>
      </c>
      <c r="G205" s="368" t="s">
        <v>889</v>
      </c>
      <c r="H205" s="369" t="s">
        <v>153</v>
      </c>
      <c r="I205" s="439">
        <v>200</v>
      </c>
      <c r="J205" s="441"/>
      <c r="K205" s="441"/>
      <c r="L205" s="11"/>
      <c r="M205" s="11"/>
      <c r="N205" s="11"/>
      <c r="O205" s="11"/>
      <c r="P205" s="11"/>
      <c r="T205" t="s">
        <v>786</v>
      </c>
      <c r="U205" t="s">
        <v>153</v>
      </c>
      <c r="V205" t="s">
        <v>772</v>
      </c>
      <c r="W205">
        <v>319</v>
      </c>
      <c r="X205" t="s">
        <v>372</v>
      </c>
    </row>
    <row r="206" spans="6:24" ht="14.4" x14ac:dyDescent="0.3">
      <c r="F206" s="368" t="s">
        <v>872</v>
      </c>
      <c r="G206" s="368" t="s">
        <v>504</v>
      </c>
      <c r="H206" s="369" t="s">
        <v>153</v>
      </c>
      <c r="I206" s="439">
        <v>201</v>
      </c>
      <c r="J206" s="441"/>
      <c r="K206" s="441"/>
      <c r="L206" s="11"/>
      <c r="M206" s="11"/>
      <c r="N206" s="11"/>
      <c r="O206" s="11"/>
      <c r="P206" s="11"/>
      <c r="T206" t="s">
        <v>786</v>
      </c>
      <c r="U206" t="s">
        <v>153</v>
      </c>
      <c r="V206" t="s">
        <v>767</v>
      </c>
      <c r="W206">
        <v>306</v>
      </c>
      <c r="X206" t="s">
        <v>372</v>
      </c>
    </row>
    <row r="207" spans="6:24" ht="14.4" x14ac:dyDescent="0.3">
      <c r="F207" s="368" t="s">
        <v>872</v>
      </c>
      <c r="G207" s="368" t="s">
        <v>509</v>
      </c>
      <c r="H207" s="369" t="s">
        <v>153</v>
      </c>
      <c r="I207" s="439">
        <v>202</v>
      </c>
      <c r="J207" s="441"/>
      <c r="K207" s="441"/>
      <c r="L207" s="11"/>
      <c r="M207" s="11"/>
      <c r="N207" s="11"/>
      <c r="O207" s="11"/>
      <c r="P207" s="11"/>
      <c r="T207" t="s">
        <v>786</v>
      </c>
      <c r="U207" t="s">
        <v>153</v>
      </c>
      <c r="V207" t="s">
        <v>773</v>
      </c>
      <c r="W207">
        <v>315</v>
      </c>
      <c r="X207" t="s">
        <v>751</v>
      </c>
    </row>
    <row r="208" spans="6:24" ht="14.4" x14ac:dyDescent="0.3">
      <c r="F208" s="368" t="s">
        <v>872</v>
      </c>
      <c r="G208" s="368" t="s">
        <v>905</v>
      </c>
      <c r="H208" s="369" t="s">
        <v>153</v>
      </c>
      <c r="I208" s="439">
        <v>203</v>
      </c>
      <c r="J208" s="441"/>
      <c r="K208" s="441"/>
      <c r="L208" s="11"/>
      <c r="M208" s="11"/>
      <c r="N208" s="11"/>
      <c r="O208" s="11"/>
      <c r="P208" s="11"/>
      <c r="T208" t="s">
        <v>786</v>
      </c>
      <c r="U208" t="s">
        <v>153</v>
      </c>
      <c r="V208" t="s">
        <v>768</v>
      </c>
      <c r="W208">
        <v>303</v>
      </c>
      <c r="X208" t="s">
        <v>751</v>
      </c>
    </row>
    <row r="209" spans="6:24" ht="14.4" x14ac:dyDescent="0.3">
      <c r="F209" s="368" t="s">
        <v>872</v>
      </c>
      <c r="G209" s="368" t="s">
        <v>520</v>
      </c>
      <c r="H209" s="369" t="s">
        <v>153</v>
      </c>
      <c r="I209" s="439">
        <v>204</v>
      </c>
      <c r="J209" s="441"/>
      <c r="K209" s="441"/>
      <c r="L209" s="11"/>
      <c r="M209" s="11"/>
      <c r="N209" s="11"/>
      <c r="O209" s="11"/>
      <c r="P209" s="11"/>
      <c r="T209" t="s">
        <v>583</v>
      </c>
      <c r="U209">
        <v>2224</v>
      </c>
      <c r="V209" t="s">
        <v>779</v>
      </c>
      <c r="W209">
        <v>312</v>
      </c>
      <c r="X209" t="s">
        <v>751</v>
      </c>
    </row>
    <row r="210" spans="6:24" ht="14.4" x14ac:dyDescent="0.3">
      <c r="F210" s="368" t="s">
        <v>872</v>
      </c>
      <c r="G210" s="368" t="s">
        <v>521</v>
      </c>
      <c r="H210" s="369" t="s">
        <v>153</v>
      </c>
      <c r="I210" s="439">
        <v>205</v>
      </c>
      <c r="J210" s="441"/>
      <c r="K210" s="441"/>
      <c r="L210" s="11"/>
      <c r="M210" s="11"/>
      <c r="N210" s="11"/>
      <c r="O210" s="11"/>
      <c r="P210" s="11"/>
      <c r="T210" t="s">
        <v>583</v>
      </c>
      <c r="U210">
        <v>2224</v>
      </c>
      <c r="V210" t="s">
        <v>778</v>
      </c>
      <c r="W210">
        <v>330</v>
      </c>
      <c r="X210" t="s">
        <v>751</v>
      </c>
    </row>
    <row r="211" spans="6:24" ht="14.4" x14ac:dyDescent="0.3">
      <c r="F211" s="368" t="s">
        <v>873</v>
      </c>
      <c r="G211" s="368" t="s">
        <v>894</v>
      </c>
      <c r="H211" s="369">
        <v>2224</v>
      </c>
      <c r="I211" s="439">
        <v>206</v>
      </c>
      <c r="J211" s="441"/>
      <c r="K211" s="441"/>
      <c r="L211" s="11"/>
      <c r="M211" s="11"/>
      <c r="N211" s="11"/>
      <c r="O211" s="11"/>
      <c r="P211" s="11"/>
      <c r="T211" t="s">
        <v>583</v>
      </c>
      <c r="U211" t="s">
        <v>545</v>
      </c>
      <c r="V211" t="s">
        <v>779</v>
      </c>
      <c r="W211">
        <v>312</v>
      </c>
      <c r="X211" t="s">
        <v>751</v>
      </c>
    </row>
    <row r="212" spans="6:24" ht="14.4" x14ac:dyDescent="0.3">
      <c r="F212" s="368" t="s">
        <v>873</v>
      </c>
      <c r="G212" s="368" t="s">
        <v>509</v>
      </c>
      <c r="H212" s="369">
        <v>2224</v>
      </c>
      <c r="I212" s="439">
        <v>207</v>
      </c>
      <c r="J212" s="441"/>
      <c r="K212" s="441"/>
      <c r="L212" s="11"/>
      <c r="M212" s="11"/>
      <c r="N212" s="11"/>
      <c r="O212" s="11"/>
      <c r="P212" s="11"/>
      <c r="T212" t="s">
        <v>583</v>
      </c>
      <c r="U212" t="s">
        <v>545</v>
      </c>
      <c r="V212" t="s">
        <v>778</v>
      </c>
      <c r="W212">
        <v>330</v>
      </c>
      <c r="X212" t="s">
        <v>751</v>
      </c>
    </row>
    <row r="213" spans="6:24" ht="14.4" x14ac:dyDescent="0.3">
      <c r="F213" s="368" t="s">
        <v>873</v>
      </c>
      <c r="G213" s="368" t="s">
        <v>905</v>
      </c>
      <c r="H213" s="369">
        <v>2224</v>
      </c>
      <c r="I213" s="439">
        <v>208</v>
      </c>
      <c r="J213" s="441"/>
      <c r="K213" s="441"/>
      <c r="L213" s="11"/>
      <c r="M213" s="11"/>
      <c r="N213" s="11"/>
      <c r="O213" s="11"/>
      <c r="P213" s="11"/>
      <c r="T213" t="s">
        <v>583</v>
      </c>
      <c r="U213">
        <v>3031</v>
      </c>
      <c r="V213" t="s">
        <v>775</v>
      </c>
      <c r="W213">
        <v>314</v>
      </c>
      <c r="X213" t="s">
        <v>751</v>
      </c>
    </row>
    <row r="214" spans="6:24" ht="14.4" x14ac:dyDescent="0.3">
      <c r="F214" s="368" t="s">
        <v>873</v>
      </c>
      <c r="G214" s="368" t="s">
        <v>906</v>
      </c>
      <c r="H214" s="369">
        <v>2224</v>
      </c>
      <c r="I214" s="439">
        <v>209</v>
      </c>
      <c r="J214" s="441"/>
      <c r="K214" s="441"/>
      <c r="L214" s="11"/>
      <c r="M214" s="11"/>
      <c r="N214" s="11"/>
      <c r="O214" s="11"/>
      <c r="P214" s="11"/>
      <c r="T214" t="s">
        <v>583</v>
      </c>
      <c r="U214" t="s">
        <v>155</v>
      </c>
      <c r="V214" t="s">
        <v>772</v>
      </c>
      <c r="W214">
        <v>319</v>
      </c>
      <c r="X214" t="s">
        <v>373</v>
      </c>
    </row>
    <row r="215" spans="6:24" ht="14.4" x14ac:dyDescent="0.3">
      <c r="F215" s="368" t="s">
        <v>873</v>
      </c>
      <c r="G215" s="368" t="s">
        <v>522</v>
      </c>
      <c r="H215" s="369">
        <v>2224</v>
      </c>
      <c r="I215" s="439">
        <v>210</v>
      </c>
      <c r="J215" s="441"/>
      <c r="K215" s="441"/>
      <c r="L215" s="11"/>
      <c r="M215" s="11"/>
      <c r="N215" s="11"/>
      <c r="O215" s="11"/>
      <c r="P215" s="11"/>
      <c r="T215" t="s">
        <v>583</v>
      </c>
      <c r="U215" t="s">
        <v>153</v>
      </c>
      <c r="V215" t="s">
        <v>772</v>
      </c>
      <c r="W215">
        <v>319</v>
      </c>
      <c r="X215" t="s">
        <v>373</v>
      </c>
    </row>
    <row r="216" spans="6:24" ht="14.4" x14ac:dyDescent="0.3">
      <c r="F216" s="368" t="s">
        <v>873</v>
      </c>
      <c r="G216" s="368" t="s">
        <v>509</v>
      </c>
      <c r="H216" s="369" t="s">
        <v>545</v>
      </c>
      <c r="I216" s="439">
        <v>211</v>
      </c>
      <c r="J216" s="441"/>
      <c r="K216" s="441"/>
      <c r="L216" s="11"/>
      <c r="M216" s="11"/>
      <c r="N216" s="11"/>
      <c r="O216" s="11"/>
      <c r="P216" s="11"/>
      <c r="T216" t="s">
        <v>787</v>
      </c>
      <c r="U216" t="s">
        <v>155</v>
      </c>
      <c r="V216" t="s">
        <v>773</v>
      </c>
      <c r="W216">
        <v>315</v>
      </c>
      <c r="X216" t="s">
        <v>751</v>
      </c>
    </row>
    <row r="217" spans="6:24" ht="14.4" x14ac:dyDescent="0.3">
      <c r="F217" s="368" t="s">
        <v>873</v>
      </c>
      <c r="G217" s="368" t="s">
        <v>905</v>
      </c>
      <c r="H217" s="369" t="s">
        <v>545</v>
      </c>
      <c r="I217" s="439">
        <v>212</v>
      </c>
      <c r="J217" s="441"/>
      <c r="K217" s="441"/>
      <c r="L217" s="11"/>
      <c r="M217" s="11"/>
      <c r="N217" s="11"/>
      <c r="O217" s="11"/>
      <c r="P217" s="11"/>
      <c r="T217" t="s">
        <v>787</v>
      </c>
      <c r="U217" t="s">
        <v>155</v>
      </c>
      <c r="V217" t="s">
        <v>768</v>
      </c>
      <c r="W217">
        <v>303</v>
      </c>
      <c r="X217" t="s">
        <v>751</v>
      </c>
    </row>
    <row r="218" spans="6:24" ht="14.4" x14ac:dyDescent="0.3">
      <c r="F218" s="368" t="s">
        <v>873</v>
      </c>
      <c r="G218" s="368" t="s">
        <v>906</v>
      </c>
      <c r="H218" s="369" t="s">
        <v>545</v>
      </c>
      <c r="I218" s="439">
        <v>213</v>
      </c>
      <c r="J218" s="441"/>
      <c r="K218" s="441"/>
      <c r="L218" s="11"/>
      <c r="M218" s="11"/>
      <c r="N218" s="11"/>
      <c r="O218" s="11"/>
      <c r="P218" s="11"/>
      <c r="T218" t="s">
        <v>787</v>
      </c>
      <c r="U218" t="s">
        <v>155</v>
      </c>
      <c r="V218" t="s">
        <v>782</v>
      </c>
      <c r="W218">
        <v>337</v>
      </c>
      <c r="X218" t="s">
        <v>751</v>
      </c>
    </row>
    <row r="219" spans="6:24" ht="14.4" x14ac:dyDescent="0.3">
      <c r="F219" s="368" t="s">
        <v>873</v>
      </c>
      <c r="G219" s="368" t="s">
        <v>522</v>
      </c>
      <c r="H219" s="369" t="s">
        <v>545</v>
      </c>
      <c r="I219" s="439">
        <v>214</v>
      </c>
      <c r="J219" s="441"/>
      <c r="K219" s="441"/>
      <c r="L219" s="11"/>
      <c r="M219" s="11"/>
      <c r="N219" s="11"/>
      <c r="O219" s="11"/>
      <c r="P219" s="11"/>
      <c r="T219" t="s">
        <v>787</v>
      </c>
      <c r="U219" t="s">
        <v>153</v>
      </c>
      <c r="V219" t="s">
        <v>772</v>
      </c>
      <c r="W219">
        <v>319</v>
      </c>
      <c r="X219" t="s">
        <v>372</v>
      </c>
    </row>
    <row r="220" spans="6:24" ht="14.4" x14ac:dyDescent="0.3">
      <c r="F220" s="368" t="s">
        <v>873</v>
      </c>
      <c r="G220" s="368" t="s">
        <v>905</v>
      </c>
      <c r="H220" s="369">
        <v>3031</v>
      </c>
      <c r="I220" s="439">
        <v>215</v>
      </c>
      <c r="J220" s="441"/>
      <c r="K220" s="441"/>
      <c r="L220" s="11"/>
      <c r="M220" s="11"/>
      <c r="N220" s="11"/>
      <c r="O220" s="11"/>
      <c r="P220" s="11"/>
      <c r="T220" t="s">
        <v>787</v>
      </c>
      <c r="U220" t="s">
        <v>153</v>
      </c>
      <c r="V220" t="s">
        <v>773</v>
      </c>
      <c r="W220">
        <v>315</v>
      </c>
      <c r="X220" t="s">
        <v>751</v>
      </c>
    </row>
    <row r="221" spans="6:24" ht="14.4" x14ac:dyDescent="0.3">
      <c r="F221" s="368" t="s">
        <v>873</v>
      </c>
      <c r="G221" s="368" t="s">
        <v>894</v>
      </c>
      <c r="H221" s="369" t="s">
        <v>157</v>
      </c>
      <c r="I221" s="439">
        <v>216</v>
      </c>
      <c r="J221" s="441"/>
      <c r="K221" s="441"/>
      <c r="L221" s="11"/>
      <c r="M221" s="11"/>
      <c r="N221" s="11"/>
      <c r="O221" s="11"/>
      <c r="P221" s="11"/>
      <c r="T221" t="s">
        <v>787</v>
      </c>
      <c r="U221" t="s">
        <v>153</v>
      </c>
      <c r="V221" t="s">
        <v>768</v>
      </c>
      <c r="W221">
        <v>303</v>
      </c>
      <c r="X221" t="s">
        <v>751</v>
      </c>
    </row>
    <row r="222" spans="6:24" ht="14.4" x14ac:dyDescent="0.3">
      <c r="F222" s="368" t="s">
        <v>873</v>
      </c>
      <c r="G222" s="368" t="s">
        <v>509</v>
      </c>
      <c r="H222" s="369" t="s">
        <v>157</v>
      </c>
      <c r="I222" s="439">
        <v>217</v>
      </c>
      <c r="J222" s="441"/>
      <c r="K222" s="441"/>
      <c r="L222" s="11"/>
      <c r="M222" s="11"/>
      <c r="N222" s="11"/>
      <c r="O222" s="11"/>
      <c r="P222" s="11"/>
      <c r="T222" t="s">
        <v>787</v>
      </c>
      <c r="U222" t="s">
        <v>153</v>
      </c>
      <c r="V222" t="s">
        <v>782</v>
      </c>
      <c r="W222">
        <v>337</v>
      </c>
      <c r="X222" t="s">
        <v>751</v>
      </c>
    </row>
    <row r="223" spans="6:24" ht="14.4" x14ac:dyDescent="0.3">
      <c r="F223" s="368" t="s">
        <v>873</v>
      </c>
      <c r="G223" s="368" t="s">
        <v>481</v>
      </c>
      <c r="H223" s="369" t="s">
        <v>153</v>
      </c>
      <c r="I223" s="439">
        <v>218</v>
      </c>
      <c r="J223" s="441"/>
      <c r="K223" s="441"/>
      <c r="L223" s="11"/>
      <c r="M223" s="11"/>
      <c r="N223" s="11"/>
      <c r="O223" s="11"/>
      <c r="P223" s="11"/>
      <c r="T223" t="s">
        <v>585</v>
      </c>
      <c r="U223" t="s">
        <v>545</v>
      </c>
      <c r="V223" t="s">
        <v>775</v>
      </c>
      <c r="W223">
        <v>314</v>
      </c>
      <c r="X223" t="s">
        <v>751</v>
      </c>
    </row>
    <row r="224" spans="6:24" ht="14.4" x14ac:dyDescent="0.3">
      <c r="F224" s="368" t="s">
        <v>873</v>
      </c>
      <c r="G224" s="368" t="s">
        <v>887</v>
      </c>
      <c r="H224" s="369" t="s">
        <v>153</v>
      </c>
      <c r="I224" s="439">
        <v>219</v>
      </c>
      <c r="J224" s="441"/>
      <c r="K224" s="441"/>
      <c r="L224" s="11"/>
      <c r="M224" s="11"/>
      <c r="N224" s="11"/>
      <c r="O224" s="11"/>
      <c r="P224" s="11"/>
      <c r="T224" t="s">
        <v>585</v>
      </c>
      <c r="U224" t="s">
        <v>153</v>
      </c>
      <c r="V224" t="s">
        <v>767</v>
      </c>
      <c r="W224">
        <v>306</v>
      </c>
      <c r="X224" t="s">
        <v>372</v>
      </c>
    </row>
    <row r="225" spans="6:24" ht="14.4" x14ac:dyDescent="0.3">
      <c r="F225" s="368" t="s">
        <v>873</v>
      </c>
      <c r="G225" s="368" t="s">
        <v>889</v>
      </c>
      <c r="H225" s="369" t="s">
        <v>153</v>
      </c>
      <c r="I225" s="439">
        <v>220</v>
      </c>
      <c r="J225" s="441"/>
      <c r="K225" s="441"/>
      <c r="L225" s="11"/>
      <c r="M225" s="11"/>
      <c r="N225" s="11"/>
      <c r="O225" s="11"/>
      <c r="P225" s="11"/>
      <c r="T225" t="s">
        <v>586</v>
      </c>
      <c r="U225">
        <v>2224</v>
      </c>
      <c r="V225" t="s">
        <v>779</v>
      </c>
      <c r="W225">
        <v>312</v>
      </c>
      <c r="X225" t="s">
        <v>751</v>
      </c>
    </row>
    <row r="226" spans="6:24" ht="14.4" x14ac:dyDescent="0.3">
      <c r="F226" s="368" t="s">
        <v>873</v>
      </c>
      <c r="G226" s="368" t="s">
        <v>896</v>
      </c>
      <c r="H226" s="369" t="s">
        <v>153</v>
      </c>
      <c r="I226" s="439">
        <v>221</v>
      </c>
      <c r="J226" s="441"/>
      <c r="K226" s="441"/>
      <c r="L226" s="11"/>
      <c r="M226" s="11"/>
      <c r="N226" s="11"/>
      <c r="O226" s="11"/>
      <c r="P226" s="11"/>
      <c r="T226" t="s">
        <v>586</v>
      </c>
      <c r="U226" t="s">
        <v>545</v>
      </c>
      <c r="V226" t="s">
        <v>775</v>
      </c>
      <c r="W226">
        <v>314</v>
      </c>
      <c r="X226" t="s">
        <v>751</v>
      </c>
    </row>
    <row r="227" spans="6:24" ht="14.4" x14ac:dyDescent="0.3">
      <c r="F227" s="368" t="s">
        <v>873</v>
      </c>
      <c r="G227" s="368" t="s">
        <v>504</v>
      </c>
      <c r="H227" s="369" t="s">
        <v>153</v>
      </c>
      <c r="I227" s="439">
        <v>222</v>
      </c>
      <c r="J227" s="441"/>
      <c r="K227" s="441"/>
      <c r="L227" s="11"/>
      <c r="M227" s="11"/>
      <c r="N227" s="11"/>
      <c r="O227" s="11"/>
      <c r="P227" s="11"/>
      <c r="T227" t="s">
        <v>586</v>
      </c>
      <c r="U227" t="s">
        <v>545</v>
      </c>
      <c r="V227" t="s">
        <v>779</v>
      </c>
      <c r="W227">
        <v>312</v>
      </c>
      <c r="X227" t="s">
        <v>751</v>
      </c>
    </row>
    <row r="228" spans="6:24" ht="14.4" x14ac:dyDescent="0.3">
      <c r="F228" s="368" t="s">
        <v>873</v>
      </c>
      <c r="G228" s="368" t="s">
        <v>520</v>
      </c>
      <c r="H228" s="369" t="s">
        <v>153</v>
      </c>
      <c r="I228" s="439">
        <v>223</v>
      </c>
      <c r="J228" s="441"/>
      <c r="K228" s="441"/>
      <c r="L228" s="11"/>
      <c r="M228" s="11"/>
      <c r="N228" s="11"/>
      <c r="O228" s="11"/>
      <c r="P228" s="11"/>
      <c r="T228" t="s">
        <v>586</v>
      </c>
      <c r="U228" t="s">
        <v>545</v>
      </c>
      <c r="V228" t="s">
        <v>788</v>
      </c>
      <c r="W228">
        <v>321</v>
      </c>
      <c r="X228" t="s">
        <v>751</v>
      </c>
    </row>
    <row r="229" spans="6:24" ht="14.4" x14ac:dyDescent="0.3">
      <c r="F229" s="368" t="s">
        <v>873</v>
      </c>
      <c r="G229" s="368" t="s">
        <v>521</v>
      </c>
      <c r="H229" s="369" t="s">
        <v>153</v>
      </c>
      <c r="I229" s="439">
        <v>224</v>
      </c>
      <c r="J229" s="441"/>
      <c r="K229" s="441"/>
      <c r="L229" s="11"/>
      <c r="M229" s="11"/>
      <c r="N229" s="11"/>
      <c r="O229" s="11"/>
      <c r="P229" s="11"/>
      <c r="T229" t="s">
        <v>586</v>
      </c>
      <c r="U229" t="s">
        <v>545</v>
      </c>
      <c r="V229" t="s">
        <v>781</v>
      </c>
      <c r="W229">
        <v>326</v>
      </c>
      <c r="X229" t="s">
        <v>751</v>
      </c>
    </row>
    <row r="230" spans="6:24" ht="14.4" x14ac:dyDescent="0.3">
      <c r="F230" s="368" t="s">
        <v>873</v>
      </c>
      <c r="G230" s="368" t="s">
        <v>522</v>
      </c>
      <c r="H230" s="369" t="s">
        <v>153</v>
      </c>
      <c r="I230" s="439">
        <v>225</v>
      </c>
      <c r="J230" s="441"/>
      <c r="K230" s="441"/>
      <c r="L230" s="11"/>
      <c r="M230" s="11"/>
      <c r="N230" s="11"/>
      <c r="O230" s="11"/>
      <c r="P230" s="11"/>
      <c r="T230" t="s">
        <v>586</v>
      </c>
      <c r="U230" t="s">
        <v>157</v>
      </c>
      <c r="V230" t="s">
        <v>767</v>
      </c>
      <c r="W230">
        <v>306</v>
      </c>
      <c r="X230" t="s">
        <v>372</v>
      </c>
    </row>
    <row r="231" spans="6:24" ht="14.4" x14ac:dyDescent="0.3">
      <c r="F231" s="368" t="s">
        <v>874</v>
      </c>
      <c r="G231" s="368" t="s">
        <v>894</v>
      </c>
      <c r="H231" s="369">
        <v>2224</v>
      </c>
      <c r="I231" s="439">
        <v>226</v>
      </c>
      <c r="J231" s="441"/>
      <c r="K231" s="441"/>
      <c r="L231" s="11"/>
      <c r="M231" s="11"/>
      <c r="N231" s="11"/>
      <c r="O231" s="11"/>
      <c r="P231" s="11"/>
      <c r="T231" t="s">
        <v>586</v>
      </c>
      <c r="U231" t="s">
        <v>155</v>
      </c>
      <c r="V231" t="s">
        <v>772</v>
      </c>
      <c r="W231">
        <v>319</v>
      </c>
      <c r="X231" t="s">
        <v>373</v>
      </c>
    </row>
    <row r="232" spans="6:24" ht="14.4" x14ac:dyDescent="0.3">
      <c r="F232" s="368" t="s">
        <v>874</v>
      </c>
      <c r="G232" s="368" t="s">
        <v>897</v>
      </c>
      <c r="H232" s="369">
        <v>2224</v>
      </c>
      <c r="I232" s="439">
        <v>227</v>
      </c>
      <c r="J232" s="441"/>
      <c r="K232" s="441"/>
      <c r="L232" s="11"/>
      <c r="M232" s="11"/>
      <c r="N232" s="11"/>
      <c r="O232" s="11"/>
      <c r="P232" s="11"/>
      <c r="T232" t="s">
        <v>586</v>
      </c>
      <c r="U232" t="s">
        <v>153</v>
      </c>
      <c r="V232" t="s">
        <v>772</v>
      </c>
      <c r="W232">
        <v>319</v>
      </c>
      <c r="X232" t="s">
        <v>372</v>
      </c>
    </row>
    <row r="233" spans="6:24" ht="14.4" x14ac:dyDescent="0.3">
      <c r="F233" s="368" t="s">
        <v>874</v>
      </c>
      <c r="G233" s="368" t="s">
        <v>509</v>
      </c>
      <c r="H233" s="369">
        <v>2224</v>
      </c>
      <c r="I233" s="439">
        <v>228</v>
      </c>
      <c r="J233" s="441"/>
      <c r="K233" s="441"/>
      <c r="L233" s="11"/>
      <c r="M233" s="11"/>
      <c r="N233" s="11"/>
      <c r="O233" s="11"/>
      <c r="P233" s="11"/>
      <c r="T233" t="s">
        <v>586</v>
      </c>
      <c r="U233" t="s">
        <v>153</v>
      </c>
      <c r="V233" t="s">
        <v>767</v>
      </c>
      <c r="W233">
        <v>306</v>
      </c>
      <c r="X233" t="s">
        <v>372</v>
      </c>
    </row>
    <row r="234" spans="6:24" ht="14.4" x14ac:dyDescent="0.3">
      <c r="F234" s="368" t="s">
        <v>874</v>
      </c>
      <c r="G234" s="368" t="s">
        <v>510</v>
      </c>
      <c r="H234" s="369">
        <v>2224</v>
      </c>
      <c r="I234" s="439">
        <v>229</v>
      </c>
      <c r="J234" s="441"/>
      <c r="K234" s="441"/>
      <c r="L234" s="11"/>
      <c r="M234" s="11"/>
      <c r="N234" s="11"/>
      <c r="O234" s="11"/>
      <c r="P234" s="11"/>
      <c r="T234" t="s">
        <v>586</v>
      </c>
      <c r="U234" t="s">
        <v>153</v>
      </c>
      <c r="V234" t="s">
        <v>781</v>
      </c>
      <c r="W234">
        <v>326</v>
      </c>
      <c r="X234" t="s">
        <v>751</v>
      </c>
    </row>
    <row r="235" spans="6:24" ht="14.4" x14ac:dyDescent="0.3">
      <c r="F235" s="368" t="s">
        <v>874</v>
      </c>
      <c r="G235" s="368" t="s">
        <v>906</v>
      </c>
      <c r="H235" s="369">
        <v>2224</v>
      </c>
      <c r="I235" s="439">
        <v>230</v>
      </c>
      <c r="J235" s="441"/>
      <c r="K235" s="441"/>
      <c r="L235" s="11"/>
      <c r="M235" s="11"/>
      <c r="N235" s="11"/>
      <c r="O235" s="11"/>
      <c r="P235" s="11"/>
      <c r="T235" t="s">
        <v>587</v>
      </c>
      <c r="U235">
        <v>2224</v>
      </c>
      <c r="V235" t="s">
        <v>781</v>
      </c>
      <c r="W235">
        <v>326</v>
      </c>
      <c r="X235" t="s">
        <v>751</v>
      </c>
    </row>
    <row r="236" spans="6:24" ht="14.4" x14ac:dyDescent="0.3">
      <c r="F236" s="368" t="s">
        <v>874</v>
      </c>
      <c r="G236" s="368" t="s">
        <v>907</v>
      </c>
      <c r="H236" s="369">
        <v>2224</v>
      </c>
      <c r="I236" s="439">
        <v>231</v>
      </c>
      <c r="J236" s="441"/>
      <c r="K236" s="441"/>
      <c r="L236" s="11"/>
      <c r="M236" s="11"/>
      <c r="N236" s="11"/>
      <c r="O236" s="11"/>
      <c r="P236" s="11"/>
      <c r="T236" t="s">
        <v>587</v>
      </c>
      <c r="U236" t="s">
        <v>545</v>
      </c>
      <c r="V236" t="s">
        <v>775</v>
      </c>
      <c r="W236">
        <v>314</v>
      </c>
      <c r="X236" t="s">
        <v>751</v>
      </c>
    </row>
    <row r="237" spans="6:24" ht="14.4" x14ac:dyDescent="0.3">
      <c r="F237" s="368" t="s">
        <v>874</v>
      </c>
      <c r="G237" s="368" t="s">
        <v>522</v>
      </c>
      <c r="H237" s="369">
        <v>2224</v>
      </c>
      <c r="I237" s="439">
        <v>232</v>
      </c>
      <c r="J237" s="441"/>
      <c r="K237" s="441"/>
      <c r="L237" s="11"/>
      <c r="M237" s="11"/>
      <c r="N237" s="11"/>
      <c r="O237" s="11"/>
      <c r="P237" s="11"/>
      <c r="T237" t="s">
        <v>587</v>
      </c>
      <c r="U237" t="s">
        <v>545</v>
      </c>
      <c r="V237" t="s">
        <v>779</v>
      </c>
      <c r="W237">
        <v>312</v>
      </c>
      <c r="X237" t="s">
        <v>751</v>
      </c>
    </row>
    <row r="238" spans="6:24" ht="14.4" x14ac:dyDescent="0.3">
      <c r="F238" s="368" t="s">
        <v>874</v>
      </c>
      <c r="G238" s="368" t="s">
        <v>907</v>
      </c>
      <c r="H238" s="369" t="s">
        <v>545</v>
      </c>
      <c r="I238" s="439">
        <v>233</v>
      </c>
      <c r="J238" s="441"/>
      <c r="K238" s="441"/>
      <c r="L238" s="11"/>
      <c r="M238" s="11"/>
      <c r="N238" s="11"/>
      <c r="O238" s="11"/>
      <c r="P238" s="11"/>
      <c r="T238" t="s">
        <v>587</v>
      </c>
      <c r="U238" t="s">
        <v>545</v>
      </c>
      <c r="V238" t="s">
        <v>788</v>
      </c>
      <c r="W238">
        <v>321</v>
      </c>
      <c r="X238" t="s">
        <v>751</v>
      </c>
    </row>
    <row r="239" spans="6:24" ht="14.4" x14ac:dyDescent="0.3">
      <c r="F239" s="368" t="s">
        <v>874</v>
      </c>
      <c r="G239" s="368" t="s">
        <v>522</v>
      </c>
      <c r="H239" s="369" t="s">
        <v>545</v>
      </c>
      <c r="I239" s="439">
        <v>234</v>
      </c>
      <c r="J239" s="441"/>
      <c r="K239" s="441"/>
      <c r="L239" s="11"/>
      <c r="M239" s="11"/>
      <c r="N239" s="11"/>
      <c r="O239" s="11"/>
      <c r="P239" s="11"/>
      <c r="T239" t="s">
        <v>587</v>
      </c>
      <c r="U239" t="s">
        <v>545</v>
      </c>
      <c r="V239" t="s">
        <v>781</v>
      </c>
      <c r="W239">
        <v>326</v>
      </c>
      <c r="X239" t="s">
        <v>751</v>
      </c>
    </row>
    <row r="240" spans="6:24" ht="14.4" x14ac:dyDescent="0.3">
      <c r="F240" s="368" t="s">
        <v>876</v>
      </c>
      <c r="G240" s="368" t="s">
        <v>879</v>
      </c>
      <c r="H240" s="369">
        <v>3031</v>
      </c>
      <c r="I240" s="439">
        <v>235</v>
      </c>
      <c r="J240" s="441"/>
      <c r="K240" s="441"/>
      <c r="L240" s="11"/>
      <c r="M240" s="11"/>
      <c r="N240" s="11"/>
      <c r="O240" s="11"/>
      <c r="P240" s="11"/>
      <c r="T240" t="s">
        <v>587</v>
      </c>
      <c r="U240">
        <v>3031</v>
      </c>
      <c r="V240" t="s">
        <v>788</v>
      </c>
      <c r="W240">
        <v>321</v>
      </c>
      <c r="X240" t="s">
        <v>751</v>
      </c>
    </row>
    <row r="241" spans="6:24" ht="14.4" x14ac:dyDescent="0.3">
      <c r="F241" s="368" t="s">
        <v>876</v>
      </c>
      <c r="G241" s="368" t="s">
        <v>899</v>
      </c>
      <c r="H241" s="369">
        <v>3031</v>
      </c>
      <c r="I241" s="439">
        <v>236</v>
      </c>
      <c r="J241" s="441"/>
      <c r="K241" s="441"/>
      <c r="L241" s="11"/>
      <c r="M241" s="11"/>
      <c r="N241" s="11"/>
      <c r="O241" s="11"/>
      <c r="P241" s="11"/>
      <c r="T241" t="s">
        <v>587</v>
      </c>
      <c r="U241">
        <v>3031</v>
      </c>
      <c r="V241" t="s">
        <v>781</v>
      </c>
      <c r="W241">
        <v>326</v>
      </c>
      <c r="X241" t="s">
        <v>751</v>
      </c>
    </row>
    <row r="242" spans="6:24" ht="14.4" x14ac:dyDescent="0.3">
      <c r="F242" s="368" t="s">
        <v>876</v>
      </c>
      <c r="G242" s="368" t="s">
        <v>902</v>
      </c>
      <c r="H242" s="369">
        <v>3031</v>
      </c>
      <c r="I242" s="439">
        <v>237</v>
      </c>
      <c r="J242" s="441"/>
      <c r="K242" s="441"/>
      <c r="L242" s="11"/>
      <c r="M242" s="11"/>
      <c r="N242" s="11"/>
      <c r="O242" s="11"/>
      <c r="P242" s="11"/>
      <c r="T242" t="s">
        <v>587</v>
      </c>
      <c r="U242" t="s">
        <v>157</v>
      </c>
      <c r="V242" t="s">
        <v>772</v>
      </c>
      <c r="W242">
        <v>319</v>
      </c>
      <c r="X242" t="s">
        <v>372</v>
      </c>
    </row>
    <row r="243" spans="6:24" ht="14.4" x14ac:dyDescent="0.3">
      <c r="F243" s="368" t="s">
        <v>876</v>
      </c>
      <c r="G243" s="368" t="s">
        <v>905</v>
      </c>
      <c r="H243" s="369">
        <v>3031</v>
      </c>
      <c r="I243" s="439">
        <v>238</v>
      </c>
      <c r="J243" s="441"/>
      <c r="K243" s="441"/>
      <c r="L243" s="11"/>
      <c r="M243" s="11"/>
      <c r="N243" s="11"/>
      <c r="O243" s="11"/>
      <c r="P243" s="11"/>
      <c r="T243" t="s">
        <v>587</v>
      </c>
      <c r="U243" t="s">
        <v>157</v>
      </c>
      <c r="V243" t="s">
        <v>767</v>
      </c>
      <c r="W243">
        <v>306</v>
      </c>
      <c r="X243" t="s">
        <v>372</v>
      </c>
    </row>
    <row r="244" spans="6:24" ht="14.4" x14ac:dyDescent="0.3">
      <c r="F244" s="368" t="s">
        <v>875</v>
      </c>
      <c r="G244" s="368" t="s">
        <v>522</v>
      </c>
      <c r="H244" s="369">
        <v>2224</v>
      </c>
      <c r="I244" s="439">
        <v>239</v>
      </c>
      <c r="J244" s="441"/>
      <c r="K244" s="11"/>
      <c r="L244" s="11"/>
      <c r="M244" s="11"/>
      <c r="N244" s="11"/>
      <c r="O244" s="11"/>
      <c r="P244" s="11"/>
      <c r="T244" t="s">
        <v>587</v>
      </c>
      <c r="U244" t="s">
        <v>157</v>
      </c>
      <c r="V244" t="s">
        <v>788</v>
      </c>
      <c r="W244">
        <v>321</v>
      </c>
      <c r="X244" t="s">
        <v>751</v>
      </c>
    </row>
    <row r="245" spans="6:24" ht="14.4" x14ac:dyDescent="0.3">
      <c r="F245" s="368" t="s">
        <v>875</v>
      </c>
      <c r="G245" s="368" t="s">
        <v>894</v>
      </c>
      <c r="H245" s="369" t="s">
        <v>545</v>
      </c>
      <c r="I245" s="439">
        <v>240</v>
      </c>
      <c r="J245" s="441"/>
      <c r="K245" s="11"/>
      <c r="L245" s="11"/>
      <c r="M245" s="11"/>
      <c r="N245" s="11"/>
      <c r="O245" s="11"/>
      <c r="P245" s="11"/>
      <c r="T245" t="s">
        <v>587</v>
      </c>
      <c r="U245" t="s">
        <v>155</v>
      </c>
      <c r="V245" t="s">
        <v>772</v>
      </c>
      <c r="W245">
        <v>319</v>
      </c>
      <c r="X245" t="s">
        <v>373</v>
      </c>
    </row>
    <row r="246" spans="6:24" ht="14.4" x14ac:dyDescent="0.3">
      <c r="F246" s="368" t="s">
        <v>875</v>
      </c>
      <c r="G246" s="368" t="s">
        <v>903</v>
      </c>
      <c r="H246" s="369" t="s">
        <v>545</v>
      </c>
      <c r="I246" s="439">
        <v>241</v>
      </c>
      <c r="J246" s="441"/>
      <c r="K246" s="11"/>
      <c r="L246" s="11"/>
      <c r="M246" s="11"/>
      <c r="N246" s="11"/>
      <c r="O246" s="11"/>
      <c r="P246" s="11"/>
      <c r="T246" t="s">
        <v>587</v>
      </c>
      <c r="U246" t="s">
        <v>155</v>
      </c>
      <c r="V246" t="s">
        <v>789</v>
      </c>
      <c r="W246">
        <v>305</v>
      </c>
      <c r="X246" t="s">
        <v>751</v>
      </c>
    </row>
    <row r="247" spans="6:24" ht="14.4" x14ac:dyDescent="0.3">
      <c r="F247" s="368" t="s">
        <v>875</v>
      </c>
      <c r="G247" s="368" t="s">
        <v>906</v>
      </c>
      <c r="H247" s="369" t="s">
        <v>545</v>
      </c>
      <c r="I247" s="439">
        <v>242</v>
      </c>
      <c r="J247" s="441"/>
      <c r="K247" s="11"/>
      <c r="L247" s="11"/>
      <c r="M247" s="11"/>
      <c r="N247" s="11"/>
      <c r="O247" s="11"/>
      <c r="P247" s="11"/>
      <c r="T247" t="s">
        <v>587</v>
      </c>
      <c r="U247" t="s">
        <v>155</v>
      </c>
      <c r="V247" t="s">
        <v>788</v>
      </c>
      <c r="W247">
        <v>321</v>
      </c>
      <c r="X247" t="s">
        <v>751</v>
      </c>
    </row>
    <row r="248" spans="6:24" ht="14.4" x14ac:dyDescent="0.3">
      <c r="F248" s="394" t="s">
        <v>875</v>
      </c>
      <c r="G248" s="394" t="s">
        <v>522</v>
      </c>
      <c r="H248" s="437" t="s">
        <v>545</v>
      </c>
      <c r="I248" s="439">
        <v>243</v>
      </c>
      <c r="J248" s="441"/>
      <c r="K248" s="11"/>
      <c r="L248" s="11"/>
      <c r="M248" s="11"/>
      <c r="N248" s="11"/>
      <c r="O248" s="11"/>
      <c r="P248" s="11"/>
      <c r="T248" t="s">
        <v>587</v>
      </c>
      <c r="U248" t="s">
        <v>155</v>
      </c>
      <c r="V248" t="s">
        <v>781</v>
      </c>
      <c r="W248">
        <v>326</v>
      </c>
      <c r="X248" t="s">
        <v>751</v>
      </c>
    </row>
    <row r="249" spans="6:24" ht="14.4" x14ac:dyDescent="0.3">
      <c r="F249" s="217"/>
      <c r="G249" s="217"/>
      <c r="H249" s="207"/>
      <c r="I249" s="436"/>
      <c r="J249" s="315"/>
      <c r="P249" t="str">
        <f t="shared" ref="P249:P252" si="0">IF(RIGHT(G249,12)="Kräfta, Rist",1,"")</f>
        <v/>
      </c>
      <c r="T249" t="s">
        <v>587</v>
      </c>
      <c r="U249" t="s">
        <v>155</v>
      </c>
      <c r="V249" t="s">
        <v>511</v>
      </c>
      <c r="W249">
        <v>114</v>
      </c>
      <c r="X249" t="s">
        <v>751</v>
      </c>
    </row>
    <row r="250" spans="6:24" ht="14.4" x14ac:dyDescent="0.3">
      <c r="F250" s="217"/>
      <c r="G250" s="217"/>
      <c r="H250" s="207"/>
      <c r="I250" s="436"/>
      <c r="J250" s="315"/>
      <c r="P250" t="str">
        <f t="shared" si="0"/>
        <v/>
      </c>
      <c r="T250" t="s">
        <v>587</v>
      </c>
      <c r="U250" t="s">
        <v>153</v>
      </c>
      <c r="V250" t="s">
        <v>788</v>
      </c>
      <c r="W250">
        <v>321</v>
      </c>
      <c r="X250" t="s">
        <v>751</v>
      </c>
    </row>
    <row r="251" spans="6:24" ht="14.4" x14ac:dyDescent="0.3">
      <c r="F251" s="217"/>
      <c r="G251" s="217"/>
      <c r="H251" s="207"/>
      <c r="I251" s="436"/>
      <c r="J251" s="315"/>
      <c r="P251" t="str">
        <f t="shared" si="0"/>
        <v/>
      </c>
      <c r="T251" t="s">
        <v>587</v>
      </c>
      <c r="U251" t="s">
        <v>153</v>
      </c>
      <c r="V251" t="s">
        <v>781</v>
      </c>
      <c r="W251">
        <v>326</v>
      </c>
      <c r="X251" t="s">
        <v>751</v>
      </c>
    </row>
    <row r="252" spans="6:24" ht="14.4" x14ac:dyDescent="0.3">
      <c r="F252" s="217"/>
      <c r="G252" s="217"/>
      <c r="H252" s="207"/>
      <c r="I252" s="436"/>
      <c r="J252" s="315"/>
      <c r="P252" t="str">
        <f t="shared" si="0"/>
        <v/>
      </c>
      <c r="T252" t="s">
        <v>587</v>
      </c>
      <c r="U252" t="s">
        <v>153</v>
      </c>
      <c r="V252" t="s">
        <v>776</v>
      </c>
      <c r="W252">
        <v>113</v>
      </c>
      <c r="X252" t="s">
        <v>751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4"/>
  <sheetViews>
    <sheetView workbookViewId="0">
      <selection activeCell="A2" sqref="A2"/>
    </sheetView>
  </sheetViews>
  <sheetFormatPr defaultRowHeight="13.2" x14ac:dyDescent="0.25"/>
  <cols>
    <col min="4" max="4" width="48.5546875" customWidth="1"/>
    <col min="9" max="9" width="9.109375" style="4"/>
  </cols>
  <sheetData>
    <row r="1" spans="1:9" x14ac:dyDescent="0.25">
      <c r="I1" s="4" t="s">
        <v>249</v>
      </c>
    </row>
    <row r="2" spans="1:9" x14ac:dyDescent="0.25">
      <c r="A2" s="320">
        <v>2012</v>
      </c>
      <c r="I2" s="4" t="s">
        <v>250</v>
      </c>
    </row>
    <row r="3" spans="1:9" x14ac:dyDescent="0.25">
      <c r="I3" s="4" t="s">
        <v>251</v>
      </c>
    </row>
    <row r="7" spans="1:9" x14ac:dyDescent="0.25">
      <c r="A7" t="s">
        <v>248</v>
      </c>
      <c r="D7" s="4"/>
      <c r="E7" s="46" t="s">
        <v>90</v>
      </c>
      <c r="F7" s="55" t="s">
        <v>20</v>
      </c>
      <c r="G7" s="59"/>
      <c r="H7" s="93" t="s">
        <v>90</v>
      </c>
      <c r="I7" s="94" t="s">
        <v>247</v>
      </c>
    </row>
    <row r="8" spans="1:9" x14ac:dyDescent="0.25">
      <c r="A8" s="53" t="s">
        <v>90</v>
      </c>
      <c r="D8" t="s">
        <v>276</v>
      </c>
      <c r="E8" s="15">
        <v>1</v>
      </c>
      <c r="F8" s="11" t="s">
        <v>153</v>
      </c>
      <c r="G8" s="49">
        <v>1</v>
      </c>
      <c r="H8" s="236">
        <v>1</v>
      </c>
      <c r="I8" s="237">
        <v>2</v>
      </c>
    </row>
    <row r="9" spans="1:9" x14ac:dyDescent="0.25">
      <c r="A9" s="53" t="s">
        <v>247</v>
      </c>
      <c r="D9" t="s">
        <v>277</v>
      </c>
      <c r="E9" s="15">
        <v>2</v>
      </c>
      <c r="F9" s="11" t="s">
        <v>157</v>
      </c>
      <c r="G9" s="49">
        <v>2</v>
      </c>
      <c r="H9" s="236">
        <v>2</v>
      </c>
      <c r="I9" s="237">
        <v>1</v>
      </c>
    </row>
    <row r="10" spans="1:9" x14ac:dyDescent="0.25">
      <c r="D10" t="s">
        <v>276</v>
      </c>
      <c r="E10" s="15">
        <v>2</v>
      </c>
      <c r="F10" s="11" t="s">
        <v>157</v>
      </c>
      <c r="G10" s="49">
        <v>3</v>
      </c>
      <c r="H10" s="236">
        <v>2</v>
      </c>
      <c r="I10" s="237">
        <v>1</v>
      </c>
    </row>
    <row r="11" spans="1:9" x14ac:dyDescent="0.25">
      <c r="D11" t="s">
        <v>278</v>
      </c>
      <c r="E11" s="15">
        <v>2</v>
      </c>
      <c r="F11" s="11" t="s">
        <v>157</v>
      </c>
      <c r="G11" s="49">
        <v>4</v>
      </c>
      <c r="H11" s="236">
        <v>2</v>
      </c>
      <c r="I11" s="237">
        <v>1</v>
      </c>
    </row>
    <row r="12" spans="1:9" x14ac:dyDescent="0.25">
      <c r="D12" t="s">
        <v>277</v>
      </c>
      <c r="E12" s="15">
        <v>2</v>
      </c>
      <c r="F12" s="11" t="s">
        <v>153</v>
      </c>
      <c r="G12" s="49">
        <v>5</v>
      </c>
      <c r="H12" s="236">
        <v>2</v>
      </c>
      <c r="I12" s="237">
        <v>2</v>
      </c>
    </row>
    <row r="13" spans="1:9" x14ac:dyDescent="0.25">
      <c r="D13" t="s">
        <v>276</v>
      </c>
      <c r="E13" s="15">
        <v>2</v>
      </c>
      <c r="F13" s="11" t="s">
        <v>153</v>
      </c>
      <c r="G13" s="49">
        <v>6</v>
      </c>
      <c r="H13" s="236">
        <v>2</v>
      </c>
      <c r="I13" s="237">
        <v>2</v>
      </c>
    </row>
    <row r="14" spans="1:9" x14ac:dyDescent="0.25">
      <c r="D14" t="s">
        <v>279</v>
      </c>
      <c r="E14" s="15">
        <v>2</v>
      </c>
      <c r="F14" s="11" t="s">
        <v>153</v>
      </c>
      <c r="G14" s="49">
        <v>7</v>
      </c>
      <c r="H14" s="236">
        <v>2</v>
      </c>
      <c r="I14" s="237">
        <v>2</v>
      </c>
    </row>
    <row r="15" spans="1:9" x14ac:dyDescent="0.25">
      <c r="D15" t="s">
        <v>278</v>
      </c>
      <c r="E15" s="15">
        <v>2</v>
      </c>
      <c r="F15" s="11" t="s">
        <v>153</v>
      </c>
      <c r="G15" s="49">
        <v>8</v>
      </c>
      <c r="H15" s="236">
        <v>2</v>
      </c>
      <c r="I15" s="238">
        <v>2</v>
      </c>
    </row>
    <row r="16" spans="1:9" x14ac:dyDescent="0.25">
      <c r="D16" t="s">
        <v>277</v>
      </c>
      <c r="E16" s="15">
        <v>3</v>
      </c>
      <c r="F16" s="11" t="s">
        <v>157</v>
      </c>
      <c r="G16" s="49">
        <v>9</v>
      </c>
      <c r="H16" s="236">
        <v>3</v>
      </c>
      <c r="I16" s="237">
        <v>1</v>
      </c>
    </row>
    <row r="17" spans="4:10" x14ac:dyDescent="0.25">
      <c r="D17" t="s">
        <v>276</v>
      </c>
      <c r="E17" s="15">
        <v>3</v>
      </c>
      <c r="F17" s="11" t="s">
        <v>157</v>
      </c>
      <c r="G17" s="49">
        <v>10</v>
      </c>
      <c r="H17" s="236">
        <v>3</v>
      </c>
      <c r="I17" s="237">
        <v>1</v>
      </c>
    </row>
    <row r="18" spans="4:10" x14ac:dyDescent="0.25">
      <c r="D18" t="s">
        <v>279</v>
      </c>
      <c r="E18" s="15">
        <v>3</v>
      </c>
      <c r="F18" s="11" t="s">
        <v>157</v>
      </c>
      <c r="G18" s="49">
        <v>11</v>
      </c>
      <c r="H18" s="236">
        <v>3</v>
      </c>
      <c r="I18" s="237">
        <v>1</v>
      </c>
    </row>
    <row r="19" spans="4:10" x14ac:dyDescent="0.25">
      <c r="D19" t="s">
        <v>278</v>
      </c>
      <c r="E19" s="15">
        <v>3</v>
      </c>
      <c r="F19" s="11" t="s">
        <v>157</v>
      </c>
      <c r="G19" s="49">
        <v>12</v>
      </c>
      <c r="H19" s="236">
        <v>3</v>
      </c>
      <c r="I19" s="237">
        <v>1</v>
      </c>
    </row>
    <row r="20" spans="4:10" x14ac:dyDescent="0.25">
      <c r="D20" t="s">
        <v>277</v>
      </c>
      <c r="E20" s="15">
        <v>3</v>
      </c>
      <c r="F20" s="11" t="s">
        <v>153</v>
      </c>
      <c r="G20" s="49">
        <v>13</v>
      </c>
      <c r="H20" s="236">
        <v>3</v>
      </c>
      <c r="I20" s="237">
        <v>2</v>
      </c>
    </row>
    <row r="21" spans="4:10" x14ac:dyDescent="0.25">
      <c r="D21" t="s">
        <v>280</v>
      </c>
      <c r="E21" s="15">
        <v>3</v>
      </c>
      <c r="F21" s="11" t="s">
        <v>153</v>
      </c>
      <c r="G21" s="49">
        <v>14</v>
      </c>
      <c r="H21" s="236">
        <v>3</v>
      </c>
      <c r="I21" s="237">
        <v>2</v>
      </c>
    </row>
    <row r="22" spans="4:10" x14ac:dyDescent="0.25">
      <c r="D22" t="s">
        <v>276</v>
      </c>
      <c r="E22" s="15">
        <v>3</v>
      </c>
      <c r="F22" s="11" t="s">
        <v>153</v>
      </c>
      <c r="G22" s="49">
        <v>15</v>
      </c>
      <c r="H22" s="236">
        <v>3</v>
      </c>
      <c r="I22" s="237">
        <v>2</v>
      </c>
    </row>
    <row r="23" spans="4:10" x14ac:dyDescent="0.25">
      <c r="D23" t="s">
        <v>279</v>
      </c>
      <c r="E23" s="15">
        <v>3</v>
      </c>
      <c r="F23" s="11" t="s">
        <v>153</v>
      </c>
      <c r="G23" s="49">
        <v>16</v>
      </c>
      <c r="H23" s="236">
        <v>3</v>
      </c>
      <c r="I23" s="237">
        <v>2</v>
      </c>
    </row>
    <row r="24" spans="4:10" x14ac:dyDescent="0.25">
      <c r="D24" t="s">
        <v>278</v>
      </c>
      <c r="E24" s="15">
        <v>3</v>
      </c>
      <c r="F24" s="11" t="s">
        <v>153</v>
      </c>
      <c r="G24" s="49">
        <v>17</v>
      </c>
      <c r="H24" s="236">
        <v>3</v>
      </c>
      <c r="I24" s="237">
        <v>2</v>
      </c>
    </row>
    <row r="25" spans="4:10" x14ac:dyDescent="0.25">
      <c r="D25" t="s">
        <v>281</v>
      </c>
      <c r="E25" s="15">
        <v>3</v>
      </c>
      <c r="F25" s="11" t="s">
        <v>224</v>
      </c>
      <c r="G25" s="49">
        <v>18</v>
      </c>
      <c r="H25" s="236">
        <v>3</v>
      </c>
      <c r="I25" s="237">
        <v>252932</v>
      </c>
      <c r="J25" s="95"/>
    </row>
    <row r="26" spans="4:10" x14ac:dyDescent="0.25">
      <c r="D26" t="s">
        <v>277</v>
      </c>
      <c r="E26" s="15">
        <v>4</v>
      </c>
      <c r="F26" s="11" t="s">
        <v>157</v>
      </c>
      <c r="G26" s="49">
        <v>19</v>
      </c>
      <c r="H26" s="236">
        <v>4</v>
      </c>
      <c r="I26" s="237">
        <v>1</v>
      </c>
    </row>
    <row r="27" spans="4:10" x14ac:dyDescent="0.25">
      <c r="D27" t="s">
        <v>276</v>
      </c>
      <c r="E27" s="15">
        <v>4</v>
      </c>
      <c r="F27" s="11" t="s">
        <v>157</v>
      </c>
      <c r="G27" s="49">
        <v>20</v>
      </c>
      <c r="H27" s="236">
        <v>4</v>
      </c>
      <c r="I27" s="237">
        <v>1</v>
      </c>
    </row>
    <row r="28" spans="4:10" x14ac:dyDescent="0.25">
      <c r="D28" t="s">
        <v>279</v>
      </c>
      <c r="E28" s="15">
        <v>4</v>
      </c>
      <c r="F28" s="11" t="s">
        <v>157</v>
      </c>
      <c r="G28" s="49">
        <v>21</v>
      </c>
      <c r="H28" s="236">
        <v>4</v>
      </c>
      <c r="I28" s="237">
        <v>1</v>
      </c>
    </row>
    <row r="29" spans="4:10" x14ac:dyDescent="0.25">
      <c r="D29" t="s">
        <v>278</v>
      </c>
      <c r="E29" s="15">
        <v>4</v>
      </c>
      <c r="F29" s="11" t="s">
        <v>157</v>
      </c>
      <c r="G29" s="49">
        <v>22</v>
      </c>
      <c r="H29" s="236">
        <v>4</v>
      </c>
      <c r="I29" s="237">
        <v>1</v>
      </c>
    </row>
    <row r="30" spans="4:10" x14ac:dyDescent="0.25">
      <c r="D30" t="s">
        <v>277</v>
      </c>
      <c r="E30" s="15">
        <v>4</v>
      </c>
      <c r="F30" s="11" t="s">
        <v>153</v>
      </c>
      <c r="G30" s="49">
        <v>23</v>
      </c>
      <c r="H30" s="236">
        <v>4</v>
      </c>
      <c r="I30" s="237">
        <v>2</v>
      </c>
    </row>
    <row r="31" spans="4:10" x14ac:dyDescent="0.25">
      <c r="D31" t="s">
        <v>282</v>
      </c>
      <c r="E31" s="15">
        <v>4</v>
      </c>
      <c r="F31" s="11" t="s">
        <v>153</v>
      </c>
      <c r="G31" s="49">
        <v>24</v>
      </c>
      <c r="H31" s="236">
        <v>4</v>
      </c>
      <c r="I31" s="237">
        <v>2</v>
      </c>
    </row>
    <row r="32" spans="4:10" x14ac:dyDescent="0.25">
      <c r="D32" t="s">
        <v>276</v>
      </c>
      <c r="E32" s="15">
        <v>4</v>
      </c>
      <c r="F32" s="11" t="s">
        <v>153</v>
      </c>
      <c r="G32" s="49">
        <v>25</v>
      </c>
      <c r="H32" s="236">
        <v>4</v>
      </c>
      <c r="I32" s="237">
        <v>2</v>
      </c>
    </row>
    <row r="33" spans="4:10" x14ac:dyDescent="0.25">
      <c r="D33" t="s">
        <v>279</v>
      </c>
      <c r="E33" s="15">
        <v>4</v>
      </c>
      <c r="F33" s="11" t="s">
        <v>153</v>
      </c>
      <c r="G33" s="49">
        <v>26</v>
      </c>
      <c r="H33" s="236">
        <v>4</v>
      </c>
      <c r="I33" s="237">
        <v>2</v>
      </c>
    </row>
    <row r="34" spans="4:10" x14ac:dyDescent="0.25">
      <c r="D34" t="s">
        <v>278</v>
      </c>
      <c r="E34" s="15">
        <v>4</v>
      </c>
      <c r="F34" s="11" t="s">
        <v>153</v>
      </c>
      <c r="G34" s="49">
        <v>27</v>
      </c>
      <c r="H34" s="236">
        <v>4</v>
      </c>
      <c r="I34" s="237">
        <v>2</v>
      </c>
    </row>
    <row r="35" spans="4:10" x14ac:dyDescent="0.25">
      <c r="D35" t="s">
        <v>281</v>
      </c>
      <c r="E35" s="15">
        <v>4</v>
      </c>
      <c r="F35" s="11" t="s">
        <v>224</v>
      </c>
      <c r="G35" s="49">
        <v>28</v>
      </c>
      <c r="H35" s="236">
        <v>4</v>
      </c>
      <c r="I35" s="237">
        <v>252932</v>
      </c>
      <c r="J35" s="95"/>
    </row>
    <row r="36" spans="4:10" x14ac:dyDescent="0.25">
      <c r="D36" t="s">
        <v>283</v>
      </c>
      <c r="E36" s="15">
        <v>5</v>
      </c>
      <c r="F36" s="11" t="s">
        <v>154</v>
      </c>
      <c r="G36" s="49">
        <v>29</v>
      </c>
      <c r="H36" s="236">
        <v>5</v>
      </c>
      <c r="I36" s="237">
        <v>3031</v>
      </c>
      <c r="J36" s="95"/>
    </row>
    <row r="37" spans="4:10" x14ac:dyDescent="0.25">
      <c r="D37" t="s">
        <v>281</v>
      </c>
      <c r="E37" s="15">
        <v>5</v>
      </c>
      <c r="F37" s="11" t="s">
        <v>224</v>
      </c>
      <c r="G37" s="49">
        <v>30</v>
      </c>
      <c r="H37" s="236">
        <v>5</v>
      </c>
      <c r="I37" s="237">
        <v>252932</v>
      </c>
      <c r="J37" s="95"/>
    </row>
    <row r="38" spans="4:10" x14ac:dyDescent="0.25">
      <c r="D38" t="s">
        <v>283</v>
      </c>
      <c r="E38" s="15">
        <v>5</v>
      </c>
      <c r="F38" s="11" t="s">
        <v>224</v>
      </c>
      <c r="G38" s="49">
        <v>31</v>
      </c>
      <c r="H38" s="236">
        <v>5</v>
      </c>
      <c r="I38" s="237">
        <v>252932</v>
      </c>
      <c r="J38" s="95"/>
    </row>
    <row r="39" spans="4:10" x14ac:dyDescent="0.25">
      <c r="D39" t="s">
        <v>277</v>
      </c>
      <c r="E39" s="15">
        <v>6</v>
      </c>
      <c r="F39" s="11" t="s">
        <v>157</v>
      </c>
      <c r="G39" s="49">
        <v>32</v>
      </c>
      <c r="H39" s="236">
        <v>6</v>
      </c>
      <c r="I39" s="237">
        <v>1</v>
      </c>
    </row>
    <row r="40" spans="4:10" x14ac:dyDescent="0.25">
      <c r="D40" t="s">
        <v>276</v>
      </c>
      <c r="E40" s="15">
        <v>6</v>
      </c>
      <c r="F40" s="11" t="s">
        <v>157</v>
      </c>
      <c r="G40" s="49">
        <v>33</v>
      </c>
      <c r="H40" s="236">
        <v>6</v>
      </c>
      <c r="I40" s="237">
        <v>1</v>
      </c>
    </row>
    <row r="41" spans="4:10" x14ac:dyDescent="0.25">
      <c r="D41" t="s">
        <v>279</v>
      </c>
      <c r="E41" s="15">
        <v>6</v>
      </c>
      <c r="F41" s="11" t="s">
        <v>157</v>
      </c>
      <c r="G41" s="49">
        <v>34</v>
      </c>
      <c r="H41" s="236">
        <v>6</v>
      </c>
      <c r="I41" s="237">
        <v>1</v>
      </c>
    </row>
    <row r="42" spans="4:10" x14ac:dyDescent="0.25">
      <c r="D42" t="s">
        <v>278</v>
      </c>
      <c r="E42" s="15">
        <v>6</v>
      </c>
      <c r="F42" s="11" t="s">
        <v>157</v>
      </c>
      <c r="G42" s="49">
        <v>35</v>
      </c>
      <c r="H42" s="236">
        <v>6</v>
      </c>
      <c r="I42" s="237">
        <v>1</v>
      </c>
    </row>
    <row r="43" spans="4:10" x14ac:dyDescent="0.25">
      <c r="D43" t="s">
        <v>283</v>
      </c>
      <c r="E43" s="15">
        <v>6</v>
      </c>
      <c r="F43" s="11" t="s">
        <v>154</v>
      </c>
      <c r="G43" s="49">
        <v>36</v>
      </c>
      <c r="H43" s="236">
        <v>6</v>
      </c>
      <c r="I43" s="237">
        <v>3031</v>
      </c>
      <c r="J43" s="95"/>
    </row>
    <row r="44" spans="4:10" x14ac:dyDescent="0.25">
      <c r="D44" t="s">
        <v>280</v>
      </c>
      <c r="E44" s="15">
        <v>6</v>
      </c>
      <c r="F44" s="11" t="s">
        <v>153</v>
      </c>
      <c r="G44" s="49">
        <v>37</v>
      </c>
      <c r="H44" s="236">
        <v>6</v>
      </c>
      <c r="I44" s="237">
        <v>2</v>
      </c>
    </row>
    <row r="45" spans="4:10" x14ac:dyDescent="0.25">
      <c r="D45" t="s">
        <v>276</v>
      </c>
      <c r="E45" s="15">
        <v>6</v>
      </c>
      <c r="F45" s="11" t="s">
        <v>153</v>
      </c>
      <c r="G45" s="49">
        <v>38</v>
      </c>
      <c r="H45" s="236">
        <v>6</v>
      </c>
      <c r="I45" s="237">
        <v>2</v>
      </c>
    </row>
    <row r="46" spans="4:10" x14ac:dyDescent="0.25">
      <c r="D46" t="s">
        <v>279</v>
      </c>
      <c r="E46" s="15">
        <v>6</v>
      </c>
      <c r="F46" s="11" t="s">
        <v>153</v>
      </c>
      <c r="G46" s="49">
        <v>39</v>
      </c>
      <c r="H46" s="236">
        <v>6</v>
      </c>
      <c r="I46" s="237">
        <v>2</v>
      </c>
    </row>
    <row r="47" spans="4:10" x14ac:dyDescent="0.25">
      <c r="D47" t="s">
        <v>278</v>
      </c>
      <c r="E47" s="15">
        <v>6</v>
      </c>
      <c r="F47" s="11" t="s">
        <v>153</v>
      </c>
      <c r="G47" s="49">
        <v>40</v>
      </c>
      <c r="H47" s="236">
        <v>6</v>
      </c>
      <c r="I47" s="237">
        <v>2</v>
      </c>
    </row>
    <row r="48" spans="4:10" x14ac:dyDescent="0.25">
      <c r="D48" t="s">
        <v>281</v>
      </c>
      <c r="E48" s="15">
        <v>6</v>
      </c>
      <c r="F48" s="11" t="s">
        <v>156</v>
      </c>
      <c r="G48" s="49">
        <v>41</v>
      </c>
      <c r="H48" s="236">
        <v>6</v>
      </c>
      <c r="I48" s="237">
        <v>2224</v>
      </c>
      <c r="J48" s="95"/>
    </row>
    <row r="49" spans="4:10" x14ac:dyDescent="0.25">
      <c r="D49" t="s">
        <v>281</v>
      </c>
      <c r="E49" s="15">
        <v>6</v>
      </c>
      <c r="F49" s="11" t="s">
        <v>224</v>
      </c>
      <c r="G49" s="49">
        <v>42</v>
      </c>
      <c r="H49" s="236">
        <v>6</v>
      </c>
      <c r="I49" s="237">
        <v>252932</v>
      </c>
      <c r="J49" s="95"/>
    </row>
    <row r="50" spans="4:10" x14ac:dyDescent="0.25">
      <c r="D50" t="s">
        <v>283</v>
      </c>
      <c r="E50" s="15">
        <v>6</v>
      </c>
      <c r="F50" s="11" t="s">
        <v>224</v>
      </c>
      <c r="G50" s="49">
        <v>43</v>
      </c>
      <c r="H50" s="236">
        <v>6</v>
      </c>
      <c r="I50" s="237">
        <v>252932</v>
      </c>
      <c r="J50" s="95"/>
    </row>
    <row r="51" spans="4:10" x14ac:dyDescent="0.25">
      <c r="D51" t="s">
        <v>276</v>
      </c>
      <c r="E51" s="15">
        <v>7</v>
      </c>
      <c r="F51" s="11" t="s">
        <v>157</v>
      </c>
      <c r="G51" s="49">
        <v>44</v>
      </c>
      <c r="H51" s="236">
        <v>7</v>
      </c>
      <c r="I51" s="237">
        <v>1</v>
      </c>
    </row>
    <row r="52" spans="4:10" x14ac:dyDescent="0.25">
      <c r="D52" t="s">
        <v>279</v>
      </c>
      <c r="E52" s="15">
        <v>7</v>
      </c>
      <c r="F52" s="11" t="s">
        <v>157</v>
      </c>
      <c r="G52" s="49">
        <v>45</v>
      </c>
      <c r="H52" s="236">
        <v>7</v>
      </c>
      <c r="I52" s="237">
        <v>1</v>
      </c>
    </row>
    <row r="53" spans="4:10" x14ac:dyDescent="0.25">
      <c r="D53" t="s">
        <v>278</v>
      </c>
      <c r="E53" s="15">
        <v>7</v>
      </c>
      <c r="F53" s="11" t="s">
        <v>157</v>
      </c>
      <c r="G53" s="49">
        <v>46</v>
      </c>
      <c r="H53" s="236">
        <v>7</v>
      </c>
      <c r="I53" s="237">
        <v>1</v>
      </c>
    </row>
    <row r="54" spans="4:10" x14ac:dyDescent="0.25">
      <c r="D54" t="s">
        <v>284</v>
      </c>
      <c r="E54" s="15">
        <v>7</v>
      </c>
      <c r="F54" s="11" t="s">
        <v>155</v>
      </c>
      <c r="G54" s="49">
        <v>47</v>
      </c>
      <c r="H54" s="236">
        <v>7</v>
      </c>
      <c r="I54" s="237">
        <v>3</v>
      </c>
    </row>
    <row r="55" spans="4:10" x14ac:dyDescent="0.25">
      <c r="D55" t="s">
        <v>283</v>
      </c>
      <c r="E55" s="15">
        <v>7</v>
      </c>
      <c r="F55" s="11" t="s">
        <v>154</v>
      </c>
      <c r="G55" s="49">
        <v>48</v>
      </c>
      <c r="H55" s="236">
        <v>7</v>
      </c>
      <c r="I55" s="237">
        <v>3031</v>
      </c>
      <c r="J55" s="95"/>
    </row>
    <row r="56" spans="4:10" x14ac:dyDescent="0.25">
      <c r="D56" t="s">
        <v>282</v>
      </c>
      <c r="E56" s="15">
        <v>7</v>
      </c>
      <c r="F56" s="11" t="s">
        <v>153</v>
      </c>
      <c r="G56" s="49">
        <v>49</v>
      </c>
      <c r="H56" s="236">
        <v>7</v>
      </c>
      <c r="I56" s="237">
        <v>2</v>
      </c>
    </row>
    <row r="57" spans="4:10" x14ac:dyDescent="0.25">
      <c r="D57" t="s">
        <v>276</v>
      </c>
      <c r="E57" s="15">
        <v>7</v>
      </c>
      <c r="F57" s="11" t="s">
        <v>153</v>
      </c>
      <c r="G57" s="49">
        <v>50</v>
      </c>
      <c r="H57" s="236">
        <v>7</v>
      </c>
      <c r="I57" s="237">
        <v>2</v>
      </c>
    </row>
    <row r="58" spans="4:10" x14ac:dyDescent="0.25">
      <c r="D58" t="s">
        <v>279</v>
      </c>
      <c r="E58" s="15">
        <v>7</v>
      </c>
      <c r="F58" s="11" t="s">
        <v>153</v>
      </c>
      <c r="G58" s="49">
        <v>51</v>
      </c>
      <c r="H58" s="236">
        <v>7</v>
      </c>
      <c r="I58" s="237">
        <v>2</v>
      </c>
    </row>
    <row r="59" spans="4:10" x14ac:dyDescent="0.25">
      <c r="D59" t="s">
        <v>278</v>
      </c>
      <c r="E59" s="15">
        <v>7</v>
      </c>
      <c r="F59" s="11" t="s">
        <v>153</v>
      </c>
      <c r="G59" s="49">
        <v>52</v>
      </c>
      <c r="H59" s="236">
        <v>7</v>
      </c>
      <c r="I59" s="237">
        <v>2</v>
      </c>
    </row>
    <row r="60" spans="4:10" x14ac:dyDescent="0.25">
      <c r="D60" t="s">
        <v>281</v>
      </c>
      <c r="E60" s="15">
        <v>7</v>
      </c>
      <c r="F60" s="11" t="s">
        <v>156</v>
      </c>
      <c r="G60" s="49">
        <v>53</v>
      </c>
      <c r="H60" s="236">
        <v>7</v>
      </c>
      <c r="I60" s="237">
        <v>2224</v>
      </c>
      <c r="J60" s="95"/>
    </row>
    <row r="61" spans="4:10" x14ac:dyDescent="0.25">
      <c r="D61" t="s">
        <v>281</v>
      </c>
      <c r="E61" s="15">
        <v>7</v>
      </c>
      <c r="F61" s="11" t="s">
        <v>224</v>
      </c>
      <c r="G61" s="49">
        <v>54</v>
      </c>
      <c r="H61" s="236">
        <v>7</v>
      </c>
      <c r="I61" s="237">
        <v>252932</v>
      </c>
      <c r="J61" s="95"/>
    </row>
    <row r="62" spans="4:10" x14ac:dyDescent="0.25">
      <c r="D62" t="s">
        <v>283</v>
      </c>
      <c r="E62" s="15">
        <v>7</v>
      </c>
      <c r="F62" s="11" t="s">
        <v>224</v>
      </c>
      <c r="G62" s="49">
        <v>55</v>
      </c>
      <c r="H62" s="236">
        <v>7</v>
      </c>
      <c r="I62" s="237">
        <v>252932</v>
      </c>
      <c r="J62" s="95"/>
    </row>
    <row r="63" spans="4:10" x14ac:dyDescent="0.25">
      <c r="D63" t="s">
        <v>285</v>
      </c>
      <c r="E63" s="15">
        <v>7</v>
      </c>
      <c r="F63" s="11" t="s">
        <v>224</v>
      </c>
      <c r="G63" s="49">
        <v>56</v>
      </c>
      <c r="H63" s="236">
        <v>7</v>
      </c>
      <c r="I63" s="237">
        <v>252932</v>
      </c>
      <c r="J63" s="95"/>
    </row>
    <row r="64" spans="4:10" x14ac:dyDescent="0.25">
      <c r="D64" t="s">
        <v>284</v>
      </c>
      <c r="E64" s="15">
        <v>8</v>
      </c>
      <c r="F64" s="11" t="s">
        <v>155</v>
      </c>
      <c r="G64" s="49">
        <v>57</v>
      </c>
      <c r="H64" s="236">
        <v>8</v>
      </c>
      <c r="I64" s="237">
        <v>3</v>
      </c>
    </row>
    <row r="65" spans="4:10" x14ac:dyDescent="0.25">
      <c r="D65" t="s">
        <v>284</v>
      </c>
      <c r="E65" s="15">
        <v>8</v>
      </c>
      <c r="F65" s="11" t="s">
        <v>153</v>
      </c>
      <c r="G65" s="49">
        <v>58</v>
      </c>
      <c r="H65" s="236">
        <v>8</v>
      </c>
      <c r="I65" s="237">
        <v>2</v>
      </c>
    </row>
    <row r="66" spans="4:10" x14ac:dyDescent="0.25">
      <c r="D66" t="s">
        <v>281</v>
      </c>
      <c r="E66" s="15">
        <v>8</v>
      </c>
      <c r="F66" s="11" t="s">
        <v>156</v>
      </c>
      <c r="G66" s="49">
        <v>59</v>
      </c>
      <c r="H66" s="236">
        <v>8</v>
      </c>
      <c r="I66" s="237">
        <v>2224</v>
      </c>
      <c r="J66" s="95"/>
    </row>
    <row r="67" spans="4:10" x14ac:dyDescent="0.25">
      <c r="D67" t="s">
        <v>285</v>
      </c>
      <c r="E67" s="15">
        <v>8</v>
      </c>
      <c r="F67" s="11" t="s">
        <v>156</v>
      </c>
      <c r="G67" s="49">
        <v>60</v>
      </c>
      <c r="H67" s="236">
        <v>8</v>
      </c>
      <c r="I67" s="237">
        <v>2224</v>
      </c>
      <c r="J67" s="95"/>
    </row>
    <row r="68" spans="4:10" x14ac:dyDescent="0.25">
      <c r="D68" t="s">
        <v>281</v>
      </c>
      <c r="E68" s="15">
        <v>8</v>
      </c>
      <c r="F68" s="11" t="s">
        <v>224</v>
      </c>
      <c r="G68" s="49">
        <v>61</v>
      </c>
      <c r="H68" s="236">
        <v>8</v>
      </c>
      <c r="I68" s="237">
        <v>252932</v>
      </c>
      <c r="J68" s="95"/>
    </row>
    <row r="69" spans="4:10" x14ac:dyDescent="0.25">
      <c r="D69" t="s">
        <v>283</v>
      </c>
      <c r="E69" s="15">
        <v>8</v>
      </c>
      <c r="F69" s="11" t="s">
        <v>224</v>
      </c>
      <c r="G69" s="49">
        <v>62</v>
      </c>
      <c r="H69" s="236">
        <v>8</v>
      </c>
      <c r="I69" s="237">
        <v>252932</v>
      </c>
      <c r="J69" s="95"/>
    </row>
    <row r="70" spans="4:10" x14ac:dyDescent="0.25">
      <c r="D70" t="s">
        <v>285</v>
      </c>
      <c r="E70" s="15">
        <v>8</v>
      </c>
      <c r="F70" s="11" t="s">
        <v>224</v>
      </c>
      <c r="G70" s="49">
        <v>63</v>
      </c>
      <c r="H70" s="236">
        <v>8</v>
      </c>
      <c r="I70" s="237">
        <v>252932</v>
      </c>
      <c r="J70" s="95"/>
    </row>
    <row r="71" spans="4:10" x14ac:dyDescent="0.25">
      <c r="D71" t="s">
        <v>280</v>
      </c>
      <c r="E71" s="15">
        <v>9</v>
      </c>
      <c r="F71" s="11" t="s">
        <v>157</v>
      </c>
      <c r="G71" s="49">
        <v>64</v>
      </c>
      <c r="H71" s="236">
        <v>9</v>
      </c>
      <c r="I71" s="237">
        <v>1</v>
      </c>
    </row>
    <row r="72" spans="4:10" x14ac:dyDescent="0.25">
      <c r="D72" t="s">
        <v>280</v>
      </c>
      <c r="E72" s="15">
        <v>9</v>
      </c>
      <c r="F72" s="11" t="s">
        <v>153</v>
      </c>
      <c r="G72" s="49">
        <v>65</v>
      </c>
      <c r="H72" s="236">
        <v>9</v>
      </c>
      <c r="I72" s="237">
        <v>2</v>
      </c>
    </row>
    <row r="73" spans="4:10" x14ac:dyDescent="0.25">
      <c r="D73" t="s">
        <v>276</v>
      </c>
      <c r="E73" s="15">
        <v>9</v>
      </c>
      <c r="F73" s="11" t="s">
        <v>153</v>
      </c>
      <c r="G73" s="49">
        <v>66</v>
      </c>
      <c r="H73" s="236">
        <v>9</v>
      </c>
      <c r="I73" s="237">
        <v>2</v>
      </c>
    </row>
    <row r="74" spans="4:10" x14ac:dyDescent="0.25">
      <c r="D74" t="s">
        <v>282</v>
      </c>
      <c r="E74" s="15">
        <v>10</v>
      </c>
      <c r="F74" s="11" t="s">
        <v>153</v>
      </c>
      <c r="G74" s="49">
        <v>67</v>
      </c>
      <c r="H74" s="236">
        <v>10</v>
      </c>
      <c r="I74" s="237">
        <v>2</v>
      </c>
    </row>
    <row r="75" spans="4:10" x14ac:dyDescent="0.25">
      <c r="D75" t="s">
        <v>280</v>
      </c>
      <c r="E75" s="15">
        <v>10</v>
      </c>
      <c r="F75" s="11" t="s">
        <v>153</v>
      </c>
      <c r="G75" s="49">
        <v>68</v>
      </c>
      <c r="H75" s="236">
        <v>10</v>
      </c>
      <c r="I75" s="237">
        <v>2</v>
      </c>
    </row>
    <row r="76" spans="4:10" x14ac:dyDescent="0.25">
      <c r="D76" t="s">
        <v>276</v>
      </c>
      <c r="E76" s="15">
        <v>10</v>
      </c>
      <c r="F76" s="11" t="s">
        <v>153</v>
      </c>
      <c r="G76" s="49">
        <v>69</v>
      </c>
      <c r="H76" s="236">
        <v>10</v>
      </c>
      <c r="I76" s="237">
        <v>2</v>
      </c>
    </row>
    <row r="77" spans="4:10" x14ac:dyDescent="0.25">
      <c r="D77" t="s">
        <v>279</v>
      </c>
      <c r="E77" s="15">
        <v>10</v>
      </c>
      <c r="F77" s="11" t="s">
        <v>153</v>
      </c>
      <c r="G77" s="49">
        <v>70</v>
      </c>
      <c r="H77" s="236">
        <v>10</v>
      </c>
      <c r="I77" s="237">
        <v>2</v>
      </c>
    </row>
    <row r="78" spans="4:10" x14ac:dyDescent="0.25">
      <c r="D78" t="s">
        <v>282</v>
      </c>
      <c r="E78" s="15">
        <v>11</v>
      </c>
      <c r="F78" s="11" t="s">
        <v>155</v>
      </c>
      <c r="G78" s="49">
        <v>71</v>
      </c>
      <c r="H78" s="236">
        <v>11</v>
      </c>
      <c r="I78" s="237">
        <v>3</v>
      </c>
    </row>
    <row r="79" spans="4:10" x14ac:dyDescent="0.25">
      <c r="D79" t="s">
        <v>277</v>
      </c>
      <c r="E79" s="15">
        <v>11</v>
      </c>
      <c r="F79" s="11" t="s">
        <v>153</v>
      </c>
      <c r="G79" s="49">
        <v>72</v>
      </c>
      <c r="H79" s="236">
        <v>11</v>
      </c>
      <c r="I79" s="237">
        <v>2</v>
      </c>
    </row>
    <row r="80" spans="4:10" x14ac:dyDescent="0.25">
      <c r="D80" t="s">
        <v>282</v>
      </c>
      <c r="E80" s="15">
        <v>11</v>
      </c>
      <c r="F80" s="11" t="s">
        <v>153</v>
      </c>
      <c r="G80" s="49">
        <v>73</v>
      </c>
      <c r="H80" s="236">
        <v>11</v>
      </c>
      <c r="I80" s="237">
        <v>2</v>
      </c>
    </row>
    <row r="81" spans="4:9" x14ac:dyDescent="0.25">
      <c r="D81" t="s">
        <v>280</v>
      </c>
      <c r="E81" s="15">
        <v>11</v>
      </c>
      <c r="F81" s="11" t="s">
        <v>153</v>
      </c>
      <c r="G81" s="49">
        <v>74</v>
      </c>
      <c r="H81" s="236">
        <v>11</v>
      </c>
      <c r="I81" s="237">
        <v>2</v>
      </c>
    </row>
    <row r="82" spans="4:9" x14ac:dyDescent="0.25">
      <c r="D82" t="s">
        <v>276</v>
      </c>
      <c r="E82" s="15">
        <v>11</v>
      </c>
      <c r="F82" s="11" t="s">
        <v>153</v>
      </c>
      <c r="G82" s="49">
        <v>75</v>
      </c>
      <c r="H82" s="236">
        <v>11</v>
      </c>
      <c r="I82" s="237">
        <v>2</v>
      </c>
    </row>
    <row r="83" spans="4:9" x14ac:dyDescent="0.25">
      <c r="D83" t="s">
        <v>279</v>
      </c>
      <c r="E83" s="15">
        <v>11</v>
      </c>
      <c r="F83" s="11" t="s">
        <v>153</v>
      </c>
      <c r="G83" s="49">
        <v>76</v>
      </c>
      <c r="H83" s="236">
        <v>11</v>
      </c>
      <c r="I83" s="237">
        <v>2</v>
      </c>
    </row>
    <row r="84" spans="4:9" x14ac:dyDescent="0.25">
      <c r="D84" t="s">
        <v>278</v>
      </c>
      <c r="E84" s="15">
        <v>11</v>
      </c>
      <c r="F84" s="11" t="s">
        <v>153</v>
      </c>
      <c r="G84" s="49">
        <v>77</v>
      </c>
      <c r="H84" s="236">
        <v>11</v>
      </c>
      <c r="I84" s="237">
        <v>2</v>
      </c>
    </row>
    <row r="85" spans="4:9" x14ac:dyDescent="0.25">
      <c r="D85" t="s">
        <v>282</v>
      </c>
      <c r="E85" s="15">
        <v>12</v>
      </c>
      <c r="F85" s="11" t="s">
        <v>157</v>
      </c>
      <c r="G85" s="49">
        <v>78</v>
      </c>
      <c r="H85" s="236">
        <v>12</v>
      </c>
      <c r="I85" s="237">
        <v>1</v>
      </c>
    </row>
    <row r="86" spans="4:9" x14ac:dyDescent="0.25">
      <c r="D86" t="s">
        <v>282</v>
      </c>
      <c r="E86" s="15">
        <v>12</v>
      </c>
      <c r="F86" s="11" t="s">
        <v>155</v>
      </c>
      <c r="G86" s="49">
        <v>79</v>
      </c>
      <c r="H86" s="236">
        <v>12</v>
      </c>
      <c r="I86" s="237">
        <v>3</v>
      </c>
    </row>
    <row r="87" spans="4:9" x14ac:dyDescent="0.25">
      <c r="D87" t="s">
        <v>282</v>
      </c>
      <c r="E87" s="15">
        <v>12</v>
      </c>
      <c r="F87" s="11" t="s">
        <v>153</v>
      </c>
      <c r="G87" s="49">
        <v>80</v>
      </c>
      <c r="H87" s="236">
        <v>12</v>
      </c>
      <c r="I87" s="237">
        <v>2</v>
      </c>
    </row>
    <row r="88" spans="4:9" x14ac:dyDescent="0.25">
      <c r="D88" t="s">
        <v>280</v>
      </c>
      <c r="E88" s="15">
        <v>12</v>
      </c>
      <c r="F88" s="11" t="s">
        <v>153</v>
      </c>
      <c r="G88" s="49">
        <v>81</v>
      </c>
      <c r="H88" s="236">
        <v>12</v>
      </c>
      <c r="I88" s="237">
        <v>2</v>
      </c>
    </row>
    <row r="89" spans="4:9" x14ac:dyDescent="0.25">
      <c r="D89" t="s">
        <v>279</v>
      </c>
      <c r="E89" s="15">
        <v>12</v>
      </c>
      <c r="F89" s="11" t="s">
        <v>153</v>
      </c>
      <c r="G89" s="49">
        <v>82</v>
      </c>
      <c r="H89" s="236">
        <v>12</v>
      </c>
      <c r="I89" s="237">
        <v>2</v>
      </c>
    </row>
    <row r="90" spans="4:9" x14ac:dyDescent="0.25">
      <c r="D90" t="s">
        <v>278</v>
      </c>
      <c r="E90" s="15">
        <v>12</v>
      </c>
      <c r="F90" s="11" t="s">
        <v>153</v>
      </c>
      <c r="G90" s="49">
        <v>83</v>
      </c>
      <c r="H90" s="236">
        <v>12</v>
      </c>
      <c r="I90" s="237">
        <v>2</v>
      </c>
    </row>
    <row r="91" spans="4:9" x14ac:dyDescent="0.25">
      <c r="D91" t="s">
        <v>286</v>
      </c>
      <c r="E91" s="15">
        <v>13</v>
      </c>
      <c r="F91" s="11" t="s">
        <v>157</v>
      </c>
      <c r="G91" s="49">
        <v>84</v>
      </c>
      <c r="H91" s="236">
        <v>13</v>
      </c>
      <c r="I91" s="237">
        <v>1</v>
      </c>
    </row>
    <row r="92" spans="4:9" x14ac:dyDescent="0.25">
      <c r="D92" t="s">
        <v>286</v>
      </c>
      <c r="E92" s="15">
        <v>13</v>
      </c>
      <c r="F92" s="11" t="s">
        <v>153</v>
      </c>
      <c r="G92" s="49">
        <v>85</v>
      </c>
      <c r="H92" s="236">
        <v>13</v>
      </c>
      <c r="I92" s="237">
        <v>2</v>
      </c>
    </row>
    <row r="93" spans="4:9" x14ac:dyDescent="0.25">
      <c r="D93" t="s">
        <v>287</v>
      </c>
      <c r="E93" s="15">
        <v>13</v>
      </c>
      <c r="F93" s="11" t="s">
        <v>153</v>
      </c>
      <c r="G93" s="49">
        <v>86</v>
      </c>
      <c r="H93" s="236">
        <v>13</v>
      </c>
      <c r="I93" s="237">
        <v>2</v>
      </c>
    </row>
    <row r="94" spans="4:9" x14ac:dyDescent="0.25">
      <c r="D94" t="s">
        <v>286</v>
      </c>
      <c r="E94" s="15">
        <v>14</v>
      </c>
      <c r="F94" s="11" t="s">
        <v>157</v>
      </c>
      <c r="G94" s="49">
        <v>87</v>
      </c>
      <c r="H94" s="236">
        <v>14</v>
      </c>
      <c r="I94" s="237">
        <v>1</v>
      </c>
    </row>
    <row r="95" spans="4:9" x14ac:dyDescent="0.25">
      <c r="D95" t="s">
        <v>286</v>
      </c>
      <c r="E95" s="15">
        <v>14</v>
      </c>
      <c r="F95" s="11" t="s">
        <v>153</v>
      </c>
      <c r="G95" s="49">
        <v>88</v>
      </c>
      <c r="H95" s="236">
        <v>14</v>
      </c>
      <c r="I95" s="237">
        <v>2</v>
      </c>
    </row>
    <row r="96" spans="4:9" x14ac:dyDescent="0.25">
      <c r="D96" t="s">
        <v>287</v>
      </c>
      <c r="E96" s="15">
        <v>14</v>
      </c>
      <c r="F96" s="11" t="s">
        <v>153</v>
      </c>
      <c r="G96" s="49">
        <v>89</v>
      </c>
      <c r="H96" s="236">
        <v>14</v>
      </c>
      <c r="I96" s="237">
        <v>2</v>
      </c>
    </row>
    <row r="97" spans="4:10" x14ac:dyDescent="0.25">
      <c r="D97" t="s">
        <v>286</v>
      </c>
      <c r="E97" s="15">
        <v>15</v>
      </c>
      <c r="F97" s="11" t="s">
        <v>157</v>
      </c>
      <c r="G97" s="49">
        <v>90</v>
      </c>
      <c r="H97" s="236">
        <v>15</v>
      </c>
      <c r="I97" s="237">
        <v>1</v>
      </c>
    </row>
    <row r="98" spans="4:10" x14ac:dyDescent="0.25">
      <c r="D98" t="s">
        <v>288</v>
      </c>
      <c r="E98" s="15">
        <v>15</v>
      </c>
      <c r="F98" s="11" t="s">
        <v>157</v>
      </c>
      <c r="G98" s="49">
        <v>91</v>
      </c>
      <c r="H98" s="236">
        <v>15</v>
      </c>
      <c r="I98" s="237">
        <v>1</v>
      </c>
    </row>
    <row r="99" spans="4:10" x14ac:dyDescent="0.25">
      <c r="D99" t="s">
        <v>287</v>
      </c>
      <c r="E99" s="15">
        <v>15</v>
      </c>
      <c r="F99" s="11" t="s">
        <v>157</v>
      </c>
      <c r="G99" s="49">
        <v>92</v>
      </c>
      <c r="H99" s="236">
        <v>15</v>
      </c>
      <c r="I99" s="237">
        <v>1</v>
      </c>
    </row>
    <row r="100" spans="4:10" x14ac:dyDescent="0.25">
      <c r="D100" t="s">
        <v>289</v>
      </c>
      <c r="E100" s="15">
        <v>15</v>
      </c>
      <c r="F100" s="11" t="s">
        <v>157</v>
      </c>
      <c r="G100" s="49">
        <v>93</v>
      </c>
      <c r="H100" s="236">
        <v>15</v>
      </c>
      <c r="I100" s="237">
        <v>1</v>
      </c>
    </row>
    <row r="101" spans="4:10" x14ac:dyDescent="0.25">
      <c r="D101" t="s">
        <v>290</v>
      </c>
      <c r="E101" s="15">
        <v>15</v>
      </c>
      <c r="F101" s="11" t="s">
        <v>154</v>
      </c>
      <c r="G101" s="49">
        <v>94</v>
      </c>
      <c r="H101" s="236">
        <v>15</v>
      </c>
      <c r="I101" s="237">
        <v>3031</v>
      </c>
      <c r="J101" s="95"/>
    </row>
    <row r="102" spans="4:10" x14ac:dyDescent="0.25">
      <c r="D102" t="s">
        <v>291</v>
      </c>
      <c r="E102" s="15">
        <v>15</v>
      </c>
      <c r="F102" s="11" t="s">
        <v>154</v>
      </c>
      <c r="G102" s="49">
        <v>95</v>
      </c>
      <c r="H102" s="236">
        <v>15</v>
      </c>
      <c r="I102" s="237">
        <v>3031</v>
      </c>
      <c r="J102" s="95"/>
    </row>
    <row r="103" spans="4:10" x14ac:dyDescent="0.25">
      <c r="D103" t="s">
        <v>292</v>
      </c>
      <c r="E103" s="15">
        <v>15</v>
      </c>
      <c r="F103" s="11" t="s">
        <v>154</v>
      </c>
      <c r="G103" s="49">
        <v>96</v>
      </c>
      <c r="H103" s="236">
        <v>15</v>
      </c>
      <c r="I103" s="237">
        <v>3031</v>
      </c>
      <c r="J103" s="95"/>
    </row>
    <row r="104" spans="4:10" x14ac:dyDescent="0.25">
      <c r="D104" t="s">
        <v>293</v>
      </c>
      <c r="E104" s="15">
        <v>15</v>
      </c>
      <c r="F104" s="11" t="s">
        <v>154</v>
      </c>
      <c r="G104" s="49">
        <v>97</v>
      </c>
      <c r="H104" s="236">
        <v>15</v>
      </c>
      <c r="I104" s="237">
        <v>3031</v>
      </c>
      <c r="J104" s="95"/>
    </row>
    <row r="105" spans="4:10" x14ac:dyDescent="0.25">
      <c r="D105" t="s">
        <v>287</v>
      </c>
      <c r="E105" s="15">
        <v>15</v>
      </c>
      <c r="F105" s="11" t="s">
        <v>154</v>
      </c>
      <c r="G105" s="49">
        <v>98</v>
      </c>
      <c r="H105" s="236">
        <v>15</v>
      </c>
      <c r="I105" s="237">
        <v>3031</v>
      </c>
      <c r="J105" s="95"/>
    </row>
    <row r="106" spans="4:10" x14ac:dyDescent="0.25">
      <c r="D106" t="s">
        <v>294</v>
      </c>
      <c r="E106" s="15">
        <v>15</v>
      </c>
      <c r="F106" s="11" t="s">
        <v>154</v>
      </c>
      <c r="G106" s="49">
        <v>99</v>
      </c>
      <c r="H106" s="236">
        <v>15</v>
      </c>
      <c r="I106" s="237">
        <v>3031</v>
      </c>
      <c r="J106" s="95"/>
    </row>
    <row r="107" spans="4:10" x14ac:dyDescent="0.25">
      <c r="D107" t="s">
        <v>295</v>
      </c>
      <c r="E107" s="15">
        <v>15</v>
      </c>
      <c r="F107" s="11" t="s">
        <v>154</v>
      </c>
      <c r="G107" s="49">
        <v>100</v>
      </c>
      <c r="H107" s="236">
        <v>15</v>
      </c>
      <c r="I107" s="237">
        <v>3031</v>
      </c>
      <c r="J107" s="95"/>
    </row>
    <row r="108" spans="4:10" x14ac:dyDescent="0.25">
      <c r="D108" t="s">
        <v>286</v>
      </c>
      <c r="E108" s="15">
        <v>15</v>
      </c>
      <c r="F108" s="11" t="s">
        <v>153</v>
      </c>
      <c r="G108" s="49">
        <v>101</v>
      </c>
      <c r="H108" s="236">
        <v>15</v>
      </c>
      <c r="I108" s="237">
        <v>2</v>
      </c>
    </row>
    <row r="109" spans="4:10" x14ac:dyDescent="0.25">
      <c r="D109" t="s">
        <v>287</v>
      </c>
      <c r="E109" s="15">
        <v>15</v>
      </c>
      <c r="F109" s="11" t="s">
        <v>153</v>
      </c>
      <c r="G109" s="49">
        <v>102</v>
      </c>
      <c r="H109" s="236">
        <v>15</v>
      </c>
      <c r="I109" s="237">
        <v>2</v>
      </c>
    </row>
    <row r="110" spans="4:10" x14ac:dyDescent="0.25">
      <c r="D110" t="s">
        <v>289</v>
      </c>
      <c r="E110" s="15">
        <v>15</v>
      </c>
      <c r="F110" s="11" t="s">
        <v>153</v>
      </c>
      <c r="G110" s="49">
        <v>103</v>
      </c>
      <c r="H110" s="236">
        <v>15</v>
      </c>
      <c r="I110" s="237">
        <v>2</v>
      </c>
    </row>
    <row r="111" spans="4:10" x14ac:dyDescent="0.25">
      <c r="D111" t="s">
        <v>296</v>
      </c>
      <c r="E111" s="15">
        <v>15</v>
      </c>
      <c r="F111" s="11" t="s">
        <v>156</v>
      </c>
      <c r="G111" s="49">
        <v>104</v>
      </c>
      <c r="H111" s="236">
        <v>15</v>
      </c>
      <c r="I111" s="237">
        <v>2224</v>
      </c>
      <c r="J111" s="95"/>
    </row>
    <row r="112" spans="4:10" x14ac:dyDescent="0.25">
      <c r="D112" t="s">
        <v>297</v>
      </c>
      <c r="E112" s="15">
        <v>15</v>
      </c>
      <c r="F112" s="11" t="s">
        <v>156</v>
      </c>
      <c r="G112" s="49">
        <v>105</v>
      </c>
      <c r="H112" s="236">
        <v>15</v>
      </c>
      <c r="I112" s="237">
        <v>2224</v>
      </c>
      <c r="J112" s="95"/>
    </row>
    <row r="113" spans="4:10" x14ac:dyDescent="0.25">
      <c r="D113" t="s">
        <v>287</v>
      </c>
      <c r="E113" s="15">
        <v>15</v>
      </c>
      <c r="F113" s="11" t="s">
        <v>156</v>
      </c>
      <c r="G113" s="49">
        <v>106</v>
      </c>
      <c r="H113" s="236">
        <v>15</v>
      </c>
      <c r="I113" s="237">
        <v>2224</v>
      </c>
      <c r="J113" s="95"/>
    </row>
    <row r="114" spans="4:10" x14ac:dyDescent="0.25">
      <c r="D114" t="s">
        <v>296</v>
      </c>
      <c r="E114" s="15">
        <v>15</v>
      </c>
      <c r="F114" s="11" t="s">
        <v>224</v>
      </c>
      <c r="G114" s="49">
        <v>107</v>
      </c>
      <c r="H114" s="236">
        <v>15</v>
      </c>
      <c r="I114" s="237">
        <v>252932</v>
      </c>
      <c r="J114" s="95"/>
    </row>
    <row r="115" spans="4:10" x14ac:dyDescent="0.25">
      <c r="D115" t="s">
        <v>298</v>
      </c>
      <c r="E115" s="15">
        <v>15</v>
      </c>
      <c r="F115" s="11" t="s">
        <v>224</v>
      </c>
      <c r="G115" s="49">
        <v>108</v>
      </c>
      <c r="H115" s="236">
        <v>15</v>
      </c>
      <c r="I115" s="237">
        <v>252932</v>
      </c>
      <c r="J115" s="95"/>
    </row>
    <row r="116" spans="4:10" x14ac:dyDescent="0.25">
      <c r="D116" t="s">
        <v>291</v>
      </c>
      <c r="E116" s="15">
        <v>15</v>
      </c>
      <c r="F116" s="11" t="s">
        <v>224</v>
      </c>
      <c r="G116" s="49">
        <v>109</v>
      </c>
      <c r="H116" s="236">
        <v>15</v>
      </c>
      <c r="I116" s="237">
        <v>252932</v>
      </c>
      <c r="J116" s="95"/>
    </row>
    <row r="117" spans="4:10" x14ac:dyDescent="0.25">
      <c r="D117" t="s">
        <v>299</v>
      </c>
      <c r="E117" s="15">
        <v>15</v>
      </c>
      <c r="F117" s="11" t="s">
        <v>224</v>
      </c>
      <c r="G117" s="49">
        <v>110</v>
      </c>
      <c r="H117" s="236">
        <v>15</v>
      </c>
      <c r="I117" s="237">
        <v>252932</v>
      </c>
      <c r="J117" s="95"/>
    </row>
    <row r="118" spans="4:10" x14ac:dyDescent="0.25">
      <c r="D118" t="s">
        <v>287</v>
      </c>
      <c r="E118" s="15">
        <v>15</v>
      </c>
      <c r="F118" s="11" t="s">
        <v>224</v>
      </c>
      <c r="G118" s="49">
        <v>111</v>
      </c>
      <c r="H118" s="236">
        <v>15</v>
      </c>
      <c r="I118" s="237">
        <v>252932</v>
      </c>
      <c r="J118" s="95"/>
    </row>
    <row r="119" spans="4:10" x14ac:dyDescent="0.25">
      <c r="D119" t="s">
        <v>294</v>
      </c>
      <c r="E119" s="15">
        <v>15</v>
      </c>
      <c r="F119" s="11" t="s">
        <v>224</v>
      </c>
      <c r="G119" s="49">
        <v>112</v>
      </c>
      <c r="H119" s="236">
        <v>15</v>
      </c>
      <c r="I119" s="237">
        <v>252932</v>
      </c>
      <c r="J119" s="95"/>
    </row>
    <row r="120" spans="4:10" x14ac:dyDescent="0.25">
      <c r="D120" t="s">
        <v>286</v>
      </c>
      <c r="E120" s="15">
        <v>16</v>
      </c>
      <c r="F120" s="11" t="s">
        <v>153</v>
      </c>
      <c r="G120" s="49">
        <v>113</v>
      </c>
      <c r="H120" s="236">
        <v>16</v>
      </c>
      <c r="I120" s="237">
        <v>2</v>
      </c>
    </row>
    <row r="121" spans="4:10" x14ac:dyDescent="0.25">
      <c r="D121" t="s">
        <v>300</v>
      </c>
      <c r="E121" s="15">
        <v>16</v>
      </c>
      <c r="F121" s="11" t="s">
        <v>224</v>
      </c>
      <c r="G121" s="49">
        <v>114</v>
      </c>
      <c r="H121" s="236">
        <v>16</v>
      </c>
      <c r="I121" s="237">
        <v>252932</v>
      </c>
      <c r="J121" s="95"/>
    </row>
    <row r="122" spans="4:10" x14ac:dyDescent="0.25">
      <c r="D122" t="s">
        <v>301</v>
      </c>
      <c r="E122" s="15">
        <v>17</v>
      </c>
      <c r="F122" s="11" t="s">
        <v>157</v>
      </c>
      <c r="G122" s="49">
        <v>115</v>
      </c>
      <c r="H122" s="236">
        <v>17</v>
      </c>
      <c r="I122" s="237">
        <v>1</v>
      </c>
    </row>
    <row r="123" spans="4:10" x14ac:dyDescent="0.25">
      <c r="D123" t="s">
        <v>302</v>
      </c>
      <c r="E123" s="15">
        <v>17</v>
      </c>
      <c r="F123" s="11" t="s">
        <v>157</v>
      </c>
      <c r="G123" s="49">
        <v>116</v>
      </c>
      <c r="H123" s="236">
        <v>17</v>
      </c>
      <c r="I123" s="237">
        <v>1</v>
      </c>
    </row>
    <row r="124" spans="4:10" x14ac:dyDescent="0.25">
      <c r="D124" t="s">
        <v>303</v>
      </c>
      <c r="E124" s="15">
        <v>17</v>
      </c>
      <c r="F124" s="11" t="s">
        <v>157</v>
      </c>
      <c r="G124" s="49">
        <v>117</v>
      </c>
      <c r="H124" s="236">
        <v>17</v>
      </c>
      <c r="I124" s="237">
        <v>1</v>
      </c>
    </row>
    <row r="125" spans="4:10" x14ac:dyDescent="0.25">
      <c r="D125" t="s">
        <v>304</v>
      </c>
      <c r="E125" s="15">
        <v>17</v>
      </c>
      <c r="F125" s="11" t="s">
        <v>157</v>
      </c>
      <c r="G125" s="49">
        <v>118</v>
      </c>
      <c r="H125" s="236">
        <v>17</v>
      </c>
      <c r="I125" s="237">
        <v>1</v>
      </c>
    </row>
    <row r="126" spans="4:10" x14ac:dyDescent="0.25">
      <c r="D126" t="s">
        <v>302</v>
      </c>
      <c r="E126" s="15">
        <v>17</v>
      </c>
      <c r="F126" s="11" t="s">
        <v>154</v>
      </c>
      <c r="G126" s="49">
        <v>119</v>
      </c>
      <c r="H126" s="236">
        <v>17</v>
      </c>
      <c r="I126" s="237">
        <v>3031</v>
      </c>
      <c r="J126" s="95"/>
    </row>
    <row r="127" spans="4:10" x14ac:dyDescent="0.25">
      <c r="D127" t="s">
        <v>305</v>
      </c>
      <c r="E127" s="15">
        <v>17</v>
      </c>
      <c r="F127" s="11" t="s">
        <v>154</v>
      </c>
      <c r="G127" s="49">
        <v>120</v>
      </c>
      <c r="H127" s="236">
        <v>17</v>
      </c>
      <c r="I127" s="237">
        <v>3031</v>
      </c>
      <c r="J127" s="95"/>
    </row>
    <row r="128" spans="4:10" x14ac:dyDescent="0.25">
      <c r="D128" t="s">
        <v>304</v>
      </c>
      <c r="E128" s="15">
        <v>17</v>
      </c>
      <c r="F128" s="11" t="s">
        <v>154</v>
      </c>
      <c r="G128" s="49">
        <v>121</v>
      </c>
      <c r="H128" s="236">
        <v>17</v>
      </c>
      <c r="I128" s="237">
        <v>3031</v>
      </c>
      <c r="J128" s="95"/>
    </row>
    <row r="129" spans="4:10" x14ac:dyDescent="0.25">
      <c r="D129" t="s">
        <v>302</v>
      </c>
      <c r="E129" s="15">
        <v>17</v>
      </c>
      <c r="F129" s="11" t="s">
        <v>153</v>
      </c>
      <c r="G129" s="49">
        <v>122</v>
      </c>
      <c r="H129" s="236">
        <v>17</v>
      </c>
      <c r="I129" s="237">
        <v>2</v>
      </c>
    </row>
    <row r="130" spans="4:10" x14ac:dyDescent="0.25">
      <c r="D130" t="s">
        <v>304</v>
      </c>
      <c r="E130" s="15">
        <v>17</v>
      </c>
      <c r="F130" s="11" t="s">
        <v>153</v>
      </c>
      <c r="G130" s="49">
        <v>123</v>
      </c>
      <c r="H130" s="236">
        <v>17</v>
      </c>
      <c r="I130" s="237">
        <v>2</v>
      </c>
    </row>
    <row r="131" spans="4:10" x14ac:dyDescent="0.25">
      <c r="D131" t="s">
        <v>302</v>
      </c>
      <c r="E131" s="15">
        <v>17</v>
      </c>
      <c r="F131" s="11" t="s">
        <v>156</v>
      </c>
      <c r="G131" s="49">
        <v>124</v>
      </c>
      <c r="H131" s="236">
        <v>17</v>
      </c>
      <c r="I131" s="237">
        <v>2224</v>
      </c>
      <c r="J131" s="95"/>
    </row>
    <row r="132" spans="4:10" x14ac:dyDescent="0.25">
      <c r="D132" t="s">
        <v>303</v>
      </c>
      <c r="E132" s="15">
        <v>17</v>
      </c>
      <c r="F132" s="11" t="s">
        <v>156</v>
      </c>
      <c r="G132" s="49">
        <v>125</v>
      </c>
      <c r="H132" s="236">
        <v>17</v>
      </c>
      <c r="I132" s="237">
        <v>2224</v>
      </c>
      <c r="J132" s="95"/>
    </row>
    <row r="133" spans="4:10" x14ac:dyDescent="0.25">
      <c r="D133" t="s">
        <v>304</v>
      </c>
      <c r="E133" s="15">
        <v>17</v>
      </c>
      <c r="F133" s="11" t="s">
        <v>156</v>
      </c>
      <c r="G133" s="49">
        <v>126</v>
      </c>
      <c r="H133" s="236">
        <v>17</v>
      </c>
      <c r="I133" s="237">
        <v>2224</v>
      </c>
      <c r="J133" s="95"/>
    </row>
    <row r="134" spans="4:10" x14ac:dyDescent="0.25">
      <c r="D134" t="s">
        <v>306</v>
      </c>
      <c r="E134" s="15">
        <v>17</v>
      </c>
      <c r="F134" s="11" t="s">
        <v>224</v>
      </c>
      <c r="G134" s="49">
        <v>127</v>
      </c>
      <c r="H134" s="236">
        <v>17</v>
      </c>
      <c r="I134" s="237">
        <v>252932</v>
      </c>
      <c r="J134" s="95"/>
    </row>
    <row r="135" spans="4:10" x14ac:dyDescent="0.25">
      <c r="D135" t="s">
        <v>302</v>
      </c>
      <c r="E135" s="15">
        <v>17</v>
      </c>
      <c r="F135" s="11" t="s">
        <v>224</v>
      </c>
      <c r="G135" s="49">
        <v>128</v>
      </c>
      <c r="H135" s="236">
        <v>17</v>
      </c>
      <c r="I135" s="237">
        <v>252932</v>
      </c>
      <c r="J135" s="95"/>
    </row>
    <row r="136" spans="4:10" x14ac:dyDescent="0.25">
      <c r="D136" t="s">
        <v>305</v>
      </c>
      <c r="E136" s="15">
        <v>17</v>
      </c>
      <c r="F136" s="11" t="s">
        <v>224</v>
      </c>
      <c r="G136" s="49">
        <v>129</v>
      </c>
      <c r="H136" s="236">
        <v>17</v>
      </c>
      <c r="I136" s="237">
        <v>252932</v>
      </c>
      <c r="J136" s="95"/>
    </row>
    <row r="137" spans="4:10" x14ac:dyDescent="0.25">
      <c r="D137" t="s">
        <v>304</v>
      </c>
      <c r="E137" s="15">
        <v>17</v>
      </c>
      <c r="F137" s="11" t="s">
        <v>224</v>
      </c>
      <c r="G137" s="49">
        <v>130</v>
      </c>
      <c r="H137" s="236">
        <v>17</v>
      </c>
      <c r="I137" s="237">
        <v>252932</v>
      </c>
      <c r="J137" s="95"/>
    </row>
    <row r="138" spans="4:10" x14ac:dyDescent="0.25">
      <c r="D138" t="s">
        <v>307</v>
      </c>
      <c r="E138" s="15">
        <v>17</v>
      </c>
      <c r="F138" s="11" t="s">
        <v>224</v>
      </c>
      <c r="G138" s="49">
        <v>131</v>
      </c>
      <c r="H138" s="236">
        <v>17</v>
      </c>
      <c r="I138" s="237">
        <v>252932</v>
      </c>
      <c r="J138" s="95"/>
    </row>
    <row r="139" spans="4:10" x14ac:dyDescent="0.25">
      <c r="D139" t="s">
        <v>308</v>
      </c>
      <c r="E139" s="15">
        <v>17</v>
      </c>
      <c r="F139" s="11" t="s">
        <v>224</v>
      </c>
      <c r="G139" s="49">
        <v>132</v>
      </c>
      <c r="H139" s="236">
        <v>17</v>
      </c>
      <c r="I139" s="237">
        <v>252932</v>
      </c>
      <c r="J139" s="95"/>
    </row>
    <row r="140" spans="4:10" x14ac:dyDescent="0.25">
      <c r="D140" t="s">
        <v>302</v>
      </c>
      <c r="E140" s="15">
        <v>18</v>
      </c>
      <c r="F140" s="11" t="s">
        <v>157</v>
      </c>
      <c r="G140" s="49">
        <v>133</v>
      </c>
      <c r="H140" s="236">
        <v>18</v>
      </c>
      <c r="I140" s="237">
        <v>1</v>
      </c>
    </row>
    <row r="141" spans="4:10" x14ac:dyDescent="0.25">
      <c r="D141" t="s">
        <v>304</v>
      </c>
      <c r="E141" s="15">
        <v>18</v>
      </c>
      <c r="F141" s="11" t="s">
        <v>154</v>
      </c>
      <c r="G141" s="49">
        <v>134</v>
      </c>
      <c r="H141" s="236">
        <v>18</v>
      </c>
      <c r="I141" s="237">
        <v>3031</v>
      </c>
      <c r="J141" s="95"/>
    </row>
    <row r="142" spans="4:10" x14ac:dyDescent="0.25">
      <c r="D142" t="s">
        <v>302</v>
      </c>
      <c r="E142" s="15">
        <v>18</v>
      </c>
      <c r="F142" s="11" t="s">
        <v>153</v>
      </c>
      <c r="G142" s="49">
        <v>135</v>
      </c>
      <c r="H142" s="236">
        <v>18</v>
      </c>
      <c r="I142" s="237">
        <v>2</v>
      </c>
    </row>
    <row r="143" spans="4:10" x14ac:dyDescent="0.25">
      <c r="D143" t="s">
        <v>304</v>
      </c>
      <c r="E143" s="15">
        <v>18</v>
      </c>
      <c r="F143" s="11" t="s">
        <v>153</v>
      </c>
      <c r="G143" s="49">
        <v>136</v>
      </c>
      <c r="H143" s="236">
        <v>18</v>
      </c>
      <c r="I143" s="237">
        <v>2</v>
      </c>
    </row>
    <row r="144" spans="4:10" x14ac:dyDescent="0.25">
      <c r="D144" t="s">
        <v>302</v>
      </c>
      <c r="E144" s="15">
        <v>18</v>
      </c>
      <c r="F144" s="11" t="s">
        <v>156</v>
      </c>
      <c r="G144" s="49">
        <v>137</v>
      </c>
      <c r="H144" s="236">
        <v>18</v>
      </c>
      <c r="I144" s="237">
        <v>2224</v>
      </c>
      <c r="J144" s="95"/>
    </row>
    <row r="145" spans="4:10" x14ac:dyDescent="0.25">
      <c r="D145" t="s">
        <v>303</v>
      </c>
      <c r="E145" s="15">
        <v>18</v>
      </c>
      <c r="F145" s="11" t="s">
        <v>156</v>
      </c>
      <c r="G145" s="49">
        <v>138</v>
      </c>
      <c r="H145" s="236">
        <v>18</v>
      </c>
      <c r="I145" s="237">
        <v>2224</v>
      </c>
      <c r="J145" s="95"/>
    </row>
    <row r="146" spans="4:10" x14ac:dyDescent="0.25">
      <c r="D146" t="s">
        <v>304</v>
      </c>
      <c r="E146" s="15">
        <v>18</v>
      </c>
      <c r="F146" s="11" t="s">
        <v>156</v>
      </c>
      <c r="G146" s="49">
        <v>139</v>
      </c>
      <c r="H146" s="236">
        <v>18</v>
      </c>
      <c r="I146" s="237">
        <v>2224</v>
      </c>
      <c r="J146" s="95"/>
    </row>
    <row r="147" spans="4:10" x14ac:dyDescent="0.25">
      <c r="D147" t="s">
        <v>309</v>
      </c>
      <c r="E147" s="15">
        <v>18</v>
      </c>
      <c r="F147" s="11" t="s">
        <v>156</v>
      </c>
      <c r="G147" s="49">
        <v>140</v>
      </c>
      <c r="H147" s="236">
        <v>18</v>
      </c>
      <c r="I147" s="237">
        <v>2224</v>
      </c>
      <c r="J147" s="95"/>
    </row>
    <row r="148" spans="4:10" x14ac:dyDescent="0.25">
      <c r="D148" t="s">
        <v>308</v>
      </c>
      <c r="E148" s="15">
        <v>18</v>
      </c>
      <c r="F148" s="11" t="s">
        <v>156</v>
      </c>
      <c r="G148" s="49">
        <v>141</v>
      </c>
      <c r="H148" s="236">
        <v>18</v>
      </c>
      <c r="I148" s="237">
        <v>2224</v>
      </c>
      <c r="J148" s="95"/>
    </row>
    <row r="149" spans="4:10" x14ac:dyDescent="0.25">
      <c r="D149" t="s">
        <v>302</v>
      </c>
      <c r="E149" s="15">
        <v>18</v>
      </c>
      <c r="F149" s="11" t="s">
        <v>224</v>
      </c>
      <c r="G149" s="49">
        <v>142</v>
      </c>
      <c r="H149" s="236">
        <v>18</v>
      </c>
      <c r="I149" s="237">
        <v>252932</v>
      </c>
      <c r="J149" s="95"/>
    </row>
    <row r="150" spans="4:10" x14ac:dyDescent="0.25">
      <c r="D150" t="s">
        <v>305</v>
      </c>
      <c r="E150" s="15">
        <v>18</v>
      </c>
      <c r="F150" s="11" t="s">
        <v>224</v>
      </c>
      <c r="G150" s="49">
        <v>143</v>
      </c>
      <c r="H150" s="236">
        <v>18</v>
      </c>
      <c r="I150" s="237">
        <v>252932</v>
      </c>
      <c r="J150" s="95"/>
    </row>
    <row r="151" spans="4:10" x14ac:dyDescent="0.25">
      <c r="D151" t="s">
        <v>304</v>
      </c>
      <c r="E151" s="15">
        <v>18</v>
      </c>
      <c r="F151" s="11" t="s">
        <v>224</v>
      </c>
      <c r="G151" s="49">
        <v>144</v>
      </c>
      <c r="H151" s="236">
        <v>18</v>
      </c>
      <c r="I151" s="237">
        <v>252932</v>
      </c>
      <c r="J151" s="95"/>
    </row>
    <row r="152" spans="4:10" x14ac:dyDescent="0.25">
      <c r="D152" t="s">
        <v>307</v>
      </c>
      <c r="E152" s="15">
        <v>18</v>
      </c>
      <c r="F152" s="11" t="s">
        <v>224</v>
      </c>
      <c r="G152" s="49">
        <v>145</v>
      </c>
      <c r="H152" s="236">
        <v>18</v>
      </c>
      <c r="I152" s="237">
        <v>252932</v>
      </c>
      <c r="J152" s="95"/>
    </row>
    <row r="153" spans="4:10" x14ac:dyDescent="0.25">
      <c r="D153" t="s">
        <v>309</v>
      </c>
      <c r="E153" s="15">
        <v>18</v>
      </c>
      <c r="F153" s="11" t="s">
        <v>224</v>
      </c>
      <c r="G153" s="49">
        <v>146</v>
      </c>
      <c r="H153" s="236">
        <v>18</v>
      </c>
      <c r="I153" s="237">
        <v>252932</v>
      </c>
      <c r="J153" s="95"/>
    </row>
    <row r="154" spans="4:10" x14ac:dyDescent="0.25">
      <c r="D154" t="s">
        <v>308</v>
      </c>
      <c r="E154" s="15">
        <v>18</v>
      </c>
      <c r="F154" s="11" t="s">
        <v>224</v>
      </c>
      <c r="G154" s="49">
        <v>147</v>
      </c>
      <c r="H154" s="236">
        <v>18</v>
      </c>
      <c r="I154" s="237">
        <v>252932</v>
      </c>
      <c r="J154" s="95"/>
    </row>
    <row r="155" spans="4:10" x14ac:dyDescent="0.25">
      <c r="D155" t="s">
        <v>281</v>
      </c>
      <c r="E155" s="15">
        <v>18</v>
      </c>
      <c r="F155" s="11" t="s">
        <v>224</v>
      </c>
      <c r="G155" s="49">
        <v>148</v>
      </c>
      <c r="H155" s="236">
        <v>18</v>
      </c>
      <c r="I155" s="237">
        <v>252932</v>
      </c>
      <c r="J155" s="95"/>
    </row>
    <row r="156" spans="4:10" x14ac:dyDescent="0.25">
      <c r="D156" t="s">
        <v>302</v>
      </c>
      <c r="E156" s="15">
        <v>19</v>
      </c>
      <c r="F156" s="11" t="s">
        <v>157</v>
      </c>
      <c r="G156" s="49">
        <v>149</v>
      </c>
      <c r="H156" s="236">
        <v>19</v>
      </c>
      <c r="I156" s="237">
        <v>1</v>
      </c>
    </row>
    <row r="157" spans="4:10" x14ac:dyDescent="0.25">
      <c r="D157" t="s">
        <v>308</v>
      </c>
      <c r="E157" s="15">
        <v>19</v>
      </c>
      <c r="F157" s="11" t="s">
        <v>155</v>
      </c>
      <c r="G157" s="49">
        <v>150</v>
      </c>
      <c r="H157" s="236">
        <v>19</v>
      </c>
      <c r="I157" s="237">
        <v>3</v>
      </c>
    </row>
    <row r="158" spans="4:10" x14ac:dyDescent="0.25">
      <c r="D158" t="s">
        <v>302</v>
      </c>
      <c r="E158" s="15">
        <v>19</v>
      </c>
      <c r="F158" s="11" t="s">
        <v>156</v>
      </c>
      <c r="G158" s="49">
        <v>151</v>
      </c>
      <c r="H158" s="236">
        <v>19</v>
      </c>
      <c r="I158" s="237">
        <v>2224</v>
      </c>
      <c r="J158" s="95"/>
    </row>
    <row r="159" spans="4:10" x14ac:dyDescent="0.25">
      <c r="D159" t="s">
        <v>304</v>
      </c>
      <c r="E159" s="15">
        <v>19</v>
      </c>
      <c r="F159" s="11" t="s">
        <v>156</v>
      </c>
      <c r="G159" s="49">
        <v>152</v>
      </c>
      <c r="H159" s="236">
        <v>19</v>
      </c>
      <c r="I159" s="237">
        <v>2224</v>
      </c>
      <c r="J159" s="95"/>
    </row>
    <row r="160" spans="4:10" x14ac:dyDescent="0.25">
      <c r="D160" t="s">
        <v>302</v>
      </c>
      <c r="E160" s="15">
        <v>19</v>
      </c>
      <c r="F160" s="11" t="s">
        <v>224</v>
      </c>
      <c r="G160" s="49">
        <v>153</v>
      </c>
      <c r="H160" s="236">
        <v>19</v>
      </c>
      <c r="I160" s="237">
        <v>252932</v>
      </c>
      <c r="J160" s="95"/>
    </row>
    <row r="161" spans="4:10" x14ac:dyDescent="0.25">
      <c r="D161" t="s">
        <v>309</v>
      </c>
      <c r="E161" s="15">
        <v>19</v>
      </c>
      <c r="F161" s="11" t="s">
        <v>224</v>
      </c>
      <c r="G161" s="49">
        <v>154</v>
      </c>
      <c r="H161" s="236">
        <v>19</v>
      </c>
      <c r="I161" s="237">
        <v>252932</v>
      </c>
      <c r="J161" s="95"/>
    </row>
    <row r="162" spans="4:10" x14ac:dyDescent="0.25">
      <c r="D162" t="s">
        <v>308</v>
      </c>
      <c r="E162" s="15">
        <v>19</v>
      </c>
      <c r="F162" s="11" t="s">
        <v>224</v>
      </c>
      <c r="G162" s="49">
        <v>155</v>
      </c>
      <c r="H162" s="236">
        <v>19</v>
      </c>
      <c r="I162" s="237">
        <v>252932</v>
      </c>
      <c r="J162" s="95"/>
    </row>
    <row r="163" spans="4:10" x14ac:dyDescent="0.25">
      <c r="D163" s="11" t="s">
        <v>283</v>
      </c>
      <c r="E163" s="142">
        <v>20</v>
      </c>
      <c r="F163" s="11" t="s">
        <v>156</v>
      </c>
      <c r="G163" s="49">
        <v>156</v>
      </c>
      <c r="H163" s="236">
        <v>20</v>
      </c>
      <c r="I163" s="237">
        <v>2224</v>
      </c>
      <c r="J163" s="95"/>
    </row>
    <row r="164" spans="4:10" x14ac:dyDescent="0.25">
      <c r="D164" s="11" t="s">
        <v>283</v>
      </c>
      <c r="E164" s="142">
        <v>20</v>
      </c>
      <c r="F164" s="11" t="s">
        <v>156</v>
      </c>
      <c r="G164" s="49">
        <v>157</v>
      </c>
      <c r="H164" s="236">
        <v>20</v>
      </c>
      <c r="I164" s="237">
        <v>2224</v>
      </c>
    </row>
    <row r="165" spans="4:10" x14ac:dyDescent="0.25">
      <c r="D165" s="11" t="s">
        <v>283</v>
      </c>
      <c r="E165" s="142">
        <v>20</v>
      </c>
      <c r="F165" s="11" t="s">
        <v>224</v>
      </c>
      <c r="G165" s="49">
        <v>158</v>
      </c>
      <c r="H165" s="236">
        <v>20</v>
      </c>
      <c r="I165" s="237">
        <v>252932</v>
      </c>
    </row>
    <row r="166" spans="4:10" x14ac:dyDescent="0.25">
      <c r="D166" s="11" t="s">
        <v>283</v>
      </c>
      <c r="E166" s="142">
        <v>20</v>
      </c>
      <c r="F166" s="11" t="s">
        <v>224</v>
      </c>
      <c r="G166" s="49">
        <v>159</v>
      </c>
      <c r="H166" s="236">
        <v>20</v>
      </c>
      <c r="I166" s="237">
        <v>252932</v>
      </c>
    </row>
    <row r="167" spans="4:10" x14ac:dyDescent="0.25">
      <c r="D167" s="51" t="s">
        <v>310</v>
      </c>
      <c r="E167" s="143">
        <v>21</v>
      </c>
      <c r="F167" s="140" t="s">
        <v>157</v>
      </c>
      <c r="G167" s="49">
        <v>160</v>
      </c>
      <c r="H167" s="239">
        <v>21</v>
      </c>
      <c r="I167" s="240">
        <v>1</v>
      </c>
    </row>
    <row r="168" spans="4:10" x14ac:dyDescent="0.25">
      <c r="D168" s="11" t="s">
        <v>312</v>
      </c>
      <c r="E168" s="143">
        <v>21</v>
      </c>
      <c r="F168" s="51" t="s">
        <v>157</v>
      </c>
      <c r="G168" s="49">
        <v>161</v>
      </c>
      <c r="H168" s="239">
        <v>21</v>
      </c>
      <c r="I168" s="234">
        <v>1</v>
      </c>
    </row>
    <row r="169" spans="4:10" x14ac:dyDescent="0.25">
      <c r="D169" s="11" t="s">
        <v>311</v>
      </c>
      <c r="E169" s="143">
        <v>21</v>
      </c>
      <c r="F169" s="140" t="s">
        <v>155</v>
      </c>
      <c r="G169" s="49">
        <v>162</v>
      </c>
      <c r="H169" s="239">
        <v>21</v>
      </c>
      <c r="I169" s="240">
        <v>3</v>
      </c>
      <c r="J169" s="95"/>
    </row>
    <row r="170" spans="4:10" x14ac:dyDescent="0.25">
      <c r="D170" s="11" t="s">
        <v>312</v>
      </c>
      <c r="E170" s="143">
        <v>21</v>
      </c>
      <c r="F170" s="51" t="s">
        <v>155</v>
      </c>
      <c r="G170" s="49">
        <v>163</v>
      </c>
      <c r="H170" s="239">
        <v>21</v>
      </c>
      <c r="I170" s="234">
        <v>3</v>
      </c>
      <c r="J170" s="95"/>
    </row>
    <row r="171" spans="4:10" x14ac:dyDescent="0.25">
      <c r="D171" s="11" t="s">
        <v>312</v>
      </c>
      <c r="E171" s="143">
        <v>21</v>
      </c>
      <c r="F171" s="51" t="s">
        <v>155</v>
      </c>
      <c r="G171" s="49">
        <v>164</v>
      </c>
      <c r="H171" s="239">
        <v>21</v>
      </c>
      <c r="I171" s="234">
        <v>3</v>
      </c>
      <c r="J171" s="95"/>
    </row>
    <row r="172" spans="4:10" x14ac:dyDescent="0.25">
      <c r="D172" s="11" t="s">
        <v>312</v>
      </c>
      <c r="E172" s="143">
        <v>21</v>
      </c>
      <c r="F172" s="51" t="s">
        <v>155</v>
      </c>
      <c r="G172" s="49">
        <v>165</v>
      </c>
      <c r="H172" s="239">
        <v>21</v>
      </c>
      <c r="I172" s="234">
        <v>3</v>
      </c>
      <c r="J172" s="95"/>
    </row>
    <row r="173" spans="4:10" x14ac:dyDescent="0.25">
      <c r="D173" s="11" t="s">
        <v>285</v>
      </c>
      <c r="E173" s="143">
        <v>21</v>
      </c>
      <c r="F173" s="51" t="s">
        <v>155</v>
      </c>
      <c r="G173" s="49">
        <v>166</v>
      </c>
      <c r="H173" s="239">
        <v>21</v>
      </c>
      <c r="I173" s="234">
        <v>3</v>
      </c>
      <c r="J173" s="95"/>
    </row>
    <row r="174" spans="4:10" x14ac:dyDescent="0.25">
      <c r="D174" s="11" t="s">
        <v>285</v>
      </c>
      <c r="E174" s="143">
        <v>21</v>
      </c>
      <c r="F174" s="51" t="s">
        <v>155</v>
      </c>
      <c r="G174" s="49">
        <v>167</v>
      </c>
      <c r="H174" s="239">
        <v>21</v>
      </c>
      <c r="I174" s="234">
        <v>3</v>
      </c>
      <c r="J174" s="95"/>
    </row>
    <row r="175" spans="4:10" x14ac:dyDescent="0.25">
      <c r="D175" s="11" t="s">
        <v>310</v>
      </c>
      <c r="E175" s="143">
        <v>21</v>
      </c>
      <c r="F175" s="11" t="s">
        <v>154</v>
      </c>
      <c r="G175" s="49">
        <v>168</v>
      </c>
      <c r="H175" s="239">
        <v>21</v>
      </c>
      <c r="I175" s="237">
        <v>3031</v>
      </c>
    </row>
    <row r="176" spans="4:10" x14ac:dyDescent="0.25">
      <c r="D176" s="11" t="s">
        <v>311</v>
      </c>
      <c r="E176" s="143">
        <v>21</v>
      </c>
      <c r="F176" s="51" t="s">
        <v>153</v>
      </c>
      <c r="G176" s="49">
        <v>169</v>
      </c>
      <c r="H176" s="239">
        <v>21</v>
      </c>
      <c r="I176" s="234">
        <v>2</v>
      </c>
    </row>
    <row r="177" spans="4:10" x14ac:dyDescent="0.25">
      <c r="D177" s="11" t="s">
        <v>310</v>
      </c>
      <c r="E177" s="143">
        <v>21</v>
      </c>
      <c r="F177" s="51" t="s">
        <v>153</v>
      </c>
      <c r="G177" s="49">
        <v>170</v>
      </c>
      <c r="H177" s="239">
        <v>21</v>
      </c>
      <c r="I177" s="234">
        <v>2</v>
      </c>
    </row>
    <row r="178" spans="4:10" x14ac:dyDescent="0.25">
      <c r="D178" s="51" t="s">
        <v>312</v>
      </c>
      <c r="E178" s="143">
        <v>21</v>
      </c>
      <c r="F178" s="51" t="s">
        <v>153</v>
      </c>
      <c r="G178" s="49">
        <v>171</v>
      </c>
      <c r="H178" s="239">
        <v>21</v>
      </c>
      <c r="I178" s="234">
        <v>2</v>
      </c>
      <c r="J178" s="95"/>
    </row>
    <row r="179" spans="4:10" x14ac:dyDescent="0.25">
      <c r="D179" s="51" t="s">
        <v>312</v>
      </c>
      <c r="E179" s="143">
        <v>21</v>
      </c>
      <c r="F179" s="51" t="s">
        <v>153</v>
      </c>
      <c r="G179" s="49">
        <v>172</v>
      </c>
      <c r="H179" s="239">
        <v>21</v>
      </c>
      <c r="I179" s="234">
        <v>2</v>
      </c>
      <c r="J179" s="95"/>
    </row>
    <row r="180" spans="4:10" x14ac:dyDescent="0.25">
      <c r="D180" s="11" t="s">
        <v>281</v>
      </c>
      <c r="E180" s="143">
        <v>21</v>
      </c>
      <c r="F180" s="11" t="s">
        <v>156</v>
      </c>
      <c r="G180" s="49">
        <v>173</v>
      </c>
      <c r="H180" s="239">
        <v>21</v>
      </c>
      <c r="I180" s="237">
        <v>2224</v>
      </c>
    </row>
    <row r="181" spans="4:10" x14ac:dyDescent="0.25">
      <c r="D181" s="11" t="s">
        <v>310</v>
      </c>
      <c r="E181" s="143">
        <v>21</v>
      </c>
      <c r="F181" s="11" t="s">
        <v>156</v>
      </c>
      <c r="G181" s="49">
        <v>174</v>
      </c>
      <c r="H181" s="239">
        <v>21</v>
      </c>
      <c r="I181" s="237">
        <v>2224</v>
      </c>
    </row>
    <row r="182" spans="4:10" x14ac:dyDescent="0.25">
      <c r="D182" s="11" t="s">
        <v>312</v>
      </c>
      <c r="E182" s="143">
        <v>21</v>
      </c>
      <c r="F182" s="11" t="s">
        <v>156</v>
      </c>
      <c r="G182" s="49">
        <v>175</v>
      </c>
      <c r="H182" s="239">
        <v>21</v>
      </c>
      <c r="I182" s="237">
        <v>2224</v>
      </c>
      <c r="J182" s="95"/>
    </row>
    <row r="183" spans="4:10" x14ac:dyDescent="0.25">
      <c r="D183" s="11" t="s">
        <v>285</v>
      </c>
      <c r="E183" s="143">
        <v>21</v>
      </c>
      <c r="F183" s="11" t="s">
        <v>156</v>
      </c>
      <c r="G183" s="49">
        <v>176</v>
      </c>
      <c r="H183" s="239">
        <v>21</v>
      </c>
      <c r="I183" s="237">
        <v>2224</v>
      </c>
      <c r="J183" s="95"/>
    </row>
    <row r="184" spans="4:10" x14ac:dyDescent="0.25">
      <c r="D184" s="11" t="s">
        <v>281</v>
      </c>
      <c r="E184" s="143">
        <v>21</v>
      </c>
      <c r="F184" s="11" t="s">
        <v>224</v>
      </c>
      <c r="G184" s="49">
        <v>177</v>
      </c>
      <c r="H184" s="239">
        <v>21</v>
      </c>
      <c r="I184" s="237">
        <v>252932</v>
      </c>
      <c r="J184" s="95"/>
    </row>
    <row r="185" spans="4:10" x14ac:dyDescent="0.25">
      <c r="D185" s="11" t="s">
        <v>283</v>
      </c>
      <c r="E185" s="143">
        <v>21</v>
      </c>
      <c r="F185" s="11" t="s">
        <v>224</v>
      </c>
      <c r="G185" s="49">
        <v>178</v>
      </c>
      <c r="H185" s="239">
        <v>21</v>
      </c>
      <c r="I185" s="237">
        <v>252932</v>
      </c>
      <c r="J185" s="95"/>
    </row>
    <row r="186" spans="4:10" x14ac:dyDescent="0.25">
      <c r="D186" s="11" t="s">
        <v>310</v>
      </c>
      <c r="E186" s="143">
        <v>21</v>
      </c>
      <c r="F186" s="11" t="s">
        <v>224</v>
      </c>
      <c r="G186" s="49">
        <v>179</v>
      </c>
      <c r="H186" s="239">
        <v>21</v>
      </c>
      <c r="I186" s="237">
        <v>252932</v>
      </c>
      <c r="J186" s="95"/>
    </row>
    <row r="187" spans="4:10" x14ac:dyDescent="0.25">
      <c r="D187" t="s">
        <v>312</v>
      </c>
      <c r="E187" s="143">
        <v>21</v>
      </c>
      <c r="F187" s="11" t="s">
        <v>224</v>
      </c>
      <c r="G187" s="49">
        <v>180</v>
      </c>
      <c r="H187" s="239">
        <v>21</v>
      </c>
      <c r="I187" s="237">
        <v>252932</v>
      </c>
      <c r="J187" s="95"/>
    </row>
    <row r="188" spans="4:10" x14ac:dyDescent="0.25">
      <c r="D188" s="11" t="s">
        <v>285</v>
      </c>
      <c r="E188" s="143">
        <v>21</v>
      </c>
      <c r="F188" s="11" t="s">
        <v>224</v>
      </c>
      <c r="G188" s="49">
        <v>181</v>
      </c>
      <c r="H188" s="239">
        <v>21</v>
      </c>
      <c r="I188" s="237">
        <v>252932</v>
      </c>
    </row>
    <row r="189" spans="4:10" x14ac:dyDescent="0.25">
      <c r="D189" t="s">
        <v>376</v>
      </c>
      <c r="E189" s="143">
        <v>21</v>
      </c>
      <c r="F189" s="11" t="s">
        <v>224</v>
      </c>
      <c r="G189" s="49">
        <v>182</v>
      </c>
      <c r="H189" s="239">
        <v>21</v>
      </c>
      <c r="I189" s="237">
        <v>252932</v>
      </c>
    </row>
    <row r="190" spans="4:10" x14ac:dyDescent="0.25">
      <c r="D190" s="11" t="s">
        <v>310</v>
      </c>
      <c r="E190" s="143">
        <v>22</v>
      </c>
      <c r="F190" s="140" t="s">
        <v>157</v>
      </c>
      <c r="G190" s="49">
        <v>183</v>
      </c>
      <c r="H190" s="239">
        <v>22</v>
      </c>
      <c r="I190" s="240">
        <v>1</v>
      </c>
    </row>
    <row r="191" spans="4:10" x14ac:dyDescent="0.25">
      <c r="D191" s="11" t="s">
        <v>311</v>
      </c>
      <c r="E191" s="143">
        <v>22</v>
      </c>
      <c r="F191" s="140" t="s">
        <v>155</v>
      </c>
      <c r="G191" s="49">
        <v>184</v>
      </c>
      <c r="H191" s="239">
        <v>22</v>
      </c>
      <c r="I191" s="240">
        <v>3</v>
      </c>
    </row>
    <row r="192" spans="4:10" x14ac:dyDescent="0.25">
      <c r="D192" s="11" t="s">
        <v>312</v>
      </c>
      <c r="E192" s="143">
        <v>22</v>
      </c>
      <c r="F192" s="140" t="s">
        <v>155</v>
      </c>
      <c r="G192" s="49">
        <v>185</v>
      </c>
      <c r="H192" s="239">
        <v>22</v>
      </c>
      <c r="I192" s="240">
        <v>3</v>
      </c>
    </row>
    <row r="193" spans="4:9" x14ac:dyDescent="0.25">
      <c r="D193" s="11" t="s">
        <v>312</v>
      </c>
      <c r="E193" s="143">
        <v>22</v>
      </c>
      <c r="F193" s="51" t="s">
        <v>155</v>
      </c>
      <c r="G193" s="49">
        <v>186</v>
      </c>
      <c r="H193" s="239">
        <v>22</v>
      </c>
      <c r="I193" s="234">
        <v>3</v>
      </c>
    </row>
    <row r="194" spans="4:9" x14ac:dyDescent="0.25">
      <c r="D194" s="11" t="s">
        <v>312</v>
      </c>
      <c r="E194" s="143">
        <v>22</v>
      </c>
      <c r="F194" s="51" t="s">
        <v>155</v>
      </c>
      <c r="G194" s="49">
        <v>187</v>
      </c>
      <c r="H194" s="239">
        <v>22</v>
      </c>
      <c r="I194" s="234">
        <v>3</v>
      </c>
    </row>
    <row r="195" spans="4:9" x14ac:dyDescent="0.25">
      <c r="D195" s="11" t="s">
        <v>312</v>
      </c>
      <c r="E195" s="143">
        <v>22</v>
      </c>
      <c r="F195" s="51" t="s">
        <v>155</v>
      </c>
      <c r="G195" s="49">
        <v>188</v>
      </c>
      <c r="H195" s="239">
        <v>22</v>
      </c>
      <c r="I195" s="234">
        <v>3</v>
      </c>
    </row>
    <row r="196" spans="4:9" x14ac:dyDescent="0.25">
      <c r="D196" s="11" t="s">
        <v>285</v>
      </c>
      <c r="E196" s="143">
        <v>22</v>
      </c>
      <c r="F196" s="51" t="s">
        <v>155</v>
      </c>
      <c r="G196" s="49">
        <v>189</v>
      </c>
      <c r="H196" s="239">
        <v>22</v>
      </c>
      <c r="I196" s="234">
        <v>3</v>
      </c>
    </row>
    <row r="197" spans="4:9" x14ac:dyDescent="0.25">
      <c r="D197" s="11" t="s">
        <v>285</v>
      </c>
      <c r="E197" s="143">
        <v>22</v>
      </c>
      <c r="F197" s="51" t="s">
        <v>155</v>
      </c>
      <c r="G197" s="49">
        <v>190</v>
      </c>
      <c r="H197" s="239">
        <v>22</v>
      </c>
      <c r="I197" s="234">
        <v>3</v>
      </c>
    </row>
    <row r="198" spans="4:9" x14ac:dyDescent="0.25">
      <c r="D198" s="11" t="s">
        <v>310</v>
      </c>
      <c r="E198" s="143">
        <v>22</v>
      </c>
      <c r="F198" s="11" t="s">
        <v>154</v>
      </c>
      <c r="G198" s="49">
        <v>191</v>
      </c>
      <c r="H198" s="239">
        <v>22</v>
      </c>
      <c r="I198" s="237">
        <v>3031</v>
      </c>
    </row>
    <row r="199" spans="4:9" x14ac:dyDescent="0.25">
      <c r="D199" s="11" t="s">
        <v>285</v>
      </c>
      <c r="E199" s="143">
        <v>22</v>
      </c>
      <c r="F199" s="11" t="s">
        <v>154</v>
      </c>
      <c r="G199" s="49">
        <v>192</v>
      </c>
      <c r="H199" s="239">
        <v>22</v>
      </c>
      <c r="I199" s="237">
        <v>3031</v>
      </c>
    </row>
    <row r="200" spans="4:9" x14ac:dyDescent="0.25">
      <c r="D200" s="11" t="s">
        <v>311</v>
      </c>
      <c r="E200" s="143">
        <v>22</v>
      </c>
      <c r="F200" s="51" t="s">
        <v>153</v>
      </c>
      <c r="G200" s="49">
        <v>193</v>
      </c>
      <c r="H200" s="239">
        <v>22</v>
      </c>
      <c r="I200" s="234">
        <v>2</v>
      </c>
    </row>
    <row r="201" spans="4:9" x14ac:dyDescent="0.25">
      <c r="D201" s="11" t="s">
        <v>310</v>
      </c>
      <c r="E201" s="143">
        <v>22</v>
      </c>
      <c r="F201" s="51" t="s">
        <v>153</v>
      </c>
      <c r="G201" s="49">
        <v>194</v>
      </c>
      <c r="H201" s="239">
        <v>22</v>
      </c>
      <c r="I201" s="234">
        <v>2</v>
      </c>
    </row>
    <row r="202" spans="4:9" x14ac:dyDescent="0.25">
      <c r="D202" s="11" t="s">
        <v>312</v>
      </c>
      <c r="E202" s="143">
        <v>22</v>
      </c>
      <c r="F202" s="51" t="s">
        <v>153</v>
      </c>
      <c r="G202" s="49">
        <v>195</v>
      </c>
      <c r="H202" s="239">
        <v>22</v>
      </c>
      <c r="I202" s="234">
        <v>2</v>
      </c>
    </row>
    <row r="203" spans="4:9" x14ac:dyDescent="0.25">
      <c r="D203" s="11" t="s">
        <v>310</v>
      </c>
      <c r="E203" s="143">
        <v>22</v>
      </c>
      <c r="F203" s="11" t="s">
        <v>156</v>
      </c>
      <c r="G203" s="49">
        <v>196</v>
      </c>
      <c r="H203" s="239">
        <v>22</v>
      </c>
      <c r="I203" s="237">
        <v>2224</v>
      </c>
    </row>
    <row r="204" spans="4:9" x14ac:dyDescent="0.25">
      <c r="D204" s="11" t="s">
        <v>285</v>
      </c>
      <c r="E204" s="143">
        <v>22</v>
      </c>
      <c r="F204" s="11" t="s">
        <v>156</v>
      </c>
      <c r="G204" s="49">
        <v>197</v>
      </c>
      <c r="H204" s="239">
        <v>22</v>
      </c>
      <c r="I204" s="237">
        <v>2224</v>
      </c>
    </row>
    <row r="205" spans="4:9" x14ac:dyDescent="0.25">
      <c r="D205" s="11" t="s">
        <v>310</v>
      </c>
      <c r="E205" s="143">
        <v>22</v>
      </c>
      <c r="F205" s="11" t="s">
        <v>224</v>
      </c>
      <c r="G205" s="49">
        <v>198</v>
      </c>
      <c r="H205" s="239">
        <v>22</v>
      </c>
      <c r="I205" s="237">
        <v>252932</v>
      </c>
    </row>
    <row r="206" spans="4:9" x14ac:dyDescent="0.25">
      <c r="D206" s="11" t="s">
        <v>285</v>
      </c>
      <c r="E206" s="143">
        <v>22</v>
      </c>
      <c r="F206" s="11" t="s">
        <v>224</v>
      </c>
      <c r="G206" s="49">
        <v>199</v>
      </c>
      <c r="H206" s="239">
        <v>22</v>
      </c>
      <c r="I206" s="237">
        <v>252932</v>
      </c>
    </row>
    <row r="207" spans="4:9" x14ac:dyDescent="0.25">
      <c r="D207" t="s">
        <v>283</v>
      </c>
      <c r="E207" s="15">
        <v>23</v>
      </c>
      <c r="F207" s="11" t="s">
        <v>154</v>
      </c>
      <c r="G207" s="49">
        <v>200</v>
      </c>
      <c r="H207" s="236">
        <v>23</v>
      </c>
      <c r="I207" s="237">
        <v>3031</v>
      </c>
    </row>
    <row r="208" spans="4:9" x14ac:dyDescent="0.25">
      <c r="D208" t="s">
        <v>313</v>
      </c>
      <c r="E208" s="15">
        <v>23</v>
      </c>
      <c r="F208" s="11" t="s">
        <v>154</v>
      </c>
      <c r="G208" s="49">
        <v>201</v>
      </c>
      <c r="H208" s="236">
        <v>23</v>
      </c>
      <c r="I208" s="237">
        <v>3031</v>
      </c>
    </row>
    <row r="209" spans="4:9" x14ac:dyDescent="0.25">
      <c r="D209" t="s">
        <v>283</v>
      </c>
      <c r="E209" s="15">
        <v>24</v>
      </c>
      <c r="F209" s="11" t="s">
        <v>154</v>
      </c>
      <c r="G209" s="49">
        <v>202</v>
      </c>
      <c r="H209" s="236">
        <v>24</v>
      </c>
      <c r="I209" s="237">
        <v>3031</v>
      </c>
    </row>
    <row r="210" spans="4:9" x14ac:dyDescent="0.25">
      <c r="D210" t="s">
        <v>313</v>
      </c>
      <c r="E210" s="15">
        <v>24</v>
      </c>
      <c r="F210" s="11" t="s">
        <v>154</v>
      </c>
      <c r="G210" s="49">
        <v>203</v>
      </c>
      <c r="H210" s="236">
        <v>24</v>
      </c>
      <c r="I210" s="237">
        <v>3031</v>
      </c>
    </row>
    <row r="211" spans="4:9" x14ac:dyDescent="0.25">
      <c r="D211" s="26" t="s">
        <v>377</v>
      </c>
      <c r="G211" s="49">
        <v>204</v>
      </c>
      <c r="H211" s="236">
        <v>0</v>
      </c>
      <c r="I211" s="225">
        <v>0</v>
      </c>
    </row>
    <row r="212" spans="4:9" x14ac:dyDescent="0.25">
      <c r="D212" s="26" t="s">
        <v>377</v>
      </c>
      <c r="G212" s="49">
        <v>205</v>
      </c>
      <c r="H212" s="236">
        <v>0</v>
      </c>
      <c r="I212" s="225">
        <v>0</v>
      </c>
    </row>
    <row r="213" spans="4:9" x14ac:dyDescent="0.25">
      <c r="D213" s="26" t="s">
        <v>377</v>
      </c>
      <c r="G213" s="49">
        <v>206</v>
      </c>
      <c r="H213" s="236">
        <v>0</v>
      </c>
      <c r="I213" s="225">
        <v>0</v>
      </c>
    </row>
    <row r="214" spans="4:9" x14ac:dyDescent="0.25">
      <c r="D214" s="26" t="s">
        <v>377</v>
      </c>
      <c r="G214" s="49">
        <v>207</v>
      </c>
      <c r="H214" s="236">
        <v>0</v>
      </c>
      <c r="I214" s="225">
        <v>0</v>
      </c>
    </row>
    <row r="215" spans="4:9" x14ac:dyDescent="0.25">
      <c r="D215" s="26" t="s">
        <v>377</v>
      </c>
      <c r="G215" s="49">
        <v>208</v>
      </c>
      <c r="H215" s="236">
        <v>0</v>
      </c>
      <c r="I215" s="225">
        <v>0</v>
      </c>
    </row>
    <row r="216" spans="4:9" x14ac:dyDescent="0.25">
      <c r="D216" s="26" t="s">
        <v>377</v>
      </c>
      <c r="G216" s="49">
        <v>209</v>
      </c>
      <c r="H216" s="236">
        <v>0</v>
      </c>
      <c r="I216" s="225">
        <v>0</v>
      </c>
    </row>
    <row r="217" spans="4:9" x14ac:dyDescent="0.25">
      <c r="D217" s="26" t="s">
        <v>377</v>
      </c>
      <c r="G217" s="49">
        <v>210</v>
      </c>
      <c r="H217" s="236">
        <v>0</v>
      </c>
      <c r="I217" s="225">
        <v>0</v>
      </c>
    </row>
    <row r="218" spans="4:9" x14ac:dyDescent="0.25">
      <c r="D218" s="26" t="s">
        <v>377</v>
      </c>
      <c r="G218" s="49">
        <v>211</v>
      </c>
      <c r="H218" s="236">
        <v>0</v>
      </c>
      <c r="I218" s="225">
        <v>0</v>
      </c>
    </row>
    <row r="219" spans="4:9" x14ac:dyDescent="0.25">
      <c r="D219" s="26" t="s">
        <v>377</v>
      </c>
      <c r="G219" s="49">
        <v>212</v>
      </c>
      <c r="H219" s="236">
        <v>0</v>
      </c>
      <c r="I219" s="225">
        <v>0</v>
      </c>
    </row>
    <row r="220" spans="4:9" x14ac:dyDescent="0.25">
      <c r="D220" s="26" t="s">
        <v>377</v>
      </c>
      <c r="G220" s="49">
        <v>213</v>
      </c>
      <c r="H220" s="236">
        <v>0</v>
      </c>
      <c r="I220" s="225">
        <v>0</v>
      </c>
    </row>
    <row r="221" spans="4:9" x14ac:dyDescent="0.25">
      <c r="G221" s="49">
        <v>214</v>
      </c>
      <c r="H221" s="236">
        <v>0</v>
      </c>
      <c r="I221" s="225">
        <v>0</v>
      </c>
    </row>
    <row r="222" spans="4:9" x14ac:dyDescent="0.25">
      <c r="G222" s="49">
        <v>215</v>
      </c>
      <c r="H222" s="236">
        <v>0</v>
      </c>
      <c r="I222" s="225">
        <v>0</v>
      </c>
    </row>
    <row r="223" spans="4:9" x14ac:dyDescent="0.25">
      <c r="G223" s="49">
        <v>216</v>
      </c>
      <c r="H223" s="236">
        <v>0</v>
      </c>
      <c r="I223" s="225">
        <v>0</v>
      </c>
    </row>
    <row r="224" spans="4:9" x14ac:dyDescent="0.25">
      <c r="G224" s="49">
        <v>217</v>
      </c>
      <c r="H224" s="236">
        <v>0</v>
      </c>
      <c r="I224" s="225">
        <v>0</v>
      </c>
    </row>
    <row r="225" spans="7:9" x14ac:dyDescent="0.25">
      <c r="G225" s="49">
        <v>218</v>
      </c>
      <c r="H225" s="236">
        <v>0</v>
      </c>
      <c r="I225" s="225">
        <v>0</v>
      </c>
    </row>
    <row r="226" spans="7:9" x14ac:dyDescent="0.25">
      <c r="G226" s="49">
        <v>219</v>
      </c>
      <c r="H226" s="236">
        <v>0</v>
      </c>
      <c r="I226" s="225">
        <v>0</v>
      </c>
    </row>
    <row r="227" spans="7:9" x14ac:dyDescent="0.25">
      <c r="G227" s="49">
        <v>220</v>
      </c>
      <c r="H227" s="236">
        <v>0</v>
      </c>
      <c r="I227" s="225">
        <v>0</v>
      </c>
    </row>
    <row r="228" spans="7:9" x14ac:dyDescent="0.25">
      <c r="G228" s="49">
        <v>221</v>
      </c>
      <c r="H228" s="236">
        <v>0</v>
      </c>
      <c r="I228" s="225">
        <v>0</v>
      </c>
    </row>
    <row r="229" spans="7:9" x14ac:dyDescent="0.25">
      <c r="G229" s="49">
        <v>222</v>
      </c>
      <c r="H229" s="236">
        <v>0</v>
      </c>
      <c r="I229" s="225">
        <v>0</v>
      </c>
    </row>
    <row r="230" spans="7:9" x14ac:dyDescent="0.25">
      <c r="G230" s="49">
        <v>223</v>
      </c>
      <c r="H230" s="236">
        <v>0</v>
      </c>
      <c r="I230" s="225">
        <v>0</v>
      </c>
    </row>
    <row r="231" spans="7:9" x14ac:dyDescent="0.25">
      <c r="G231" s="49">
        <v>224</v>
      </c>
      <c r="H231" s="236">
        <v>0</v>
      </c>
      <c r="I231" s="225">
        <v>0</v>
      </c>
    </row>
    <row r="232" spans="7:9" x14ac:dyDescent="0.25">
      <c r="G232" s="49">
        <v>225</v>
      </c>
      <c r="H232" s="236">
        <v>0</v>
      </c>
      <c r="I232" s="225">
        <v>0</v>
      </c>
    </row>
    <row r="233" spans="7:9" x14ac:dyDescent="0.25">
      <c r="G233" s="49">
        <v>226</v>
      </c>
      <c r="H233" s="236">
        <v>0</v>
      </c>
      <c r="I233" s="225">
        <v>0</v>
      </c>
    </row>
    <row r="234" spans="7:9" x14ac:dyDescent="0.25">
      <c r="G234" s="49">
        <v>227</v>
      </c>
      <c r="H234" s="236">
        <v>0</v>
      </c>
      <c r="I234" s="225">
        <v>0</v>
      </c>
    </row>
    <row r="235" spans="7:9" x14ac:dyDescent="0.25">
      <c r="G235" s="49">
        <v>228</v>
      </c>
      <c r="H235" s="236">
        <v>0</v>
      </c>
      <c r="I235" s="225">
        <v>0</v>
      </c>
    </row>
    <row r="236" spans="7:9" x14ac:dyDescent="0.25">
      <c r="G236" s="49">
        <v>229</v>
      </c>
      <c r="H236" s="236">
        <v>0</v>
      </c>
      <c r="I236" s="225">
        <v>0</v>
      </c>
    </row>
    <row r="237" spans="7:9" x14ac:dyDescent="0.25">
      <c r="G237" s="49">
        <v>230</v>
      </c>
      <c r="H237" s="236">
        <v>0</v>
      </c>
      <c r="I237" s="225">
        <v>0</v>
      </c>
    </row>
    <row r="238" spans="7:9" x14ac:dyDescent="0.25">
      <c r="G238" s="49">
        <v>231</v>
      </c>
      <c r="H238" s="236">
        <v>0</v>
      </c>
      <c r="I238" s="225">
        <v>0</v>
      </c>
    </row>
    <row r="239" spans="7:9" x14ac:dyDescent="0.25">
      <c r="G239" s="49">
        <v>232</v>
      </c>
      <c r="H239" s="236">
        <v>0</v>
      </c>
      <c r="I239" s="225">
        <v>0</v>
      </c>
    </row>
    <row r="240" spans="7:9" x14ac:dyDescent="0.25">
      <c r="G240" s="49">
        <v>233</v>
      </c>
      <c r="H240" s="236">
        <v>0</v>
      </c>
      <c r="I240" s="225">
        <v>0</v>
      </c>
    </row>
    <row r="241" spans="7:9" x14ac:dyDescent="0.25">
      <c r="G241" s="49">
        <v>234</v>
      </c>
      <c r="H241" s="236">
        <v>0</v>
      </c>
      <c r="I241" s="225">
        <v>0</v>
      </c>
    </row>
    <row r="242" spans="7:9" x14ac:dyDescent="0.25">
      <c r="G242" s="49">
        <v>235</v>
      </c>
      <c r="H242" s="236">
        <v>0</v>
      </c>
      <c r="I242" s="225">
        <v>0</v>
      </c>
    </row>
    <row r="243" spans="7:9" x14ac:dyDescent="0.25">
      <c r="G243" s="49">
        <v>236</v>
      </c>
      <c r="H243" s="236">
        <v>0</v>
      </c>
      <c r="I243" s="225">
        <v>0</v>
      </c>
    </row>
    <row r="244" spans="7:9" x14ac:dyDescent="0.25">
      <c r="G244" s="49">
        <v>237</v>
      </c>
      <c r="H244" s="236">
        <v>0</v>
      </c>
      <c r="I244" s="225">
        <v>0</v>
      </c>
    </row>
    <row r="245" spans="7:9" x14ac:dyDescent="0.25">
      <c r="G245" s="49">
        <v>238</v>
      </c>
      <c r="H245" s="236">
        <v>0</v>
      </c>
      <c r="I245" s="225">
        <v>0</v>
      </c>
    </row>
    <row r="246" spans="7:9" x14ac:dyDescent="0.25">
      <c r="G246" s="49">
        <v>239</v>
      </c>
      <c r="H246" s="236">
        <v>0</v>
      </c>
      <c r="I246" s="225">
        <v>0</v>
      </c>
    </row>
    <row r="247" spans="7:9" x14ac:dyDescent="0.25">
      <c r="G247" s="49">
        <v>240</v>
      </c>
      <c r="H247" s="236">
        <v>0</v>
      </c>
      <c r="I247" s="225">
        <v>0</v>
      </c>
    </row>
    <row r="248" spans="7:9" x14ac:dyDescent="0.25">
      <c r="G248" s="49">
        <v>241</v>
      </c>
      <c r="H248" s="236">
        <v>0</v>
      </c>
      <c r="I248" s="225">
        <v>0</v>
      </c>
    </row>
    <row r="249" spans="7:9" x14ac:dyDescent="0.25">
      <c r="G249" s="49">
        <v>242</v>
      </c>
      <c r="H249" s="236">
        <v>0</v>
      </c>
      <c r="I249" s="225">
        <v>0</v>
      </c>
    </row>
    <row r="250" spans="7:9" x14ac:dyDescent="0.25">
      <c r="G250" s="49">
        <v>243</v>
      </c>
      <c r="H250" s="236">
        <v>0</v>
      </c>
      <c r="I250" s="225">
        <v>0</v>
      </c>
    </row>
    <row r="251" spans="7:9" x14ac:dyDescent="0.25">
      <c r="G251" s="49">
        <v>244</v>
      </c>
      <c r="H251" s="236">
        <v>0</v>
      </c>
      <c r="I251" s="225">
        <v>0</v>
      </c>
    </row>
    <row r="252" spans="7:9" x14ac:dyDescent="0.25">
      <c r="G252" s="49">
        <v>245</v>
      </c>
      <c r="H252" s="236">
        <v>0</v>
      </c>
      <c r="I252" s="225">
        <v>0</v>
      </c>
    </row>
    <row r="253" spans="7:9" x14ac:dyDescent="0.25">
      <c r="G253" s="49">
        <v>246</v>
      </c>
      <c r="H253" s="236">
        <v>0</v>
      </c>
      <c r="I253" s="225">
        <v>0</v>
      </c>
    </row>
    <row r="254" spans="7:9" x14ac:dyDescent="0.25">
      <c r="G254" s="49">
        <v>247</v>
      </c>
      <c r="H254" s="236">
        <v>0</v>
      </c>
      <c r="I254" s="225">
        <v>0</v>
      </c>
    </row>
    <row r="255" spans="7:9" x14ac:dyDescent="0.25">
      <c r="G255" s="49">
        <v>248</v>
      </c>
      <c r="H255" s="236">
        <v>0</v>
      </c>
      <c r="I255" s="225">
        <v>0</v>
      </c>
    </row>
    <row r="256" spans="7:9" x14ac:dyDescent="0.25">
      <c r="G256" s="49">
        <v>249</v>
      </c>
      <c r="H256" s="236">
        <v>0</v>
      </c>
      <c r="I256" s="225">
        <v>0</v>
      </c>
    </row>
    <row r="257" spans="7:9" x14ac:dyDescent="0.25">
      <c r="G257" s="49">
        <v>250</v>
      </c>
      <c r="H257" s="236">
        <v>0</v>
      </c>
      <c r="I257" s="225">
        <v>0</v>
      </c>
    </row>
    <row r="258" spans="7:9" x14ac:dyDescent="0.25">
      <c r="G258" s="49">
        <v>251</v>
      </c>
      <c r="H258" s="236">
        <v>0</v>
      </c>
      <c r="I258" s="225">
        <v>0</v>
      </c>
    </row>
    <row r="259" spans="7:9" x14ac:dyDescent="0.25">
      <c r="G259" s="49">
        <v>252</v>
      </c>
      <c r="H259" s="236">
        <v>0</v>
      </c>
      <c r="I259" s="225">
        <v>0</v>
      </c>
    </row>
    <row r="260" spans="7:9" x14ac:dyDescent="0.25">
      <c r="G260" s="49">
        <v>253</v>
      </c>
      <c r="H260" s="236">
        <v>0</v>
      </c>
      <c r="I260" s="225">
        <v>0</v>
      </c>
    </row>
    <row r="261" spans="7:9" x14ac:dyDescent="0.25">
      <c r="G261" s="49">
        <v>254</v>
      </c>
      <c r="H261" s="236">
        <v>0</v>
      </c>
      <c r="I261" s="225">
        <v>0</v>
      </c>
    </row>
    <row r="262" spans="7:9" x14ac:dyDescent="0.25">
      <c r="G262" s="49">
        <v>255</v>
      </c>
      <c r="H262" s="236">
        <v>0</v>
      </c>
      <c r="I262" s="225">
        <v>0</v>
      </c>
    </row>
    <row r="263" spans="7:9" x14ac:dyDescent="0.25">
      <c r="G263" s="49">
        <v>256</v>
      </c>
      <c r="H263" s="236">
        <v>0</v>
      </c>
      <c r="I263" s="225">
        <v>0</v>
      </c>
    </row>
    <row r="264" spans="7:9" x14ac:dyDescent="0.25">
      <c r="G264" s="49">
        <v>257</v>
      </c>
      <c r="H264" s="236">
        <v>0</v>
      </c>
      <c r="I264" s="225">
        <v>0</v>
      </c>
    </row>
    <row r="265" spans="7:9" x14ac:dyDescent="0.25">
      <c r="G265" s="49">
        <v>258</v>
      </c>
      <c r="H265" s="236">
        <v>0</v>
      </c>
      <c r="I265" s="225">
        <v>0</v>
      </c>
    </row>
    <row r="266" spans="7:9" x14ac:dyDescent="0.25">
      <c r="G266" s="49">
        <v>259</v>
      </c>
      <c r="H266" s="236">
        <v>0</v>
      </c>
      <c r="I266" s="225">
        <v>0</v>
      </c>
    </row>
    <row r="267" spans="7:9" x14ac:dyDescent="0.25">
      <c r="G267" s="49">
        <v>260</v>
      </c>
      <c r="H267" s="236">
        <v>0</v>
      </c>
      <c r="I267" s="225">
        <v>0</v>
      </c>
    </row>
    <row r="268" spans="7:9" x14ac:dyDescent="0.25">
      <c r="G268" s="49">
        <v>261</v>
      </c>
      <c r="H268" s="236">
        <v>0</v>
      </c>
      <c r="I268" s="225">
        <v>0</v>
      </c>
    </row>
    <row r="269" spans="7:9" x14ac:dyDescent="0.25">
      <c r="G269" s="49">
        <v>262</v>
      </c>
      <c r="H269" s="236">
        <v>0</v>
      </c>
      <c r="I269" s="225">
        <v>0</v>
      </c>
    </row>
    <row r="270" spans="7:9" x14ac:dyDescent="0.25">
      <c r="G270" s="49">
        <v>263</v>
      </c>
      <c r="H270" s="236">
        <v>0</v>
      </c>
      <c r="I270" s="225">
        <v>0</v>
      </c>
    </row>
    <row r="271" spans="7:9" x14ac:dyDescent="0.25">
      <c r="G271" s="49">
        <v>264</v>
      </c>
      <c r="H271" s="236">
        <v>0</v>
      </c>
      <c r="I271" s="225">
        <v>0</v>
      </c>
    </row>
    <row r="272" spans="7:9" x14ac:dyDescent="0.25">
      <c r="G272" s="49">
        <v>265</v>
      </c>
      <c r="H272" s="236">
        <v>0</v>
      </c>
      <c r="I272" s="225">
        <v>0</v>
      </c>
    </row>
    <row r="273" spans="7:9" x14ac:dyDescent="0.25">
      <c r="G273" s="49">
        <v>266</v>
      </c>
      <c r="H273" s="236">
        <v>0</v>
      </c>
      <c r="I273" s="225">
        <v>0</v>
      </c>
    </row>
    <row r="274" spans="7:9" x14ac:dyDescent="0.25">
      <c r="G274" s="49">
        <v>267</v>
      </c>
      <c r="H274" s="236">
        <v>0</v>
      </c>
      <c r="I274" s="225">
        <v>0</v>
      </c>
    </row>
    <row r="275" spans="7:9" x14ac:dyDescent="0.25">
      <c r="G275" s="49">
        <v>268</v>
      </c>
      <c r="H275" s="236">
        <v>0</v>
      </c>
      <c r="I275" s="225">
        <v>0</v>
      </c>
    </row>
    <row r="276" spans="7:9" x14ac:dyDescent="0.25">
      <c r="G276" s="49">
        <v>269</v>
      </c>
      <c r="H276" s="236">
        <v>0</v>
      </c>
      <c r="I276" s="225">
        <v>0</v>
      </c>
    </row>
    <row r="277" spans="7:9" x14ac:dyDescent="0.25">
      <c r="G277" s="49">
        <v>270</v>
      </c>
      <c r="H277" s="236">
        <v>0</v>
      </c>
      <c r="I277" s="225">
        <v>0</v>
      </c>
    </row>
    <row r="278" spans="7:9" x14ac:dyDescent="0.25">
      <c r="G278" s="49">
        <v>271</v>
      </c>
      <c r="H278" s="236">
        <v>0</v>
      </c>
      <c r="I278" s="225">
        <v>0</v>
      </c>
    </row>
    <row r="279" spans="7:9" x14ac:dyDescent="0.25">
      <c r="G279" s="49">
        <v>272</v>
      </c>
      <c r="H279" s="236">
        <v>0</v>
      </c>
      <c r="I279" s="225">
        <v>0</v>
      </c>
    </row>
    <row r="280" spans="7:9" x14ac:dyDescent="0.25">
      <c r="G280" s="49">
        <v>273</v>
      </c>
      <c r="H280" s="236">
        <v>0</v>
      </c>
      <c r="I280" s="225">
        <v>0</v>
      </c>
    </row>
    <row r="281" spans="7:9" x14ac:dyDescent="0.25">
      <c r="G281" s="49">
        <v>274</v>
      </c>
      <c r="H281" s="236">
        <v>0</v>
      </c>
      <c r="I281" s="225">
        <v>0</v>
      </c>
    </row>
    <row r="282" spans="7:9" x14ac:dyDescent="0.25">
      <c r="G282" s="49">
        <v>275</v>
      </c>
      <c r="H282" s="236">
        <v>0</v>
      </c>
      <c r="I282" s="225">
        <v>0</v>
      </c>
    </row>
    <row r="283" spans="7:9" x14ac:dyDescent="0.25">
      <c r="G283" s="49">
        <v>276</v>
      </c>
      <c r="H283" s="236">
        <v>0</v>
      </c>
      <c r="I283" s="225">
        <v>0</v>
      </c>
    </row>
    <row r="284" spans="7:9" x14ac:dyDescent="0.25">
      <c r="G284" s="49">
        <v>277</v>
      </c>
      <c r="H284" s="236">
        <v>0</v>
      </c>
      <c r="I284" s="225">
        <v>0</v>
      </c>
    </row>
    <row r="285" spans="7:9" x14ac:dyDescent="0.25">
      <c r="G285" s="49">
        <v>278</v>
      </c>
      <c r="H285" s="236">
        <v>0</v>
      </c>
      <c r="I285" s="225">
        <v>0</v>
      </c>
    </row>
    <row r="286" spans="7:9" x14ac:dyDescent="0.25">
      <c r="G286" s="49">
        <v>279</v>
      </c>
      <c r="H286" s="236">
        <v>0</v>
      </c>
      <c r="I286" s="225">
        <v>0</v>
      </c>
    </row>
    <row r="287" spans="7:9" x14ac:dyDescent="0.25">
      <c r="G287" s="49">
        <v>280</v>
      </c>
      <c r="H287" s="236">
        <v>0</v>
      </c>
      <c r="I287" s="225">
        <v>0</v>
      </c>
    </row>
    <row r="288" spans="7:9" x14ac:dyDescent="0.25">
      <c r="G288" s="49">
        <v>281</v>
      </c>
      <c r="H288" s="236">
        <v>0</v>
      </c>
      <c r="I288" s="225">
        <v>0</v>
      </c>
    </row>
    <row r="289" spans="7:9" x14ac:dyDescent="0.25">
      <c r="G289" s="49">
        <v>282</v>
      </c>
      <c r="H289" s="236">
        <v>0</v>
      </c>
      <c r="I289" s="225">
        <v>0</v>
      </c>
    </row>
    <row r="290" spans="7:9" x14ac:dyDescent="0.25">
      <c r="G290" s="49">
        <v>283</v>
      </c>
      <c r="H290" s="236">
        <v>0</v>
      </c>
      <c r="I290" s="225">
        <v>0</v>
      </c>
    </row>
    <row r="291" spans="7:9" x14ac:dyDescent="0.25">
      <c r="G291" s="49">
        <v>284</v>
      </c>
      <c r="H291" s="236">
        <v>0</v>
      </c>
      <c r="I291" s="225">
        <v>0</v>
      </c>
    </row>
    <row r="292" spans="7:9" x14ac:dyDescent="0.25">
      <c r="G292" s="49">
        <v>285</v>
      </c>
      <c r="H292" s="236">
        <v>0</v>
      </c>
      <c r="I292" s="225">
        <v>0</v>
      </c>
    </row>
    <row r="293" spans="7:9" x14ac:dyDescent="0.25">
      <c r="G293" s="49">
        <v>286</v>
      </c>
      <c r="H293" s="236">
        <v>0</v>
      </c>
      <c r="I293" s="225">
        <v>0</v>
      </c>
    </row>
    <row r="294" spans="7:9" x14ac:dyDescent="0.25">
      <c r="G294" s="49">
        <v>287</v>
      </c>
      <c r="H294" s="236">
        <v>0</v>
      </c>
      <c r="I294" s="225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G4" sqref="G4"/>
    </sheetView>
  </sheetViews>
  <sheetFormatPr defaultRowHeight="13.2" x14ac:dyDescent="0.25"/>
  <cols>
    <col min="2" max="2" width="10.44140625" bestFit="1" customWidth="1"/>
    <col min="4" max="4" width="11.109375" customWidth="1"/>
  </cols>
  <sheetData>
    <row r="1" spans="1:4" x14ac:dyDescent="0.25">
      <c r="B1" t="s">
        <v>92</v>
      </c>
      <c r="D1" s="320">
        <v>2012</v>
      </c>
    </row>
    <row r="2" spans="1:4" x14ac:dyDescent="0.25">
      <c r="B2" s="39">
        <v>1.0000000000000001E-5</v>
      </c>
    </row>
    <row r="3" spans="1:4" x14ac:dyDescent="0.25">
      <c r="A3" t="s">
        <v>93</v>
      </c>
      <c r="B3" s="39"/>
      <c r="D3" s="40" t="s">
        <v>94</v>
      </c>
    </row>
    <row r="4" spans="1:4" x14ac:dyDescent="0.25">
      <c r="A4">
        <v>1</v>
      </c>
      <c r="B4">
        <f t="shared" ref="B4:B35" si="0">1/(1+B$2)^A4</f>
        <v>0.99999000009999894</v>
      </c>
      <c r="C4" t="s">
        <v>23</v>
      </c>
      <c r="D4" s="9">
        <v>0.99999000009999894</v>
      </c>
    </row>
    <row r="5" spans="1:4" x14ac:dyDescent="0.25">
      <c r="A5">
        <v>2</v>
      </c>
      <c r="B5">
        <f t="shared" si="0"/>
        <v>0.9999800002999959</v>
      </c>
      <c r="C5" t="s">
        <v>24</v>
      </c>
      <c r="D5" s="9">
        <v>0.9999800002999959</v>
      </c>
    </row>
    <row r="6" spans="1:4" x14ac:dyDescent="0.25">
      <c r="A6">
        <v>3</v>
      </c>
      <c r="B6">
        <f t="shared" si="0"/>
        <v>0.99997000059998986</v>
      </c>
      <c r="C6" t="s">
        <v>25</v>
      </c>
      <c r="D6" s="9">
        <v>0.99997000059998986</v>
      </c>
    </row>
    <row r="7" spans="1:4" x14ac:dyDescent="0.25">
      <c r="A7">
        <v>4</v>
      </c>
      <c r="B7">
        <f t="shared" si="0"/>
        <v>0.99996000099997973</v>
      </c>
      <c r="C7" t="s">
        <v>26</v>
      </c>
      <c r="D7" s="9">
        <v>0.99996000099997973</v>
      </c>
    </row>
    <row r="8" spans="1:4" x14ac:dyDescent="0.25">
      <c r="A8">
        <v>5</v>
      </c>
      <c r="B8">
        <f t="shared" si="0"/>
        <v>0.9999500014999646</v>
      </c>
      <c r="C8" t="s">
        <v>27</v>
      </c>
      <c r="D8" s="9">
        <v>0.9999500014999646</v>
      </c>
    </row>
    <row r="9" spans="1:4" x14ac:dyDescent="0.25">
      <c r="A9">
        <v>6</v>
      </c>
      <c r="B9">
        <f t="shared" si="0"/>
        <v>0.99994000209994349</v>
      </c>
      <c r="C9" t="s">
        <v>28</v>
      </c>
      <c r="D9" s="9">
        <v>0.99994000209994349</v>
      </c>
    </row>
    <row r="10" spans="1:4" x14ac:dyDescent="0.25">
      <c r="A10">
        <v>7</v>
      </c>
      <c r="B10">
        <f t="shared" si="0"/>
        <v>0.99993000279991551</v>
      </c>
      <c r="C10" t="s">
        <v>29</v>
      </c>
      <c r="D10" s="9">
        <v>0.99993000279991551</v>
      </c>
    </row>
    <row r="11" spans="1:4" x14ac:dyDescent="0.25">
      <c r="A11">
        <v>8</v>
      </c>
      <c r="B11">
        <f t="shared" si="0"/>
        <v>0.99992000359987931</v>
      </c>
      <c r="C11" t="s">
        <v>30</v>
      </c>
      <c r="D11" s="9">
        <v>0.99992000359987931</v>
      </c>
    </row>
    <row r="12" spans="1:4" x14ac:dyDescent="0.25">
      <c r="A12">
        <v>9</v>
      </c>
      <c r="B12">
        <f t="shared" si="0"/>
        <v>0.99991000449983414</v>
      </c>
      <c r="C12" t="s">
        <v>31</v>
      </c>
      <c r="D12" s="9">
        <v>0.99991000449983414</v>
      </c>
    </row>
    <row r="13" spans="1:4" x14ac:dyDescent="0.25">
      <c r="A13">
        <v>10</v>
      </c>
      <c r="B13">
        <f t="shared" si="0"/>
        <v>0.99990000549977909</v>
      </c>
      <c r="C13" t="s">
        <v>32</v>
      </c>
      <c r="D13" s="9">
        <v>0.99990000549977909</v>
      </c>
    </row>
    <row r="14" spans="1:4" x14ac:dyDescent="0.25">
      <c r="A14">
        <v>11</v>
      </c>
      <c r="B14">
        <f t="shared" si="0"/>
        <v>0.99989000659971305</v>
      </c>
      <c r="C14" t="s">
        <v>33</v>
      </c>
      <c r="D14" s="9">
        <v>0.99989000659971305</v>
      </c>
    </row>
    <row r="15" spans="1:4" x14ac:dyDescent="0.25">
      <c r="A15">
        <v>12</v>
      </c>
      <c r="B15">
        <f t="shared" si="0"/>
        <v>0.99988000779963504</v>
      </c>
      <c r="C15" t="s">
        <v>34</v>
      </c>
      <c r="D15" s="9">
        <v>0.99988000779963504</v>
      </c>
    </row>
    <row r="16" spans="1:4" x14ac:dyDescent="0.25">
      <c r="A16">
        <v>13</v>
      </c>
      <c r="B16">
        <f t="shared" si="0"/>
        <v>0.99987000909954393</v>
      </c>
      <c r="C16" t="s">
        <v>35</v>
      </c>
      <c r="D16" s="9">
        <v>0.99987000909954393</v>
      </c>
    </row>
    <row r="17" spans="1:4" x14ac:dyDescent="0.25">
      <c r="A17">
        <v>14</v>
      </c>
      <c r="B17">
        <f t="shared" si="0"/>
        <v>0.99986001049943884</v>
      </c>
      <c r="C17" t="s">
        <v>36</v>
      </c>
      <c r="D17" s="9">
        <v>0.99986001049943884</v>
      </c>
    </row>
    <row r="18" spans="1:4" x14ac:dyDescent="0.25">
      <c r="A18">
        <v>15</v>
      </c>
      <c r="B18">
        <f t="shared" si="0"/>
        <v>0.99985001199931889</v>
      </c>
      <c r="C18" t="s">
        <v>37</v>
      </c>
      <c r="D18" s="9">
        <v>0.99985001199931889</v>
      </c>
    </row>
    <row r="19" spans="1:4" x14ac:dyDescent="0.25">
      <c r="A19">
        <v>16</v>
      </c>
      <c r="B19">
        <f t="shared" si="0"/>
        <v>0.99984001359918273</v>
      </c>
      <c r="C19" t="s">
        <v>38</v>
      </c>
      <c r="D19" s="9">
        <v>0.99984001359918273</v>
      </c>
    </row>
    <row r="20" spans="1:4" x14ac:dyDescent="0.25">
      <c r="A20">
        <v>17</v>
      </c>
      <c r="B20">
        <f t="shared" si="0"/>
        <v>0.9998300152990296</v>
      </c>
      <c r="C20" t="s">
        <v>39</v>
      </c>
      <c r="D20" s="9">
        <v>0.9998300152990296</v>
      </c>
    </row>
    <row r="21" spans="1:4" x14ac:dyDescent="0.25">
      <c r="A21">
        <v>18</v>
      </c>
      <c r="B21">
        <f t="shared" si="0"/>
        <v>0.99982001709885848</v>
      </c>
      <c r="C21" t="s">
        <v>40</v>
      </c>
      <c r="D21" s="9">
        <v>0.99982001709885848</v>
      </c>
    </row>
    <row r="22" spans="1:4" x14ac:dyDescent="0.25">
      <c r="A22">
        <v>19</v>
      </c>
      <c r="B22">
        <f t="shared" si="0"/>
        <v>0.99981001899866861</v>
      </c>
      <c r="C22" t="s">
        <v>41</v>
      </c>
      <c r="D22" s="9">
        <v>0.99981001899866861</v>
      </c>
    </row>
    <row r="23" spans="1:4" x14ac:dyDescent="0.25">
      <c r="A23">
        <v>20</v>
      </c>
      <c r="B23">
        <f t="shared" si="0"/>
        <v>0.99980002099845844</v>
      </c>
      <c r="C23" t="s">
        <v>42</v>
      </c>
      <c r="D23" s="9">
        <v>0.99980002099845844</v>
      </c>
    </row>
    <row r="24" spans="1:4" x14ac:dyDescent="0.25">
      <c r="A24">
        <v>21</v>
      </c>
      <c r="B24">
        <f t="shared" si="0"/>
        <v>0.99979002309822729</v>
      </c>
      <c r="C24" t="s">
        <v>43</v>
      </c>
      <c r="D24" s="9">
        <v>0.99979002309822729</v>
      </c>
    </row>
    <row r="25" spans="1:4" x14ac:dyDescent="0.25">
      <c r="A25">
        <v>22</v>
      </c>
      <c r="B25">
        <f t="shared" si="0"/>
        <v>0.99978002529797427</v>
      </c>
      <c r="C25" t="s">
        <v>44</v>
      </c>
      <c r="D25" s="9">
        <v>0.99978002529797427</v>
      </c>
    </row>
    <row r="26" spans="1:4" x14ac:dyDescent="0.25">
      <c r="A26">
        <v>23</v>
      </c>
      <c r="B26">
        <f t="shared" si="0"/>
        <v>0.9997700275976984</v>
      </c>
      <c r="C26" t="s">
        <v>45</v>
      </c>
      <c r="D26" s="9">
        <v>0.9997700275976984</v>
      </c>
    </row>
    <row r="27" spans="1:4" x14ac:dyDescent="0.25">
      <c r="A27">
        <v>24</v>
      </c>
      <c r="B27">
        <f t="shared" si="0"/>
        <v>0.99976002999739799</v>
      </c>
      <c r="C27" t="s">
        <v>46</v>
      </c>
      <c r="D27" s="9">
        <v>0.99976002999739799</v>
      </c>
    </row>
    <row r="28" spans="1:4" x14ac:dyDescent="0.25">
      <c r="A28">
        <v>25</v>
      </c>
      <c r="B28">
        <f t="shared" si="0"/>
        <v>0.99975003249707306</v>
      </c>
      <c r="C28" t="s">
        <v>47</v>
      </c>
      <c r="D28" s="9">
        <v>0.99975003249707306</v>
      </c>
    </row>
    <row r="29" spans="1:4" x14ac:dyDescent="0.25">
      <c r="A29">
        <v>26</v>
      </c>
      <c r="B29">
        <f t="shared" si="0"/>
        <v>0.99974003509672182</v>
      </c>
      <c r="C29" t="s">
        <v>48</v>
      </c>
      <c r="D29" s="9">
        <v>0.99974003509672182</v>
      </c>
    </row>
    <row r="30" spans="1:4" x14ac:dyDescent="0.25">
      <c r="A30">
        <v>27</v>
      </c>
      <c r="B30">
        <f t="shared" si="0"/>
        <v>0.99973003779634395</v>
      </c>
      <c r="C30" t="s">
        <v>49</v>
      </c>
      <c r="D30" s="9">
        <v>0.99973003779634395</v>
      </c>
    </row>
    <row r="31" spans="1:4" x14ac:dyDescent="0.25">
      <c r="A31">
        <v>28</v>
      </c>
      <c r="B31">
        <f t="shared" si="0"/>
        <v>0.999720040595938</v>
      </c>
      <c r="C31" t="s">
        <v>50</v>
      </c>
      <c r="D31" s="9">
        <v>0.999720040595938</v>
      </c>
    </row>
    <row r="32" spans="1:4" x14ac:dyDescent="0.25">
      <c r="A32">
        <v>29</v>
      </c>
      <c r="B32">
        <f t="shared" si="0"/>
        <v>0.99971004349550308</v>
      </c>
      <c r="C32" t="s">
        <v>51</v>
      </c>
      <c r="D32" s="9">
        <v>0.99971004349550308</v>
      </c>
    </row>
    <row r="33" spans="1:4" x14ac:dyDescent="0.25">
      <c r="A33">
        <v>30</v>
      </c>
      <c r="B33">
        <f t="shared" si="0"/>
        <v>0.99970004649503796</v>
      </c>
      <c r="C33" t="s">
        <v>52</v>
      </c>
      <c r="D33" s="9">
        <v>0.99970004649503796</v>
      </c>
    </row>
    <row r="34" spans="1:4" x14ac:dyDescent="0.25">
      <c r="A34">
        <v>31</v>
      </c>
      <c r="B34">
        <f t="shared" si="0"/>
        <v>0.99969004959454189</v>
      </c>
      <c r="C34" t="s">
        <v>53</v>
      </c>
      <c r="D34" s="9">
        <v>0.99969004959454189</v>
      </c>
    </row>
    <row r="35" spans="1:4" x14ac:dyDescent="0.25">
      <c r="A35">
        <v>32</v>
      </c>
      <c r="B35">
        <f t="shared" si="0"/>
        <v>0.99968005279401373</v>
      </c>
      <c r="C35" t="s">
        <v>54</v>
      </c>
      <c r="D35" s="9">
        <v>0.99968005279401373</v>
      </c>
    </row>
    <row r="36" spans="1:4" x14ac:dyDescent="0.25">
      <c r="A36">
        <v>33</v>
      </c>
      <c r="B36">
        <f t="shared" ref="B36:B55" si="1">1/(1+B$2)^A36</f>
        <v>0.99967005609345272</v>
      </c>
      <c r="C36" t="s">
        <v>55</v>
      </c>
      <c r="D36" s="9">
        <v>0.99967005609345272</v>
      </c>
    </row>
    <row r="37" spans="1:4" x14ac:dyDescent="0.25">
      <c r="A37">
        <v>34</v>
      </c>
      <c r="B37">
        <f t="shared" si="1"/>
        <v>0.99966005949285774</v>
      </c>
      <c r="C37" t="s">
        <v>56</v>
      </c>
      <c r="D37" s="9">
        <v>0.99966005949285774</v>
      </c>
    </row>
    <row r="38" spans="1:4" x14ac:dyDescent="0.25">
      <c r="A38">
        <v>35</v>
      </c>
      <c r="B38">
        <f t="shared" si="1"/>
        <v>0.99965006299222781</v>
      </c>
      <c r="C38" t="s">
        <v>57</v>
      </c>
      <c r="D38" s="9">
        <v>0.99965006299222781</v>
      </c>
    </row>
    <row r="39" spans="1:4" x14ac:dyDescent="0.25">
      <c r="A39">
        <v>36</v>
      </c>
      <c r="B39">
        <f t="shared" si="1"/>
        <v>0.99964006659156179</v>
      </c>
      <c r="C39" t="s">
        <v>58</v>
      </c>
      <c r="D39" s="9">
        <v>0.99964006659156179</v>
      </c>
    </row>
    <row r="40" spans="1:4" x14ac:dyDescent="0.25">
      <c r="A40">
        <v>37</v>
      </c>
      <c r="B40">
        <f t="shared" si="1"/>
        <v>0.99963007029085882</v>
      </c>
      <c r="C40" t="s">
        <v>59</v>
      </c>
      <c r="D40" s="9">
        <v>0.99963007029085882</v>
      </c>
    </row>
    <row r="41" spans="1:4" x14ac:dyDescent="0.25">
      <c r="A41">
        <v>38</v>
      </c>
      <c r="B41">
        <f t="shared" si="1"/>
        <v>0.99962007409011777</v>
      </c>
      <c r="C41" t="s">
        <v>60</v>
      </c>
      <c r="D41" s="9">
        <v>0.99962007409011777</v>
      </c>
    </row>
    <row r="42" spans="1:4" x14ac:dyDescent="0.25">
      <c r="A42">
        <v>39</v>
      </c>
      <c r="B42">
        <f t="shared" si="1"/>
        <v>0.99961007798933776</v>
      </c>
      <c r="C42" t="s">
        <v>61</v>
      </c>
      <c r="D42" s="9">
        <v>0.99961007798933776</v>
      </c>
    </row>
    <row r="43" spans="1:4" x14ac:dyDescent="0.25">
      <c r="A43">
        <v>40</v>
      </c>
      <c r="B43">
        <f t="shared" si="1"/>
        <v>0.99960008198851791</v>
      </c>
      <c r="C43" t="s">
        <v>62</v>
      </c>
      <c r="D43" s="9">
        <v>0.99960008198851791</v>
      </c>
    </row>
    <row r="44" spans="1:4" x14ac:dyDescent="0.25">
      <c r="A44">
        <v>41</v>
      </c>
      <c r="B44">
        <f t="shared" si="1"/>
        <v>0.99959008608765687</v>
      </c>
      <c r="C44" t="s">
        <v>63</v>
      </c>
      <c r="D44" s="9">
        <v>0.99959008608765687</v>
      </c>
    </row>
    <row r="45" spans="1:4" x14ac:dyDescent="0.25">
      <c r="A45">
        <v>42</v>
      </c>
      <c r="B45">
        <f t="shared" si="1"/>
        <v>0.99958009028675365</v>
      </c>
      <c r="C45" t="s">
        <v>64</v>
      </c>
      <c r="D45" s="9">
        <v>0.99958009028675365</v>
      </c>
    </row>
    <row r="46" spans="1:4" x14ac:dyDescent="0.25">
      <c r="A46">
        <v>43</v>
      </c>
      <c r="B46">
        <f t="shared" si="1"/>
        <v>0.99957009458580792</v>
      </c>
      <c r="C46" t="s">
        <v>65</v>
      </c>
      <c r="D46" s="9">
        <v>0.99957009458580792</v>
      </c>
    </row>
    <row r="47" spans="1:4" x14ac:dyDescent="0.25">
      <c r="A47">
        <v>44</v>
      </c>
      <c r="B47">
        <f t="shared" si="1"/>
        <v>0.99956009898481812</v>
      </c>
      <c r="C47" t="s">
        <v>66</v>
      </c>
      <c r="D47" s="9">
        <v>0.99956009898481812</v>
      </c>
    </row>
    <row r="48" spans="1:4" x14ac:dyDescent="0.25">
      <c r="A48">
        <v>45</v>
      </c>
      <c r="B48">
        <f t="shared" si="1"/>
        <v>0.99955010348378304</v>
      </c>
      <c r="C48" t="s">
        <v>67</v>
      </c>
      <c r="D48" s="9">
        <v>0.99955010348378304</v>
      </c>
    </row>
    <row r="49" spans="1:4" x14ac:dyDescent="0.25">
      <c r="A49">
        <v>46</v>
      </c>
      <c r="B49">
        <f t="shared" si="1"/>
        <v>0.99954010808270233</v>
      </c>
      <c r="C49" t="s">
        <v>68</v>
      </c>
      <c r="D49" s="9">
        <v>0.99954010808270233</v>
      </c>
    </row>
    <row r="50" spans="1:4" x14ac:dyDescent="0.25">
      <c r="A50">
        <v>47</v>
      </c>
      <c r="B50">
        <f t="shared" si="1"/>
        <v>0.99953011278157444</v>
      </c>
      <c r="C50" t="s">
        <v>69</v>
      </c>
      <c r="D50" s="9">
        <v>0.99953011278157444</v>
      </c>
    </row>
    <row r="51" spans="1:4" x14ac:dyDescent="0.25">
      <c r="A51">
        <v>48</v>
      </c>
      <c r="B51">
        <f t="shared" si="1"/>
        <v>0.99952011758039849</v>
      </c>
      <c r="C51" t="s">
        <v>70</v>
      </c>
      <c r="D51" s="9">
        <v>0.99952011758039849</v>
      </c>
    </row>
    <row r="52" spans="1:4" x14ac:dyDescent="0.25">
      <c r="A52">
        <v>49</v>
      </c>
      <c r="B52">
        <f t="shared" si="1"/>
        <v>0.99951012247917337</v>
      </c>
      <c r="C52" t="s">
        <v>71</v>
      </c>
      <c r="D52" s="9">
        <v>0.99951012247917337</v>
      </c>
    </row>
    <row r="53" spans="1:4" x14ac:dyDescent="0.25">
      <c r="A53">
        <v>50</v>
      </c>
      <c r="B53">
        <f t="shared" si="1"/>
        <v>0.99950012747789863</v>
      </c>
      <c r="C53" t="s">
        <v>72</v>
      </c>
      <c r="D53" s="9">
        <v>0.99950012747789863</v>
      </c>
    </row>
    <row r="54" spans="1:4" x14ac:dyDescent="0.25">
      <c r="A54">
        <v>51</v>
      </c>
      <c r="B54">
        <f t="shared" si="1"/>
        <v>0.99949013257657293</v>
      </c>
      <c r="C54" t="s">
        <v>73</v>
      </c>
      <c r="D54" s="9">
        <v>0.99949013257657293</v>
      </c>
    </row>
    <row r="55" spans="1:4" x14ac:dyDescent="0.25">
      <c r="A55">
        <v>52</v>
      </c>
      <c r="B55">
        <f t="shared" si="1"/>
        <v>0.99948013777519495</v>
      </c>
      <c r="C55" t="s">
        <v>74</v>
      </c>
      <c r="D55" s="9">
        <v>0.99948013777519495</v>
      </c>
    </row>
  </sheetData>
  <phoneticPr fontId="7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02"/>
  <sheetViews>
    <sheetView zoomScale="110" zoomScaleNormal="110" workbookViewId="0">
      <selection activeCell="A6" sqref="A6:A33"/>
    </sheetView>
  </sheetViews>
  <sheetFormatPr defaultRowHeight="13.2" x14ac:dyDescent="0.25"/>
  <cols>
    <col min="1" max="1" width="23.5546875" customWidth="1"/>
    <col min="2" max="2" width="29.44140625" customWidth="1"/>
    <col min="3" max="3" width="5.44140625" customWidth="1"/>
    <col min="4" max="5" width="29.44140625" customWidth="1"/>
    <col min="6" max="6" width="5.109375" customWidth="1"/>
    <col min="7" max="8" width="29.44140625" customWidth="1"/>
    <col min="9" max="9" width="5.5546875" customWidth="1"/>
    <col min="10" max="10" width="29.44140625" customWidth="1"/>
    <col min="11" max="11" width="22.5546875" customWidth="1"/>
    <col min="12" max="12" width="3.5546875" customWidth="1"/>
    <col min="13" max="13" width="7" bestFit="1" customWidth="1"/>
    <col min="14" max="14" width="4" customWidth="1"/>
    <col min="15" max="15" width="7" bestFit="1" customWidth="1"/>
    <col min="16" max="16" width="19.88671875" bestFit="1" customWidth="1"/>
    <col min="17" max="17" width="21" bestFit="1" customWidth="1"/>
    <col min="18" max="18" width="8.5546875" style="199" bestFit="1" customWidth="1"/>
    <col min="19" max="19" width="3.44140625" customWidth="1"/>
    <col min="20" max="20" width="13.44140625" style="199" bestFit="1" customWidth="1"/>
    <col min="21" max="21" width="2.88671875" customWidth="1"/>
    <col min="22" max="22" width="13.44140625" bestFit="1" customWidth="1"/>
    <col min="23" max="23" width="12.44140625" bestFit="1" customWidth="1"/>
    <col min="24" max="24" width="2.5546875" customWidth="1"/>
    <col min="25" max="25" width="19.5546875" customWidth="1"/>
    <col min="26" max="26" width="23.88671875" customWidth="1"/>
    <col min="27" max="27" width="4.44140625" customWidth="1"/>
    <col min="28" max="28" width="12" bestFit="1" customWidth="1"/>
    <col min="29" max="29" width="20" customWidth="1"/>
    <col min="30" max="30" width="3.44140625" customWidth="1"/>
    <col min="31" max="31" width="10.88671875" customWidth="1"/>
    <col min="32" max="32" width="20" customWidth="1"/>
    <col min="33" max="33" width="11.44140625" customWidth="1"/>
    <col min="34" max="34" width="20" customWidth="1"/>
    <col min="35" max="35" width="4" customWidth="1"/>
    <col min="36" max="36" width="16.5546875" customWidth="1"/>
    <col min="37" max="37" width="15.109375" bestFit="1" customWidth="1"/>
    <col min="38" max="38" width="12.88671875" customWidth="1"/>
    <col min="39" max="39" width="17.44140625" customWidth="1"/>
    <col min="40" max="40" width="15.109375" customWidth="1"/>
    <col min="41" max="41" width="6.109375" customWidth="1"/>
    <col min="42" max="42" width="13.88671875" bestFit="1" customWidth="1"/>
    <col min="43" max="43" width="15" customWidth="1"/>
    <col min="44" max="44" width="5.44140625" customWidth="1"/>
    <col min="45" max="46" width="12.44140625" customWidth="1"/>
    <col min="48" max="48" width="8.77734375" style="18"/>
  </cols>
  <sheetData>
    <row r="1" spans="1:49" x14ac:dyDescent="0.25">
      <c r="A1" s="12" t="s">
        <v>15</v>
      </c>
      <c r="B1" s="12"/>
      <c r="C1" s="12"/>
      <c r="D1" s="12"/>
      <c r="E1" s="12"/>
      <c r="F1" s="12"/>
      <c r="G1" s="208"/>
      <c r="H1" s="12"/>
      <c r="I1" s="12"/>
      <c r="J1" s="12"/>
      <c r="K1" s="5"/>
      <c r="L1" s="5"/>
      <c r="M1" s="5"/>
      <c r="N1" s="5"/>
      <c r="O1" s="5"/>
      <c r="P1" s="5"/>
      <c r="Q1" s="5"/>
      <c r="R1" s="198"/>
      <c r="S1" s="5"/>
      <c r="T1" s="198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49" x14ac:dyDescent="0.25">
      <c r="A2" s="3" t="s">
        <v>84</v>
      </c>
      <c r="G2" s="4"/>
    </row>
    <row r="3" spans="1:49" x14ac:dyDescent="0.25">
      <c r="F3" s="4"/>
      <c r="AJ3" s="321"/>
      <c r="AS3" s="321"/>
      <c r="AT3" s="11"/>
      <c r="AU3" s="11"/>
    </row>
    <row r="4" spans="1:49" ht="13.8" thickBot="1" x14ac:dyDescent="0.3">
      <c r="D4" s="330"/>
      <c r="F4" s="4"/>
      <c r="H4" s="321"/>
      <c r="J4" s="321"/>
      <c r="M4" s="321"/>
      <c r="O4" s="321"/>
      <c r="T4" s="321"/>
      <c r="U4" s="11"/>
      <c r="V4" s="321"/>
      <c r="Y4" s="321"/>
      <c r="AB4" s="321"/>
      <c r="AE4" s="321"/>
      <c r="AH4" s="321"/>
      <c r="AM4" s="320">
        <v>2012</v>
      </c>
      <c r="AP4" s="321"/>
      <c r="AS4" s="11" t="s">
        <v>823</v>
      </c>
      <c r="AU4" s="11"/>
      <c r="AV4" s="19"/>
    </row>
    <row r="5" spans="1:49" ht="13.8" thickBot="1" x14ac:dyDescent="0.3">
      <c r="A5" s="175" t="s">
        <v>379</v>
      </c>
      <c r="B5" s="176" t="s">
        <v>398</v>
      </c>
      <c r="C5" s="61"/>
      <c r="D5" s="175" t="s">
        <v>798</v>
      </c>
      <c r="E5" s="176" t="s">
        <v>398</v>
      </c>
      <c r="F5" s="61"/>
      <c r="G5" s="156" t="s">
        <v>405</v>
      </c>
      <c r="H5" s="153" t="s">
        <v>398</v>
      </c>
      <c r="I5" s="61"/>
      <c r="J5" s="323" t="s">
        <v>406</v>
      </c>
      <c r="K5" s="185" t="s">
        <v>398</v>
      </c>
      <c r="L5" s="69"/>
      <c r="M5" s="331" t="s">
        <v>378</v>
      </c>
      <c r="N5" s="69"/>
      <c r="O5" s="365" t="s">
        <v>378</v>
      </c>
      <c r="P5" s="366" t="s">
        <v>21</v>
      </c>
      <c r="Q5" s="366" t="s">
        <v>544</v>
      </c>
      <c r="R5" s="367" t="s">
        <v>405</v>
      </c>
      <c r="S5" s="69"/>
      <c r="T5" s="375" t="s">
        <v>407</v>
      </c>
      <c r="V5" s="205" t="s">
        <v>407</v>
      </c>
      <c r="W5" s="185" t="s">
        <v>405</v>
      </c>
      <c r="X5" s="69"/>
      <c r="Y5" s="205" t="s">
        <v>424</v>
      </c>
      <c r="Z5" s="185" t="s">
        <v>398</v>
      </c>
      <c r="AA5" s="69"/>
      <c r="AB5" s="159" t="s">
        <v>430</v>
      </c>
      <c r="AC5" s="160" t="s">
        <v>398</v>
      </c>
      <c r="AD5" s="69"/>
      <c r="AE5" s="159" t="s">
        <v>432</v>
      </c>
      <c r="AF5" s="160" t="s">
        <v>398</v>
      </c>
      <c r="AG5" s="69"/>
      <c r="AH5" s="209" t="s">
        <v>736</v>
      </c>
      <c r="AI5" s="69"/>
      <c r="AJ5" s="205" t="s">
        <v>736</v>
      </c>
      <c r="AK5" s="185" t="s">
        <v>471</v>
      </c>
      <c r="AM5" s="317" t="s">
        <v>794</v>
      </c>
      <c r="AN5" s="210" t="s">
        <v>814</v>
      </c>
      <c r="AP5" s="421" t="s">
        <v>818</v>
      </c>
      <c r="AQ5" s="421" t="s">
        <v>814</v>
      </c>
      <c r="AS5" s="421" t="s">
        <v>816</v>
      </c>
      <c r="AT5" s="421" t="s">
        <v>798</v>
      </c>
      <c r="AV5" s="19"/>
    </row>
    <row r="6" spans="1:49" ht="12" customHeight="1" x14ac:dyDescent="0.25">
      <c r="A6" s="325" t="s">
        <v>916</v>
      </c>
      <c r="B6" s="325"/>
      <c r="C6" s="61"/>
      <c r="D6" s="325" t="s">
        <v>1041</v>
      </c>
      <c r="E6" s="177"/>
      <c r="F6" s="61"/>
      <c r="G6" s="328" t="s">
        <v>669</v>
      </c>
      <c r="H6" s="154" t="s">
        <v>403</v>
      </c>
      <c r="I6" s="61"/>
      <c r="J6" s="324" t="s">
        <v>1</v>
      </c>
      <c r="K6" s="176"/>
      <c r="L6" s="4"/>
      <c r="M6" s="332">
        <v>1</v>
      </c>
      <c r="N6" s="4"/>
      <c r="O6" s="325">
        <v>1</v>
      </c>
      <c r="P6" s="368" t="s">
        <v>916</v>
      </c>
      <c r="Q6" s="368" t="s">
        <v>1017</v>
      </c>
      <c r="R6" s="369" t="s">
        <v>672</v>
      </c>
      <c r="S6" s="18"/>
      <c r="T6" s="376" t="s">
        <v>669</v>
      </c>
      <c r="V6" s="328" t="s">
        <v>669</v>
      </c>
      <c r="W6" s="380" t="s">
        <v>669</v>
      </c>
      <c r="X6" s="83"/>
      <c r="Y6" s="348" t="s">
        <v>594</v>
      </c>
      <c r="Z6" s="345" t="s">
        <v>427</v>
      </c>
      <c r="AA6" s="19"/>
      <c r="AB6" s="351" t="s">
        <v>922</v>
      </c>
      <c r="AC6" s="158" t="s">
        <v>923</v>
      </c>
      <c r="AD6" s="19"/>
      <c r="AE6" s="353" t="s">
        <v>433</v>
      </c>
      <c r="AF6" s="158" t="s">
        <v>445</v>
      </c>
      <c r="AG6" s="19"/>
      <c r="AH6" s="390" t="s">
        <v>1</v>
      </c>
      <c r="AI6" s="19"/>
      <c r="AJ6" s="381" t="s">
        <v>1</v>
      </c>
      <c r="AK6" s="382" t="s">
        <v>1</v>
      </c>
      <c r="AM6" s="190" t="s">
        <v>373</v>
      </c>
      <c r="AN6" s="290" t="s">
        <v>795</v>
      </c>
      <c r="AP6" s="421" t="s">
        <v>819</v>
      </c>
      <c r="AQ6" s="421" t="s">
        <v>821</v>
      </c>
      <c r="AS6" s="433" t="s">
        <v>819</v>
      </c>
      <c r="AT6" s="325" t="s">
        <v>877</v>
      </c>
      <c r="AV6" s="434"/>
    </row>
    <row r="7" spans="1:49" ht="15" thickBot="1" x14ac:dyDescent="0.35">
      <c r="A7" s="325" t="s">
        <v>855</v>
      </c>
      <c r="B7" s="325"/>
      <c r="C7" s="4"/>
      <c r="D7" s="325" t="s">
        <v>624</v>
      </c>
      <c r="E7" s="177"/>
      <c r="F7" s="4"/>
      <c r="G7" s="328" t="s">
        <v>670</v>
      </c>
      <c r="H7" s="154" t="s">
        <v>404</v>
      </c>
      <c r="I7" s="61"/>
      <c r="J7" s="325" t="s">
        <v>210</v>
      </c>
      <c r="K7" s="177"/>
      <c r="L7" s="4"/>
      <c r="M7" s="332">
        <v>2</v>
      </c>
      <c r="N7" s="4"/>
      <c r="O7" s="325">
        <v>2</v>
      </c>
      <c r="P7" s="368" t="s">
        <v>916</v>
      </c>
      <c r="Q7" s="368" t="s">
        <v>1018</v>
      </c>
      <c r="R7" s="369" t="s">
        <v>672</v>
      </c>
      <c r="S7" s="18"/>
      <c r="T7" s="377" t="s">
        <v>670</v>
      </c>
      <c r="V7" s="328" t="s">
        <v>670</v>
      </c>
      <c r="W7" s="380" t="s">
        <v>670</v>
      </c>
      <c r="X7" s="83"/>
      <c r="Y7" s="349" t="s">
        <v>598</v>
      </c>
      <c r="Z7" s="346" t="s">
        <v>590</v>
      </c>
      <c r="AA7" s="19"/>
      <c r="AB7" s="352" t="s">
        <v>589</v>
      </c>
      <c r="AC7" s="166" t="s">
        <v>589</v>
      </c>
      <c r="AD7" s="19"/>
      <c r="AE7" s="353" t="s">
        <v>434</v>
      </c>
      <c r="AF7" s="158" t="s">
        <v>446</v>
      </c>
      <c r="AG7" s="19"/>
      <c r="AH7" s="391" t="s">
        <v>210</v>
      </c>
      <c r="AI7" s="19"/>
      <c r="AJ7" s="381" t="s">
        <v>210</v>
      </c>
      <c r="AK7" s="382" t="s">
        <v>210</v>
      </c>
      <c r="AM7" s="190" t="s">
        <v>372</v>
      </c>
      <c r="AN7" s="290" t="s">
        <v>795</v>
      </c>
      <c r="AP7" s="421" t="s">
        <v>820</v>
      </c>
      <c r="AQ7" s="421" t="s">
        <v>822</v>
      </c>
      <c r="AS7" s="433" t="s">
        <v>819</v>
      </c>
      <c r="AT7" s="325" t="s">
        <v>481</v>
      </c>
      <c r="AV7" s="434"/>
    </row>
    <row r="8" spans="1:49" ht="14.4" x14ac:dyDescent="0.3">
      <c r="A8" s="325" t="s">
        <v>856</v>
      </c>
      <c r="B8" s="325"/>
      <c r="C8" s="4"/>
      <c r="D8" s="325" t="s">
        <v>625</v>
      </c>
      <c r="E8" s="177"/>
      <c r="F8" s="4"/>
      <c r="G8" s="328" t="s">
        <v>671</v>
      </c>
      <c r="H8" s="154" t="s">
        <v>402</v>
      </c>
      <c r="I8" s="61"/>
      <c r="J8" s="325" t="s">
        <v>529</v>
      </c>
      <c r="K8" s="178"/>
      <c r="L8" s="4"/>
      <c r="M8" s="332">
        <v>3</v>
      </c>
      <c r="N8" s="4"/>
      <c r="O8" s="325">
        <v>3</v>
      </c>
      <c r="P8" s="368" t="s">
        <v>916</v>
      </c>
      <c r="Q8" s="368" t="s">
        <v>1019</v>
      </c>
      <c r="R8" s="369" t="s">
        <v>672</v>
      </c>
      <c r="S8" s="18"/>
      <c r="T8" s="376" t="s">
        <v>671</v>
      </c>
      <c r="V8" s="328" t="s">
        <v>671</v>
      </c>
      <c r="W8" s="380" t="s">
        <v>671</v>
      </c>
      <c r="X8" s="83"/>
      <c r="Y8" s="349" t="s">
        <v>595</v>
      </c>
      <c r="Z8" s="346" t="s">
        <v>428</v>
      </c>
      <c r="AA8" s="19"/>
      <c r="AB8" s="19"/>
      <c r="AE8" s="353" t="s">
        <v>435</v>
      </c>
      <c r="AF8" s="158" t="s">
        <v>447</v>
      </c>
      <c r="AG8" s="19"/>
      <c r="AH8" s="391" t="s">
        <v>529</v>
      </c>
      <c r="AI8" s="19"/>
      <c r="AJ8" s="381" t="s">
        <v>529</v>
      </c>
      <c r="AK8" s="382" t="s">
        <v>529</v>
      </c>
      <c r="AM8" s="190" t="s">
        <v>208</v>
      </c>
      <c r="AN8" s="290" t="s">
        <v>795</v>
      </c>
      <c r="AS8" s="433" t="s">
        <v>819</v>
      </c>
      <c r="AT8" s="325" t="s">
        <v>482</v>
      </c>
      <c r="AV8" s="434"/>
    </row>
    <row r="9" spans="1:49" ht="14.4" x14ac:dyDescent="0.3">
      <c r="A9" s="325" t="s">
        <v>857</v>
      </c>
      <c r="B9" s="325"/>
      <c r="C9" s="4"/>
      <c r="D9" s="325" t="s">
        <v>1020</v>
      </c>
      <c r="E9" s="177"/>
      <c r="F9" s="4"/>
      <c r="G9" s="328" t="s">
        <v>672</v>
      </c>
      <c r="H9" s="154" t="s">
        <v>399</v>
      </c>
      <c r="I9" s="322"/>
      <c r="J9" s="325" t="s">
        <v>2</v>
      </c>
      <c r="K9" s="178"/>
      <c r="L9" s="4"/>
      <c r="M9" s="332">
        <v>4</v>
      </c>
      <c r="N9" s="4"/>
      <c r="O9" s="325">
        <v>4</v>
      </c>
      <c r="P9" s="368" t="s">
        <v>916</v>
      </c>
      <c r="Q9" s="368" t="s">
        <v>1017</v>
      </c>
      <c r="R9" s="369" t="s">
        <v>673</v>
      </c>
      <c r="S9" s="18"/>
      <c r="T9" s="376" t="s">
        <v>672</v>
      </c>
      <c r="V9" s="381" t="s">
        <v>672</v>
      </c>
      <c r="W9" s="382" t="s">
        <v>672</v>
      </c>
      <c r="X9" s="83"/>
      <c r="Y9" s="349" t="s">
        <v>596</v>
      </c>
      <c r="Z9" s="346" t="s">
        <v>426</v>
      </c>
      <c r="AA9" s="19"/>
      <c r="AB9" s="19"/>
      <c r="AE9" s="353" t="s">
        <v>436</v>
      </c>
      <c r="AF9" s="158" t="s">
        <v>448</v>
      </c>
      <c r="AG9" s="19"/>
      <c r="AH9" s="391" t="s">
        <v>928</v>
      </c>
      <c r="AI9" s="19"/>
      <c r="AJ9" s="381" t="s">
        <v>928</v>
      </c>
      <c r="AK9" s="382" t="s">
        <v>2</v>
      </c>
      <c r="AM9" s="190" t="s">
        <v>763</v>
      </c>
      <c r="AN9" s="290" t="s">
        <v>796</v>
      </c>
      <c r="AS9" s="433" t="s">
        <v>819</v>
      </c>
      <c r="AT9" s="325" t="s">
        <v>878</v>
      </c>
      <c r="AV9" s="434"/>
      <c r="AW9" s="26"/>
    </row>
    <row r="10" spans="1:49" ht="14.4" x14ac:dyDescent="0.3">
      <c r="A10" s="325" t="s">
        <v>917</v>
      </c>
      <c r="B10" s="325"/>
      <c r="C10" s="4"/>
      <c r="D10" s="325" t="s">
        <v>1021</v>
      </c>
      <c r="E10" s="177"/>
      <c r="F10" s="4"/>
      <c r="G10" s="328" t="s">
        <v>673</v>
      </c>
      <c r="H10" s="154" t="s">
        <v>400</v>
      </c>
      <c r="J10" s="325" t="s">
        <v>925</v>
      </c>
      <c r="K10" s="178"/>
      <c r="L10" s="4"/>
      <c r="M10" s="332">
        <v>5</v>
      </c>
      <c r="N10" s="4"/>
      <c r="O10" s="325">
        <v>5</v>
      </c>
      <c r="P10" s="368" t="s">
        <v>916</v>
      </c>
      <c r="Q10" s="368" t="s">
        <v>1018</v>
      </c>
      <c r="R10" s="369" t="s">
        <v>673</v>
      </c>
      <c r="S10" s="18"/>
      <c r="T10" s="376" t="s">
        <v>673</v>
      </c>
      <c r="V10" s="381" t="s">
        <v>673</v>
      </c>
      <c r="W10" s="382" t="s">
        <v>673</v>
      </c>
      <c r="X10" s="83"/>
      <c r="Y10" s="350" t="s">
        <v>597</v>
      </c>
      <c r="Z10" s="347" t="s">
        <v>429</v>
      </c>
      <c r="AA10" s="19"/>
      <c r="AB10" s="19"/>
      <c r="AE10" s="353" t="s">
        <v>437</v>
      </c>
      <c r="AF10" s="158" t="s">
        <v>449</v>
      </c>
      <c r="AG10" s="19"/>
      <c r="AH10" s="391" t="s">
        <v>925</v>
      </c>
      <c r="AI10" s="19"/>
      <c r="AJ10" s="381" t="s">
        <v>928</v>
      </c>
      <c r="AK10" s="382" t="s">
        <v>219</v>
      </c>
      <c r="AM10" s="190" t="s">
        <v>762</v>
      </c>
      <c r="AN10" s="290" t="s">
        <v>320</v>
      </c>
      <c r="AS10" s="433" t="s">
        <v>819</v>
      </c>
      <c r="AT10" s="325" t="s">
        <v>879</v>
      </c>
      <c r="AV10" s="434"/>
      <c r="AW10" s="26"/>
    </row>
    <row r="11" spans="1:49" ht="15" thickBot="1" x14ac:dyDescent="0.35">
      <c r="A11" s="325" t="s">
        <v>859</v>
      </c>
      <c r="B11" s="325"/>
      <c r="C11" s="4"/>
      <c r="D11" s="325" t="s">
        <v>1017</v>
      </c>
      <c r="E11" s="177"/>
      <c r="F11" s="4"/>
      <c r="G11" s="329" t="s">
        <v>674</v>
      </c>
      <c r="H11" s="157" t="s">
        <v>401</v>
      </c>
      <c r="J11" s="326" t="s">
        <v>530</v>
      </c>
      <c r="K11" s="178"/>
      <c r="L11" s="4"/>
      <c r="M11" s="332">
        <v>6</v>
      </c>
      <c r="N11" s="4"/>
      <c r="O11" s="325">
        <v>6</v>
      </c>
      <c r="P11" s="368" t="s">
        <v>916</v>
      </c>
      <c r="Q11" s="368" t="s">
        <v>1019</v>
      </c>
      <c r="R11" s="369" t="s">
        <v>673</v>
      </c>
      <c r="S11" s="18"/>
      <c r="T11" s="376" t="s">
        <v>674</v>
      </c>
      <c r="V11" s="381" t="s">
        <v>674</v>
      </c>
      <c r="W11" s="382" t="s">
        <v>674</v>
      </c>
      <c r="X11" s="18"/>
      <c r="Y11" s="18"/>
      <c r="Z11" s="18"/>
      <c r="AA11" s="18"/>
      <c r="AB11" s="18"/>
      <c r="AE11" s="353" t="s">
        <v>438</v>
      </c>
      <c r="AF11" s="158" t="s">
        <v>450</v>
      </c>
      <c r="AG11" s="19"/>
      <c r="AH11" s="392" t="s">
        <v>530</v>
      </c>
      <c r="AI11" s="19"/>
      <c r="AJ11" s="381" t="s">
        <v>925</v>
      </c>
      <c r="AK11" s="382" t="s">
        <v>925</v>
      </c>
      <c r="AM11" s="190" t="s">
        <v>770</v>
      </c>
      <c r="AN11" s="290" t="s">
        <v>797</v>
      </c>
      <c r="AS11" s="433" t="s">
        <v>819</v>
      </c>
      <c r="AT11" s="325" t="s">
        <v>880</v>
      </c>
      <c r="AV11" s="434"/>
      <c r="AW11" s="26"/>
    </row>
    <row r="12" spans="1:49" ht="14.4" x14ac:dyDescent="0.3">
      <c r="A12" s="325" t="s">
        <v>860</v>
      </c>
      <c r="B12" s="325"/>
      <c r="C12" s="4"/>
      <c r="D12" s="325" t="s">
        <v>1025</v>
      </c>
      <c r="E12" s="177"/>
      <c r="F12" s="4"/>
      <c r="J12" s="325" t="s">
        <v>86</v>
      </c>
      <c r="K12" s="178"/>
      <c r="L12" s="4"/>
      <c r="M12" s="332">
        <v>7</v>
      </c>
      <c r="N12" s="4"/>
      <c r="O12" s="325">
        <v>7</v>
      </c>
      <c r="P12" s="368" t="s">
        <v>855</v>
      </c>
      <c r="Q12" s="368" t="s">
        <v>1020</v>
      </c>
      <c r="R12" s="369" t="s">
        <v>669</v>
      </c>
      <c r="S12" s="18"/>
      <c r="T12" s="378" t="s">
        <v>676</v>
      </c>
      <c r="V12" s="383" t="s">
        <v>676</v>
      </c>
      <c r="W12" s="384" t="s">
        <v>672</v>
      </c>
      <c r="X12" s="83"/>
      <c r="Y12" s="83"/>
      <c r="AA12" s="83"/>
      <c r="AB12" s="83"/>
      <c r="AE12" s="353" t="s">
        <v>439</v>
      </c>
      <c r="AF12" s="158" t="s">
        <v>451</v>
      </c>
      <c r="AG12" s="19"/>
      <c r="AH12" s="391" t="s">
        <v>86</v>
      </c>
      <c r="AI12" s="19"/>
      <c r="AJ12" s="388" t="s">
        <v>530</v>
      </c>
      <c r="AK12" s="395" t="s">
        <v>530</v>
      </c>
      <c r="AM12" s="190" t="s">
        <v>812</v>
      </c>
      <c r="AN12" s="290" t="s">
        <v>813</v>
      </c>
      <c r="AS12" s="433" t="s">
        <v>819</v>
      </c>
      <c r="AT12" s="325" t="s">
        <v>912</v>
      </c>
      <c r="AV12" s="434"/>
      <c r="AW12" s="26"/>
    </row>
    <row r="13" spans="1:49" x14ac:dyDescent="0.25">
      <c r="A13" s="325" t="s">
        <v>526</v>
      </c>
      <c r="B13" s="325"/>
      <c r="C13" s="4"/>
      <c r="D13" s="325" t="s">
        <v>1034</v>
      </c>
      <c r="E13" s="177"/>
      <c r="F13" s="4"/>
      <c r="J13" s="325" t="s">
        <v>213</v>
      </c>
      <c r="K13" s="178"/>
      <c r="L13" s="4"/>
      <c r="M13" s="332">
        <v>8</v>
      </c>
      <c r="N13" s="4"/>
      <c r="O13" s="325">
        <v>8</v>
      </c>
      <c r="P13" s="368" t="s">
        <v>855</v>
      </c>
      <c r="Q13" s="368" t="s">
        <v>1021</v>
      </c>
      <c r="R13" s="369" t="s">
        <v>670</v>
      </c>
      <c r="S13" s="18"/>
      <c r="T13" s="378" t="s">
        <v>677</v>
      </c>
      <c r="V13" s="383" t="s">
        <v>676</v>
      </c>
      <c r="W13" s="384" t="s">
        <v>673</v>
      </c>
      <c r="X13" s="83"/>
      <c r="Y13" s="83"/>
      <c r="Z13" s="83"/>
      <c r="AA13" s="83"/>
      <c r="AB13" s="83"/>
      <c r="AE13" s="353" t="s">
        <v>440</v>
      </c>
      <c r="AF13" s="158" t="s">
        <v>452</v>
      </c>
      <c r="AG13" s="19"/>
      <c r="AH13" s="391" t="s">
        <v>213</v>
      </c>
      <c r="AI13" s="19"/>
      <c r="AJ13" s="381" t="s">
        <v>86</v>
      </c>
      <c r="AK13" s="382" t="s">
        <v>86</v>
      </c>
      <c r="AS13" s="433" t="s">
        <v>819</v>
      </c>
      <c r="AT13" s="325" t="s">
        <v>913</v>
      </c>
      <c r="AV13" s="434"/>
      <c r="AW13" s="26"/>
    </row>
    <row r="14" spans="1:49" ht="13.8" thickBot="1" x14ac:dyDescent="0.3">
      <c r="A14" s="325" t="s">
        <v>918</v>
      </c>
      <c r="B14" s="325"/>
      <c r="C14" s="4"/>
      <c r="D14" s="325" t="s">
        <v>1018</v>
      </c>
      <c r="E14" s="177"/>
      <c r="F14" s="4"/>
      <c r="J14" s="325" t="s">
        <v>212</v>
      </c>
      <c r="K14" s="178"/>
      <c r="L14" s="4"/>
      <c r="M14" s="332">
        <v>9</v>
      </c>
      <c r="N14" s="4"/>
      <c r="O14" s="325">
        <v>9</v>
      </c>
      <c r="P14" s="368" t="s">
        <v>855</v>
      </c>
      <c r="Q14" s="368" t="s">
        <v>1022</v>
      </c>
      <c r="R14" s="369" t="s">
        <v>670</v>
      </c>
      <c r="S14" s="18"/>
      <c r="T14" s="379" t="s">
        <v>675</v>
      </c>
      <c r="V14" s="385" t="s">
        <v>677</v>
      </c>
      <c r="W14" s="382" t="s">
        <v>672</v>
      </c>
      <c r="X14" s="83"/>
      <c r="Y14" s="83"/>
      <c r="Z14" s="83"/>
      <c r="AA14" s="83"/>
      <c r="AB14" s="83"/>
      <c r="AE14" s="353" t="s">
        <v>441</v>
      </c>
      <c r="AF14" s="158" t="s">
        <v>453</v>
      </c>
      <c r="AG14" s="19"/>
      <c r="AH14" s="391" t="s">
        <v>212</v>
      </c>
      <c r="AI14" s="19"/>
      <c r="AJ14" s="381" t="s">
        <v>213</v>
      </c>
      <c r="AK14" s="382" t="s">
        <v>213</v>
      </c>
      <c r="AS14" s="433" t="s">
        <v>819</v>
      </c>
      <c r="AT14" s="325" t="s">
        <v>881</v>
      </c>
      <c r="AV14" s="434"/>
      <c r="AW14" s="26"/>
    </row>
    <row r="15" spans="1:49" x14ac:dyDescent="0.25">
      <c r="A15" s="325" t="s">
        <v>862</v>
      </c>
      <c r="B15" s="325"/>
      <c r="C15" s="4"/>
      <c r="D15" s="325" t="s">
        <v>1037</v>
      </c>
      <c r="E15" s="177"/>
      <c r="F15" s="4"/>
      <c r="J15" s="325" t="s">
        <v>214</v>
      </c>
      <c r="K15" s="178"/>
      <c r="L15" s="4"/>
      <c r="M15" s="332">
        <v>10</v>
      </c>
      <c r="N15" s="4"/>
      <c r="O15" s="325">
        <v>10</v>
      </c>
      <c r="P15" s="368" t="s">
        <v>855</v>
      </c>
      <c r="Q15" s="368" t="s">
        <v>1023</v>
      </c>
      <c r="R15" s="369" t="s">
        <v>670</v>
      </c>
      <c r="S15" s="18"/>
      <c r="T15" s="373"/>
      <c r="V15" s="385" t="s">
        <v>677</v>
      </c>
      <c r="W15" s="382" t="s">
        <v>673</v>
      </c>
      <c r="X15" s="83"/>
      <c r="Y15" s="83"/>
      <c r="Z15" s="83"/>
      <c r="AA15" s="83"/>
      <c r="AB15" s="83"/>
      <c r="AE15" s="353" t="s">
        <v>442</v>
      </c>
      <c r="AF15" s="158" t="s">
        <v>454</v>
      </c>
      <c r="AG15" s="19"/>
      <c r="AH15" s="391" t="s">
        <v>214</v>
      </c>
      <c r="AI15" s="19"/>
      <c r="AJ15" s="381" t="s">
        <v>212</v>
      </c>
      <c r="AK15" s="382" t="s">
        <v>212</v>
      </c>
      <c r="AS15" s="433" t="s">
        <v>819</v>
      </c>
      <c r="AT15" s="325" t="s">
        <v>882</v>
      </c>
      <c r="AV15" s="434"/>
      <c r="AW15" s="26"/>
    </row>
    <row r="16" spans="1:49" x14ac:dyDescent="0.25">
      <c r="A16" s="325" t="s">
        <v>863</v>
      </c>
      <c r="B16" s="325"/>
      <c r="C16" s="4"/>
      <c r="D16" s="325" t="s">
        <v>1019</v>
      </c>
      <c r="E16" s="177"/>
      <c r="F16" s="4"/>
      <c r="J16" s="325" t="s">
        <v>215</v>
      </c>
      <c r="K16" s="178"/>
      <c r="L16" s="4"/>
      <c r="M16" s="332">
        <v>11</v>
      </c>
      <c r="N16" s="4"/>
      <c r="O16" s="325">
        <v>11</v>
      </c>
      <c r="P16" s="368" t="s">
        <v>855</v>
      </c>
      <c r="Q16" s="368" t="s">
        <v>1024</v>
      </c>
      <c r="R16" s="369" t="s">
        <v>671</v>
      </c>
      <c r="S16" s="18"/>
      <c r="T16" s="206"/>
      <c r="V16" s="385" t="s">
        <v>677</v>
      </c>
      <c r="W16" s="382" t="s">
        <v>674</v>
      </c>
      <c r="X16" s="18"/>
      <c r="Y16" s="18"/>
      <c r="Z16" s="18"/>
      <c r="AA16" s="18"/>
      <c r="AB16" s="18"/>
      <c r="AE16" s="353" t="s">
        <v>443</v>
      </c>
      <c r="AF16" s="158" t="s">
        <v>455</v>
      </c>
      <c r="AG16" s="19"/>
      <c r="AH16" s="391" t="s">
        <v>929</v>
      </c>
      <c r="AI16" s="19"/>
      <c r="AJ16" s="381" t="s">
        <v>214</v>
      </c>
      <c r="AK16" s="382" t="s">
        <v>214</v>
      </c>
      <c r="AS16" s="433" t="s">
        <v>819</v>
      </c>
      <c r="AT16" s="325" t="s">
        <v>883</v>
      </c>
      <c r="AV16" s="434"/>
      <c r="AW16" s="26"/>
    </row>
    <row r="17" spans="1:49" ht="13.8" thickBot="1" x14ac:dyDescent="0.3">
      <c r="A17" s="325" t="s">
        <v>528</v>
      </c>
      <c r="B17" s="325"/>
      <c r="C17" s="4"/>
      <c r="D17" s="325" t="s">
        <v>1027</v>
      </c>
      <c r="E17" s="177"/>
      <c r="F17" s="4"/>
      <c r="J17" s="325" t="s">
        <v>531</v>
      </c>
      <c r="K17" s="178"/>
      <c r="L17" s="4"/>
      <c r="M17" s="332">
        <v>12</v>
      </c>
      <c r="N17" s="4"/>
      <c r="O17" s="325">
        <v>12</v>
      </c>
      <c r="P17" s="368" t="s">
        <v>855</v>
      </c>
      <c r="Q17" s="368" t="s">
        <v>643</v>
      </c>
      <c r="R17" s="369" t="s">
        <v>673</v>
      </c>
      <c r="S17" s="18"/>
      <c r="T17" s="206"/>
      <c r="V17" s="383" t="s">
        <v>675</v>
      </c>
      <c r="W17" s="380" t="s">
        <v>669</v>
      </c>
      <c r="X17" s="83"/>
      <c r="Y17" s="83"/>
      <c r="Z17" s="83"/>
      <c r="AA17" s="83"/>
      <c r="AB17" s="83"/>
      <c r="AE17" s="354" t="s">
        <v>444</v>
      </c>
      <c r="AF17" s="166" t="s">
        <v>456</v>
      </c>
      <c r="AG17" s="19"/>
      <c r="AH17" s="391" t="s">
        <v>930</v>
      </c>
      <c r="AI17" s="19"/>
      <c r="AJ17" s="381" t="s">
        <v>929</v>
      </c>
      <c r="AK17" s="382" t="s">
        <v>215</v>
      </c>
      <c r="AS17" s="433" t="s">
        <v>819</v>
      </c>
      <c r="AT17" s="325" t="s">
        <v>884</v>
      </c>
      <c r="AV17" s="434"/>
      <c r="AW17" s="26"/>
    </row>
    <row r="18" spans="1:49" x14ac:dyDescent="0.25">
      <c r="A18" s="325" t="s">
        <v>864</v>
      </c>
      <c r="B18" s="325"/>
      <c r="C18" s="4"/>
      <c r="D18" s="325" t="s">
        <v>1029</v>
      </c>
      <c r="E18" s="177"/>
      <c r="F18" s="4"/>
      <c r="J18" s="325" t="s">
        <v>532</v>
      </c>
      <c r="K18" s="178"/>
      <c r="L18" s="4"/>
      <c r="M18" s="332">
        <v>13</v>
      </c>
      <c r="N18" s="4"/>
      <c r="O18" s="325">
        <v>13</v>
      </c>
      <c r="P18" s="368" t="s">
        <v>856</v>
      </c>
      <c r="Q18" s="368" t="s">
        <v>1017</v>
      </c>
      <c r="R18" s="369" t="s">
        <v>673</v>
      </c>
      <c r="S18" s="18"/>
      <c r="T18"/>
      <c r="V18" s="383" t="s">
        <v>675</v>
      </c>
      <c r="W18" s="380" t="s">
        <v>670</v>
      </c>
      <c r="X18" s="18"/>
      <c r="Y18" s="18"/>
      <c r="Z18" s="18"/>
      <c r="AA18" s="18"/>
      <c r="AB18" s="18"/>
      <c r="AH18" s="391" t="s">
        <v>531</v>
      </c>
      <c r="AI18" s="19"/>
      <c r="AJ18" s="381" t="s">
        <v>930</v>
      </c>
      <c r="AK18" s="382" t="s">
        <v>215</v>
      </c>
      <c r="AS18" s="433" t="s">
        <v>819</v>
      </c>
      <c r="AT18" s="325" t="s">
        <v>885</v>
      </c>
      <c r="AV18" s="434"/>
      <c r="AW18" s="26"/>
    </row>
    <row r="19" spans="1:49" ht="13.8" thickBot="1" x14ac:dyDescent="0.3">
      <c r="A19" s="325" t="s">
        <v>865</v>
      </c>
      <c r="B19" s="325"/>
      <c r="C19" s="4"/>
      <c r="D19" s="325" t="s">
        <v>1030</v>
      </c>
      <c r="E19" s="177"/>
      <c r="F19" s="4"/>
      <c r="J19" s="325" t="s">
        <v>348</v>
      </c>
      <c r="K19" s="178"/>
      <c r="L19" s="4"/>
      <c r="M19" s="332">
        <v>14</v>
      </c>
      <c r="N19" s="4"/>
      <c r="O19" s="325">
        <v>14</v>
      </c>
      <c r="P19" s="368" t="s">
        <v>856</v>
      </c>
      <c r="Q19" s="368" t="s">
        <v>1025</v>
      </c>
      <c r="R19" s="369" t="s">
        <v>673</v>
      </c>
      <c r="S19" s="18"/>
      <c r="T19" s="207"/>
      <c r="V19" s="386" t="s">
        <v>675</v>
      </c>
      <c r="W19" s="387" t="s">
        <v>671</v>
      </c>
      <c r="Y19" s="4"/>
      <c r="Z19" s="4"/>
      <c r="AA19" s="4"/>
      <c r="AH19" s="391" t="s">
        <v>532</v>
      </c>
      <c r="AI19" s="19"/>
      <c r="AJ19" s="381" t="s">
        <v>531</v>
      </c>
      <c r="AK19" s="382" t="s">
        <v>531</v>
      </c>
      <c r="AS19" s="433" t="s">
        <v>819</v>
      </c>
      <c r="AT19" s="325" t="s">
        <v>886</v>
      </c>
      <c r="AV19" s="434"/>
      <c r="AW19" s="26"/>
    </row>
    <row r="20" spans="1:49" x14ac:dyDescent="0.25">
      <c r="A20" s="325" t="s">
        <v>585</v>
      </c>
      <c r="B20" s="325"/>
      <c r="C20" s="4"/>
      <c r="D20" s="325" t="s">
        <v>1035</v>
      </c>
      <c r="E20" s="177"/>
      <c r="F20" s="4"/>
      <c r="J20" s="325" t="s">
        <v>844</v>
      </c>
      <c r="K20" s="178"/>
      <c r="L20" s="4"/>
      <c r="M20" s="332">
        <v>15</v>
      </c>
      <c r="N20" s="4"/>
      <c r="O20" s="325">
        <v>15</v>
      </c>
      <c r="P20" s="368" t="s">
        <v>856</v>
      </c>
      <c r="Q20" s="368" t="s">
        <v>1018</v>
      </c>
      <c r="R20" s="369" t="s">
        <v>673</v>
      </c>
      <c r="S20" s="18"/>
      <c r="T20" s="207"/>
      <c r="V20" s="83"/>
      <c r="W20" s="207"/>
      <c r="Y20" s="344"/>
      <c r="Z20" s="344"/>
      <c r="AA20" s="4"/>
      <c r="AH20" s="391" t="s">
        <v>931</v>
      </c>
      <c r="AI20" s="19"/>
      <c r="AJ20" s="381" t="s">
        <v>532</v>
      </c>
      <c r="AK20" s="382" t="s">
        <v>532</v>
      </c>
      <c r="AS20" s="433" t="s">
        <v>819</v>
      </c>
      <c r="AT20" s="325" t="s">
        <v>914</v>
      </c>
      <c r="AV20" s="434"/>
      <c r="AW20" s="26"/>
    </row>
    <row r="21" spans="1:49" x14ac:dyDescent="0.25">
      <c r="A21" s="325" t="s">
        <v>586</v>
      </c>
      <c r="B21" s="325"/>
      <c r="C21" s="4"/>
      <c r="D21" s="325" t="s">
        <v>1039</v>
      </c>
      <c r="E21" s="177"/>
      <c r="F21" s="4"/>
      <c r="J21" s="325" t="s">
        <v>4</v>
      </c>
      <c r="K21" s="178"/>
      <c r="L21" s="4"/>
      <c r="M21" s="332">
        <v>16</v>
      </c>
      <c r="N21" s="4"/>
      <c r="O21" s="325">
        <v>16</v>
      </c>
      <c r="P21" s="368" t="s">
        <v>856</v>
      </c>
      <c r="Q21" s="368" t="s">
        <v>1019</v>
      </c>
      <c r="R21" s="369" t="s">
        <v>673</v>
      </c>
      <c r="S21" s="18"/>
      <c r="T21" s="207"/>
      <c r="V21" s="83"/>
      <c r="W21" s="207"/>
      <c r="Y21" s="4"/>
      <c r="Z21" s="4"/>
      <c r="AA21" s="4"/>
      <c r="AH21" s="391" t="s">
        <v>932</v>
      </c>
      <c r="AI21" s="19"/>
      <c r="AJ21" s="381" t="s">
        <v>931</v>
      </c>
      <c r="AK21" s="382" t="s">
        <v>348</v>
      </c>
      <c r="AS21" s="433" t="s">
        <v>819</v>
      </c>
      <c r="AT21" s="325" t="s">
        <v>887</v>
      </c>
      <c r="AV21" s="434"/>
      <c r="AW21" s="26"/>
    </row>
    <row r="22" spans="1:49" x14ac:dyDescent="0.25">
      <c r="A22" s="325" t="s">
        <v>587</v>
      </c>
      <c r="B22" s="325"/>
      <c r="C22" s="4"/>
      <c r="D22" s="325" t="s">
        <v>1028</v>
      </c>
      <c r="E22" s="177"/>
      <c r="F22" s="4"/>
      <c r="J22" s="325" t="s">
        <v>845</v>
      </c>
      <c r="K22" s="178"/>
      <c r="L22" s="4"/>
      <c r="M22" s="332">
        <v>17</v>
      </c>
      <c r="N22" s="4"/>
      <c r="O22" s="325">
        <v>17</v>
      </c>
      <c r="P22" s="368" t="s">
        <v>857</v>
      </c>
      <c r="Q22" s="368" t="s">
        <v>1021</v>
      </c>
      <c r="R22" s="369" t="s">
        <v>671</v>
      </c>
      <c r="S22" s="18"/>
      <c r="T22" s="373" t="s">
        <v>927</v>
      </c>
      <c r="Y22" s="4"/>
      <c r="Z22" s="4"/>
      <c r="AA22" s="4"/>
      <c r="AH22" s="391" t="s">
        <v>844</v>
      </c>
      <c r="AI22" s="19"/>
      <c r="AJ22" s="381" t="s">
        <v>932</v>
      </c>
      <c r="AK22" s="382" t="s">
        <v>348</v>
      </c>
      <c r="AS22" s="433" t="s">
        <v>819</v>
      </c>
      <c r="AT22" s="325" t="s">
        <v>888</v>
      </c>
      <c r="AV22" s="434"/>
      <c r="AW22" s="26"/>
    </row>
    <row r="23" spans="1:49" x14ac:dyDescent="0.25">
      <c r="A23" s="325" t="s">
        <v>866</v>
      </c>
      <c r="B23" s="325"/>
      <c r="C23" s="4"/>
      <c r="D23" s="325" t="s">
        <v>1040</v>
      </c>
      <c r="E23" s="177"/>
      <c r="F23" s="4"/>
      <c r="J23" s="325" t="s">
        <v>846</v>
      </c>
      <c r="K23" s="178"/>
      <c r="L23" s="4"/>
      <c r="M23" s="332">
        <v>18</v>
      </c>
      <c r="N23" s="4"/>
      <c r="O23" s="325">
        <v>18</v>
      </c>
      <c r="P23" s="368" t="s">
        <v>857</v>
      </c>
      <c r="Q23" s="368" t="s">
        <v>1026</v>
      </c>
      <c r="R23" s="369" t="s">
        <v>671</v>
      </c>
      <c r="S23" s="18"/>
      <c r="T23" s="207"/>
      <c r="Y23" s="4"/>
      <c r="Z23" s="4"/>
      <c r="AA23" s="4"/>
      <c r="AH23" s="391" t="s">
        <v>4</v>
      </c>
      <c r="AI23" s="19"/>
      <c r="AJ23" s="381" t="s">
        <v>844</v>
      </c>
      <c r="AK23" s="382" t="s">
        <v>844</v>
      </c>
      <c r="AS23" s="433" t="s">
        <v>819</v>
      </c>
      <c r="AT23" s="325" t="s">
        <v>889</v>
      </c>
      <c r="AV23" s="434"/>
      <c r="AW23" s="26"/>
    </row>
    <row r="24" spans="1:49" x14ac:dyDescent="0.25">
      <c r="A24" s="325" t="s">
        <v>867</v>
      </c>
      <c r="B24" s="325"/>
      <c r="C24" s="4"/>
      <c r="D24" s="325" t="s">
        <v>1022</v>
      </c>
      <c r="E24" s="177"/>
      <c r="F24" s="4"/>
      <c r="J24" s="325" t="s">
        <v>165</v>
      </c>
      <c r="K24" s="178"/>
      <c r="L24" s="4"/>
      <c r="M24" s="332">
        <v>19</v>
      </c>
      <c r="N24" s="4"/>
      <c r="O24" s="325">
        <v>19</v>
      </c>
      <c r="P24" s="368" t="s">
        <v>917</v>
      </c>
      <c r="Q24" s="368" t="s">
        <v>1017</v>
      </c>
      <c r="R24" s="369" t="s">
        <v>672</v>
      </c>
      <c r="S24" s="18"/>
      <c r="T24"/>
      <c r="AH24" s="391" t="s">
        <v>845</v>
      </c>
      <c r="AI24" s="19"/>
      <c r="AJ24" s="381" t="s">
        <v>4</v>
      </c>
      <c r="AK24" s="382" t="s">
        <v>4</v>
      </c>
      <c r="AS24" s="433" t="s">
        <v>819</v>
      </c>
      <c r="AT24" s="325" t="s">
        <v>890</v>
      </c>
      <c r="AV24" s="434"/>
      <c r="AW24" s="26"/>
    </row>
    <row r="25" spans="1:49" x14ac:dyDescent="0.25">
      <c r="A25" s="325" t="s">
        <v>868</v>
      </c>
      <c r="B25" s="325"/>
      <c r="C25" s="4"/>
      <c r="D25" s="325" t="s">
        <v>1031</v>
      </c>
      <c r="E25" s="177"/>
      <c r="F25" s="4"/>
      <c r="J25" s="325" t="s">
        <v>5</v>
      </c>
      <c r="K25" s="178"/>
      <c r="L25" s="4"/>
      <c r="M25" s="332">
        <v>20</v>
      </c>
      <c r="N25" s="4"/>
      <c r="O25" s="325">
        <v>20</v>
      </c>
      <c r="P25" s="368" t="s">
        <v>917</v>
      </c>
      <c r="Q25" s="368" t="s">
        <v>1019</v>
      </c>
      <c r="R25" s="369" t="s">
        <v>672</v>
      </c>
      <c r="S25" s="18"/>
      <c r="T25"/>
      <c r="AH25" s="391" t="s">
        <v>846</v>
      </c>
      <c r="AI25" s="19"/>
      <c r="AJ25" s="381" t="s">
        <v>845</v>
      </c>
      <c r="AK25" s="382" t="s">
        <v>845</v>
      </c>
      <c r="AS25" s="433" t="s">
        <v>819</v>
      </c>
      <c r="AT25" s="325" t="s">
        <v>891</v>
      </c>
      <c r="AV25" s="434"/>
      <c r="AW25" s="26"/>
    </row>
    <row r="26" spans="1:49" x14ac:dyDescent="0.25">
      <c r="A26" s="325" t="s">
        <v>869</v>
      </c>
      <c r="B26" s="325"/>
      <c r="C26" s="4"/>
      <c r="D26" s="325" t="s">
        <v>1042</v>
      </c>
      <c r="E26" s="177"/>
      <c r="F26" s="4"/>
      <c r="J26" s="325" t="s">
        <v>6</v>
      </c>
      <c r="K26" s="178"/>
      <c r="L26" s="4"/>
      <c r="M26" s="332">
        <v>21</v>
      </c>
      <c r="N26" s="4"/>
      <c r="O26" s="325">
        <v>21</v>
      </c>
      <c r="P26" s="368" t="s">
        <v>917</v>
      </c>
      <c r="Q26" s="368" t="s">
        <v>1020</v>
      </c>
      <c r="R26" s="369" t="s">
        <v>673</v>
      </c>
      <c r="S26" s="18"/>
      <c r="T26"/>
      <c r="AH26" s="391" t="s">
        <v>933</v>
      </c>
      <c r="AI26" s="19"/>
      <c r="AJ26" s="381" t="s">
        <v>846</v>
      </c>
      <c r="AK26" s="382" t="s">
        <v>846</v>
      </c>
      <c r="AS26" s="433" t="s">
        <v>819</v>
      </c>
      <c r="AT26" s="325" t="s">
        <v>892</v>
      </c>
      <c r="AV26" s="434"/>
      <c r="AW26" s="26"/>
    </row>
    <row r="27" spans="1:49" x14ac:dyDescent="0.25">
      <c r="A27" s="325" t="s">
        <v>870</v>
      </c>
      <c r="B27" s="325"/>
      <c r="C27" s="4"/>
      <c r="D27" s="325" t="s">
        <v>1050</v>
      </c>
      <c r="E27" s="177"/>
      <c r="F27" s="4"/>
      <c r="J27" s="325" t="s">
        <v>216</v>
      </c>
      <c r="K27" s="178"/>
      <c r="L27" s="4"/>
      <c r="M27" s="332">
        <v>22</v>
      </c>
      <c r="N27" s="4"/>
      <c r="O27" s="325">
        <v>22</v>
      </c>
      <c r="P27" s="368" t="s">
        <v>917</v>
      </c>
      <c r="Q27" s="368" t="s">
        <v>1017</v>
      </c>
      <c r="R27" s="369" t="s">
        <v>673</v>
      </c>
      <c r="S27" s="18"/>
      <c r="T27"/>
      <c r="AH27" s="391" t="s">
        <v>934</v>
      </c>
      <c r="AI27" s="19"/>
      <c r="AJ27" s="381" t="s">
        <v>933</v>
      </c>
      <c r="AK27" s="382" t="s">
        <v>165</v>
      </c>
      <c r="AS27" s="433" t="s">
        <v>819</v>
      </c>
      <c r="AT27" s="325" t="s">
        <v>893</v>
      </c>
      <c r="AV27" s="434"/>
      <c r="AW27" s="26"/>
    </row>
    <row r="28" spans="1:49" x14ac:dyDescent="0.25">
      <c r="A28" s="325" t="s">
        <v>871</v>
      </c>
      <c r="B28" s="325"/>
      <c r="C28" s="4"/>
      <c r="D28" s="325" t="s">
        <v>1049</v>
      </c>
      <c r="E28" s="177"/>
      <c r="F28" s="4"/>
      <c r="J28" s="325" t="s">
        <v>7</v>
      </c>
      <c r="K28" s="178"/>
      <c r="L28" s="4"/>
      <c r="M28" s="332">
        <v>23</v>
      </c>
      <c r="N28" s="4"/>
      <c r="O28" s="325">
        <v>23</v>
      </c>
      <c r="P28" s="368" t="s">
        <v>917</v>
      </c>
      <c r="Q28" s="368" t="s">
        <v>1018</v>
      </c>
      <c r="R28" s="369" t="s">
        <v>673</v>
      </c>
      <c r="S28" s="18"/>
      <c r="T28"/>
      <c r="AH28" s="391" t="s">
        <v>5</v>
      </c>
      <c r="AI28" s="19"/>
      <c r="AJ28" s="381" t="s">
        <v>934</v>
      </c>
      <c r="AK28" s="382" t="s">
        <v>165</v>
      </c>
      <c r="AS28" s="433" t="s">
        <v>819</v>
      </c>
      <c r="AT28" s="325" t="s">
        <v>894</v>
      </c>
      <c r="AV28" s="434"/>
    </row>
    <row r="29" spans="1:49" x14ac:dyDescent="0.25">
      <c r="A29" s="325" t="s">
        <v>872</v>
      </c>
      <c r="B29" s="325"/>
      <c r="C29" s="4"/>
      <c r="D29" s="325" t="s">
        <v>1024</v>
      </c>
      <c r="E29" s="177"/>
      <c r="F29" s="4"/>
      <c r="J29" s="325" t="s">
        <v>847</v>
      </c>
      <c r="K29" s="178"/>
      <c r="L29" s="4"/>
      <c r="M29" s="332">
        <v>24</v>
      </c>
      <c r="N29" s="4"/>
      <c r="O29" s="325">
        <v>24</v>
      </c>
      <c r="P29" s="368" t="s">
        <v>917</v>
      </c>
      <c r="Q29" s="368" t="s">
        <v>1019</v>
      </c>
      <c r="R29" s="369" t="s">
        <v>673</v>
      </c>
      <c r="S29" s="18"/>
      <c r="T29"/>
      <c r="AH29" s="391" t="s">
        <v>6</v>
      </c>
      <c r="AI29" s="19"/>
      <c r="AJ29" s="381" t="s">
        <v>5</v>
      </c>
      <c r="AK29" s="382" t="s">
        <v>5</v>
      </c>
      <c r="AS29" s="433" t="s">
        <v>819</v>
      </c>
      <c r="AT29" s="325" t="s">
        <v>895</v>
      </c>
      <c r="AV29" s="434"/>
    </row>
    <row r="30" spans="1:49" x14ac:dyDescent="0.25">
      <c r="A30" s="325" t="s">
        <v>873</v>
      </c>
      <c r="B30" s="325"/>
      <c r="D30" s="325" t="s">
        <v>641</v>
      </c>
      <c r="E30" s="177"/>
      <c r="F30" s="4"/>
      <c r="J30" s="325" t="s">
        <v>534</v>
      </c>
      <c r="K30" s="178"/>
      <c r="L30" s="4"/>
      <c r="M30" s="332">
        <v>25</v>
      </c>
      <c r="N30" s="4"/>
      <c r="O30" s="325">
        <v>25</v>
      </c>
      <c r="P30" s="368" t="s">
        <v>917</v>
      </c>
      <c r="Q30" s="368" t="s">
        <v>1027</v>
      </c>
      <c r="R30" s="369" t="s">
        <v>673</v>
      </c>
      <c r="S30" s="18"/>
      <c r="T30"/>
      <c r="AH30" s="391" t="s">
        <v>216</v>
      </c>
      <c r="AJ30" s="381" t="s">
        <v>6</v>
      </c>
      <c r="AK30" s="382" t="s">
        <v>6</v>
      </c>
      <c r="AS30" s="433" t="s">
        <v>819</v>
      </c>
      <c r="AT30" s="325" t="s">
        <v>498</v>
      </c>
      <c r="AV30" s="434"/>
    </row>
    <row r="31" spans="1:49" x14ac:dyDescent="0.25">
      <c r="A31" s="325" t="s">
        <v>874</v>
      </c>
      <c r="B31" s="325"/>
      <c r="D31" s="325" t="s">
        <v>642</v>
      </c>
      <c r="E31" s="177"/>
      <c r="F31" s="4"/>
      <c r="J31" s="325" t="s">
        <v>535</v>
      </c>
      <c r="K31" s="178"/>
      <c r="L31" s="4"/>
      <c r="M31" s="332">
        <v>26</v>
      </c>
      <c r="N31" s="4"/>
      <c r="O31" s="325">
        <v>26</v>
      </c>
      <c r="P31" s="368" t="s">
        <v>917</v>
      </c>
      <c r="Q31" s="368" t="s">
        <v>1028</v>
      </c>
      <c r="R31" s="369" t="s">
        <v>673</v>
      </c>
      <c r="S31" s="18"/>
      <c r="T31"/>
      <c r="AH31" s="391" t="s">
        <v>7</v>
      </c>
      <c r="AI31" s="19"/>
      <c r="AJ31" s="381" t="s">
        <v>216</v>
      </c>
      <c r="AK31" s="382" t="s">
        <v>216</v>
      </c>
      <c r="AS31" s="433" t="s">
        <v>819</v>
      </c>
      <c r="AT31" s="325" t="s">
        <v>499</v>
      </c>
      <c r="AV31" s="434"/>
    </row>
    <row r="32" spans="1:49" x14ac:dyDescent="0.25">
      <c r="A32" s="325" t="s">
        <v>876</v>
      </c>
      <c r="B32" s="325"/>
      <c r="D32" s="325" t="s">
        <v>643</v>
      </c>
      <c r="E32" s="177"/>
      <c r="F32" s="4"/>
      <c r="J32" s="325" t="s">
        <v>8</v>
      </c>
      <c r="K32" s="178"/>
      <c r="L32" s="4"/>
      <c r="M32" s="332">
        <v>27</v>
      </c>
      <c r="N32" s="4"/>
      <c r="O32" s="325">
        <v>27</v>
      </c>
      <c r="P32" s="368" t="s">
        <v>859</v>
      </c>
      <c r="Q32" s="368" t="s">
        <v>1029</v>
      </c>
      <c r="R32" s="369" t="s">
        <v>670</v>
      </c>
      <c r="S32" s="18"/>
      <c r="T32"/>
      <c r="AH32" s="391" t="s">
        <v>847</v>
      </c>
      <c r="AI32" s="19"/>
      <c r="AJ32" s="381" t="s">
        <v>7</v>
      </c>
      <c r="AK32" s="382" t="s">
        <v>7</v>
      </c>
      <c r="AR32" t="s">
        <v>989</v>
      </c>
      <c r="AS32" s="433" t="s">
        <v>819</v>
      </c>
      <c r="AT32" s="325" t="s">
        <v>500</v>
      </c>
      <c r="AV32" s="434"/>
    </row>
    <row r="33" spans="1:49" x14ac:dyDescent="0.25">
      <c r="A33" s="327" t="s">
        <v>875</v>
      </c>
      <c r="B33" s="327"/>
      <c r="D33" s="325" t="s">
        <v>1043</v>
      </c>
      <c r="E33" s="177"/>
      <c r="F33" s="4"/>
      <c r="J33" s="325" t="s">
        <v>9</v>
      </c>
      <c r="K33" s="178"/>
      <c r="L33" s="4"/>
      <c r="M33" s="332">
        <v>28</v>
      </c>
      <c r="N33" s="4"/>
      <c r="O33" s="325">
        <v>28</v>
      </c>
      <c r="P33" s="368" t="s">
        <v>859</v>
      </c>
      <c r="Q33" s="368" t="s">
        <v>1030</v>
      </c>
      <c r="R33" s="369" t="s">
        <v>670</v>
      </c>
      <c r="S33" s="18"/>
      <c r="T33"/>
      <c r="AH33" s="391" t="s">
        <v>534</v>
      </c>
      <c r="AI33" s="19"/>
      <c r="AJ33" s="381" t="s">
        <v>847</v>
      </c>
      <c r="AK33" s="382" t="s">
        <v>847</v>
      </c>
      <c r="AS33" s="433" t="s">
        <v>819</v>
      </c>
      <c r="AT33" s="325" t="s">
        <v>915</v>
      </c>
      <c r="AV33" s="434"/>
    </row>
    <row r="34" spans="1:49" x14ac:dyDescent="0.25">
      <c r="A34" s="18"/>
      <c r="B34" s="18"/>
      <c r="D34" s="325" t="s">
        <v>1038</v>
      </c>
      <c r="E34" s="177"/>
      <c r="F34" s="4"/>
      <c r="J34" s="325" t="s">
        <v>848</v>
      </c>
      <c r="K34" s="178"/>
      <c r="L34" s="4"/>
      <c r="M34" s="332">
        <v>29</v>
      </c>
      <c r="N34" s="4"/>
      <c r="O34" s="325">
        <v>29</v>
      </c>
      <c r="P34" s="368" t="s">
        <v>859</v>
      </c>
      <c r="Q34" s="368" t="s">
        <v>1031</v>
      </c>
      <c r="R34" s="369" t="s">
        <v>670</v>
      </c>
      <c r="S34" s="18"/>
      <c r="T34"/>
      <c r="AH34" s="391" t="s">
        <v>535</v>
      </c>
      <c r="AI34" s="19"/>
      <c r="AJ34" s="381" t="s">
        <v>534</v>
      </c>
      <c r="AK34" s="382" t="s">
        <v>534</v>
      </c>
      <c r="AR34" t="s">
        <v>989</v>
      </c>
      <c r="AS34" s="433" t="s">
        <v>820</v>
      </c>
      <c r="AT34" s="325" t="s">
        <v>896</v>
      </c>
      <c r="AV34" s="434"/>
    </row>
    <row r="35" spans="1:49" x14ac:dyDescent="0.25">
      <c r="A35" s="18"/>
      <c r="B35" s="18"/>
      <c r="D35" s="325" t="s">
        <v>648</v>
      </c>
      <c r="E35" s="177"/>
      <c r="F35" s="4"/>
      <c r="J35" s="325" t="s">
        <v>536</v>
      </c>
      <c r="K35" s="178"/>
      <c r="L35" s="4"/>
      <c r="M35" s="332">
        <v>30</v>
      </c>
      <c r="N35" s="4"/>
      <c r="O35" s="325">
        <v>30</v>
      </c>
      <c r="P35" s="368" t="s">
        <v>859</v>
      </c>
      <c r="Q35" s="368" t="s">
        <v>1023</v>
      </c>
      <c r="R35" s="369" t="s">
        <v>670</v>
      </c>
      <c r="S35" s="18"/>
      <c r="T35"/>
      <c r="AH35" s="391" t="s">
        <v>737</v>
      </c>
      <c r="AI35" s="19"/>
      <c r="AJ35" s="381" t="s">
        <v>535</v>
      </c>
      <c r="AK35" s="382" t="s">
        <v>535</v>
      </c>
      <c r="AS35" s="433" t="s">
        <v>819</v>
      </c>
      <c r="AT35" s="325" t="s">
        <v>504</v>
      </c>
      <c r="AV35" s="434"/>
      <c r="AW35" s="26"/>
    </row>
    <row r="36" spans="1:49" x14ac:dyDescent="0.25">
      <c r="A36" s="18"/>
      <c r="B36" s="18"/>
      <c r="D36" s="325" t="s">
        <v>1044</v>
      </c>
      <c r="E36" s="177"/>
      <c r="F36" s="4"/>
      <c r="J36" s="325" t="s">
        <v>10</v>
      </c>
      <c r="K36" s="178"/>
      <c r="L36" s="4"/>
      <c r="M36" s="332">
        <v>31</v>
      </c>
      <c r="N36" s="4"/>
      <c r="O36" s="325">
        <v>31</v>
      </c>
      <c r="P36" s="368" t="s">
        <v>860</v>
      </c>
      <c r="Q36" s="368" t="s">
        <v>1017</v>
      </c>
      <c r="R36" s="369" t="s">
        <v>673</v>
      </c>
      <c r="S36" s="18"/>
      <c r="T36" s="207"/>
      <c r="AH36" s="391" t="s">
        <v>738</v>
      </c>
      <c r="AI36" s="19"/>
      <c r="AJ36" s="381" t="s">
        <v>737</v>
      </c>
      <c r="AK36" s="382" t="s">
        <v>8</v>
      </c>
      <c r="AS36" s="433" t="s">
        <v>819</v>
      </c>
      <c r="AT36" s="325" t="s">
        <v>897</v>
      </c>
      <c r="AV36" s="434"/>
      <c r="AW36" s="26"/>
    </row>
    <row r="37" spans="1:49" x14ac:dyDescent="0.25">
      <c r="A37" s="18"/>
      <c r="B37" s="18"/>
      <c r="D37" s="325" t="s">
        <v>1032</v>
      </c>
      <c r="E37" s="177"/>
      <c r="F37" s="4"/>
      <c r="J37" s="325" t="s">
        <v>11</v>
      </c>
      <c r="K37" s="178"/>
      <c r="L37" s="4"/>
      <c r="M37" s="332">
        <v>32</v>
      </c>
      <c r="N37" s="4"/>
      <c r="O37" s="325">
        <v>32</v>
      </c>
      <c r="P37" s="368" t="s">
        <v>860</v>
      </c>
      <c r="Q37" s="368" t="s">
        <v>1025</v>
      </c>
      <c r="R37" s="369" t="s">
        <v>673</v>
      </c>
      <c r="S37" s="18"/>
      <c r="T37" s="207"/>
      <c r="AH37" s="391" t="s">
        <v>9</v>
      </c>
      <c r="AI37" s="19"/>
      <c r="AJ37" s="381" t="s">
        <v>738</v>
      </c>
      <c r="AK37" s="382" t="s">
        <v>8</v>
      </c>
      <c r="AS37" s="433" t="s">
        <v>820</v>
      </c>
      <c r="AT37" s="325" t="s">
        <v>898</v>
      </c>
      <c r="AV37" s="434"/>
      <c r="AW37" s="26"/>
    </row>
    <row r="38" spans="1:49" x14ac:dyDescent="0.25">
      <c r="A38" s="18"/>
      <c r="B38" s="18"/>
      <c r="D38" s="325" t="s">
        <v>1026</v>
      </c>
      <c r="E38" s="177"/>
      <c r="F38" s="4"/>
      <c r="J38" s="325" t="s">
        <v>218</v>
      </c>
      <c r="K38" s="178"/>
      <c r="L38" s="4"/>
      <c r="M38" s="332">
        <v>33</v>
      </c>
      <c r="N38" s="4"/>
      <c r="O38" s="325">
        <v>33</v>
      </c>
      <c r="P38" s="368" t="s">
        <v>860</v>
      </c>
      <c r="Q38" s="368" t="s">
        <v>1018</v>
      </c>
      <c r="R38" s="369" t="s">
        <v>673</v>
      </c>
      <c r="S38" s="18"/>
      <c r="T38" s="207"/>
      <c r="AH38" s="391" t="s">
        <v>848</v>
      </c>
      <c r="AI38" s="19"/>
      <c r="AJ38" s="381" t="s">
        <v>9</v>
      </c>
      <c r="AK38" s="382" t="s">
        <v>9</v>
      </c>
      <c r="AS38" s="433" t="s">
        <v>820</v>
      </c>
      <c r="AT38" s="325" t="s">
        <v>899</v>
      </c>
      <c r="AV38" s="434"/>
      <c r="AW38" s="26"/>
    </row>
    <row r="39" spans="1:49" x14ac:dyDescent="0.25">
      <c r="A39" s="18"/>
      <c r="B39" s="18"/>
      <c r="D39" s="325" t="s">
        <v>1036</v>
      </c>
      <c r="E39" s="177"/>
      <c r="F39" s="4"/>
      <c r="J39" s="325" t="s">
        <v>219</v>
      </c>
      <c r="K39" s="178"/>
      <c r="L39" s="4"/>
      <c r="M39" s="332">
        <v>34</v>
      </c>
      <c r="N39" s="4"/>
      <c r="O39" s="325">
        <v>34</v>
      </c>
      <c r="P39" s="368" t="s">
        <v>860</v>
      </c>
      <c r="Q39" s="368" t="s">
        <v>1019</v>
      </c>
      <c r="R39" s="369" t="s">
        <v>673</v>
      </c>
      <c r="S39" s="18"/>
      <c r="T39" s="207"/>
      <c r="AH39" s="391" t="s">
        <v>536</v>
      </c>
      <c r="AI39" s="19"/>
      <c r="AJ39" s="381" t="s">
        <v>848</v>
      </c>
      <c r="AK39" s="382" t="s">
        <v>848</v>
      </c>
      <c r="AS39" s="433" t="s">
        <v>820</v>
      </c>
      <c r="AT39" s="325" t="s">
        <v>900</v>
      </c>
      <c r="AV39" s="434"/>
    </row>
    <row r="40" spans="1:49" x14ac:dyDescent="0.25">
      <c r="A40" s="18"/>
      <c r="B40" s="18"/>
      <c r="D40" s="325" t="s">
        <v>653</v>
      </c>
      <c r="E40" s="177"/>
      <c r="F40" s="4"/>
      <c r="J40" s="325" t="s">
        <v>220</v>
      </c>
      <c r="K40" s="178"/>
      <c r="L40" s="4"/>
      <c r="M40" s="332">
        <v>35</v>
      </c>
      <c r="N40" s="4"/>
      <c r="O40" s="325">
        <v>35</v>
      </c>
      <c r="P40" s="368" t="s">
        <v>860</v>
      </c>
      <c r="Q40" s="368" t="s">
        <v>1027</v>
      </c>
      <c r="R40" s="369" t="s">
        <v>673</v>
      </c>
      <c r="S40" s="18"/>
      <c r="T40" s="207"/>
      <c r="AH40" s="391" t="s">
        <v>10</v>
      </c>
      <c r="AI40" s="19"/>
      <c r="AJ40" s="381" t="s">
        <v>536</v>
      </c>
      <c r="AK40" s="382" t="s">
        <v>536</v>
      </c>
      <c r="AS40" s="433" t="s">
        <v>819</v>
      </c>
      <c r="AT40" s="325" t="s">
        <v>509</v>
      </c>
      <c r="AV40" s="434"/>
    </row>
    <row r="41" spans="1:49" x14ac:dyDescent="0.25">
      <c r="D41" s="325" t="s">
        <v>654</v>
      </c>
      <c r="E41" s="177"/>
      <c r="F41" s="4"/>
      <c r="J41" s="325" t="s">
        <v>538</v>
      </c>
      <c r="K41" s="178"/>
      <c r="L41" s="4"/>
      <c r="M41" s="332">
        <v>36</v>
      </c>
      <c r="N41" s="4"/>
      <c r="O41" s="325">
        <v>36</v>
      </c>
      <c r="P41" s="368" t="s">
        <v>526</v>
      </c>
      <c r="Q41" s="368" t="s">
        <v>1032</v>
      </c>
      <c r="R41" s="369" t="s">
        <v>671</v>
      </c>
      <c r="S41" s="18"/>
      <c r="T41" s="207"/>
      <c r="AH41" s="391" t="s">
        <v>11</v>
      </c>
      <c r="AI41" s="19"/>
      <c r="AJ41" s="381" t="s">
        <v>10</v>
      </c>
      <c r="AK41" s="382" t="s">
        <v>10</v>
      </c>
      <c r="AS41" s="433" t="s">
        <v>819</v>
      </c>
      <c r="AT41" s="325" t="s">
        <v>510</v>
      </c>
      <c r="AV41" s="434"/>
    </row>
    <row r="42" spans="1:49" x14ac:dyDescent="0.25">
      <c r="D42" s="325" t="s">
        <v>655</v>
      </c>
      <c r="E42" s="177"/>
      <c r="F42" s="4"/>
      <c r="J42" s="325" t="s">
        <v>222</v>
      </c>
      <c r="K42" s="178"/>
      <c r="L42" s="4"/>
      <c r="M42" s="332">
        <v>37</v>
      </c>
      <c r="N42" s="4"/>
      <c r="O42" s="325">
        <v>37</v>
      </c>
      <c r="P42" s="368" t="s">
        <v>526</v>
      </c>
      <c r="Q42" s="368" t="s">
        <v>1026</v>
      </c>
      <c r="R42" s="369" t="s">
        <v>671</v>
      </c>
      <c r="S42" s="18"/>
      <c r="T42" s="207"/>
      <c r="AH42" s="391" t="s">
        <v>935</v>
      </c>
      <c r="AJ42" s="381" t="s">
        <v>11</v>
      </c>
      <c r="AK42" s="382" t="s">
        <v>11</v>
      </c>
      <c r="AS42" s="433" t="s">
        <v>820</v>
      </c>
      <c r="AT42" s="325" t="s">
        <v>511</v>
      </c>
      <c r="AV42" s="434"/>
    </row>
    <row r="43" spans="1:49" x14ac:dyDescent="0.25">
      <c r="D43" s="325" t="s">
        <v>1045</v>
      </c>
      <c r="E43" s="177"/>
      <c r="F43" s="4"/>
      <c r="J43" s="325" t="s">
        <v>387</v>
      </c>
      <c r="K43" s="178"/>
      <c r="L43" s="4"/>
      <c r="M43" s="332">
        <v>38</v>
      </c>
      <c r="N43" s="4"/>
      <c r="O43" s="325">
        <v>38</v>
      </c>
      <c r="P43" s="368" t="s">
        <v>526</v>
      </c>
      <c r="Q43" s="368" t="s">
        <v>1033</v>
      </c>
      <c r="R43" s="369" t="s">
        <v>671</v>
      </c>
      <c r="S43" s="18"/>
      <c r="T43" s="207"/>
      <c r="AH43" s="391" t="s">
        <v>936</v>
      </c>
      <c r="AI43" s="19"/>
      <c r="AJ43" s="381" t="s">
        <v>935</v>
      </c>
      <c r="AK43" s="382" t="s">
        <v>218</v>
      </c>
      <c r="AS43" s="433" t="s">
        <v>819</v>
      </c>
      <c r="AT43" s="325" t="s">
        <v>901</v>
      </c>
      <c r="AV43" s="434"/>
    </row>
    <row r="44" spans="1:49" x14ac:dyDescent="0.25">
      <c r="D44" s="325" t="s">
        <v>1046</v>
      </c>
      <c r="E44" s="177"/>
      <c r="F44" s="4"/>
      <c r="J44" s="325" t="s">
        <v>12</v>
      </c>
      <c r="K44" s="178"/>
      <c r="L44" s="4"/>
      <c r="M44" s="332">
        <v>39</v>
      </c>
      <c r="N44" s="4"/>
      <c r="O44" s="325">
        <v>39</v>
      </c>
      <c r="P44" s="368" t="s">
        <v>918</v>
      </c>
      <c r="Q44" s="368" t="s">
        <v>1017</v>
      </c>
      <c r="R44" s="369" t="s">
        <v>672</v>
      </c>
      <c r="S44" s="18"/>
      <c r="T44" s="207"/>
      <c r="AH44" s="391" t="s">
        <v>220</v>
      </c>
      <c r="AI44" s="19"/>
      <c r="AJ44" s="381" t="s">
        <v>936</v>
      </c>
      <c r="AK44" s="382" t="s">
        <v>218</v>
      </c>
      <c r="AS44" s="433" t="s">
        <v>819</v>
      </c>
      <c r="AT44" s="325" t="s">
        <v>902</v>
      </c>
      <c r="AV44" s="434"/>
    </row>
    <row r="45" spans="1:49" x14ac:dyDescent="0.25">
      <c r="D45" s="325" t="s">
        <v>1047</v>
      </c>
      <c r="E45" s="177"/>
      <c r="J45" s="325" t="s">
        <v>388</v>
      </c>
      <c r="K45" s="178"/>
      <c r="L45" s="4"/>
      <c r="M45" s="332">
        <v>40</v>
      </c>
      <c r="N45" s="4"/>
      <c r="O45" s="325">
        <v>40</v>
      </c>
      <c r="P45" s="368" t="s">
        <v>918</v>
      </c>
      <c r="Q45" s="368" t="s">
        <v>1019</v>
      </c>
      <c r="R45" s="369" t="s">
        <v>672</v>
      </c>
      <c r="S45" s="18"/>
      <c r="T45" s="207"/>
      <c r="AH45" s="391" t="s">
        <v>538</v>
      </c>
      <c r="AJ45" s="381" t="s">
        <v>220</v>
      </c>
      <c r="AK45" s="382" t="s">
        <v>220</v>
      </c>
      <c r="AS45" s="433" t="s">
        <v>819</v>
      </c>
      <c r="AT45" s="325" t="s">
        <v>903</v>
      </c>
      <c r="AV45" s="434"/>
    </row>
    <row r="46" spans="1:49" x14ac:dyDescent="0.25">
      <c r="D46" s="325" t="s">
        <v>1048</v>
      </c>
      <c r="E46" s="177"/>
      <c r="J46" s="325" t="s">
        <v>849</v>
      </c>
      <c r="K46" s="178"/>
      <c r="L46" s="4"/>
      <c r="M46" s="332">
        <v>41</v>
      </c>
      <c r="N46" s="4"/>
      <c r="O46" s="325">
        <v>41</v>
      </c>
      <c r="P46" s="368" t="s">
        <v>918</v>
      </c>
      <c r="Q46" s="368" t="s">
        <v>1017</v>
      </c>
      <c r="R46" s="369" t="s">
        <v>673</v>
      </c>
      <c r="S46" s="18"/>
      <c r="T46" s="207"/>
      <c r="AH46" s="391" t="s">
        <v>222</v>
      </c>
      <c r="AI46" s="19"/>
      <c r="AJ46" s="381" t="s">
        <v>538</v>
      </c>
      <c r="AK46" s="382" t="s">
        <v>538</v>
      </c>
      <c r="AS46" s="433" t="s">
        <v>819</v>
      </c>
      <c r="AT46" s="325" t="s">
        <v>904</v>
      </c>
      <c r="AV46" s="434"/>
    </row>
    <row r="47" spans="1:49" x14ac:dyDescent="0.25">
      <c r="D47" s="325" t="s">
        <v>1033</v>
      </c>
      <c r="E47" s="177"/>
      <c r="J47" s="325" t="s">
        <v>223</v>
      </c>
      <c r="K47" s="186"/>
      <c r="L47" s="18"/>
      <c r="M47" s="332">
        <v>42</v>
      </c>
      <c r="N47" s="18"/>
      <c r="O47" s="325">
        <v>42</v>
      </c>
      <c r="P47" s="368" t="s">
        <v>918</v>
      </c>
      <c r="Q47" s="368" t="s">
        <v>1018</v>
      </c>
      <c r="R47" s="369" t="s">
        <v>673</v>
      </c>
      <c r="S47" s="18"/>
      <c r="T47" s="207"/>
      <c r="AH47" s="391" t="s">
        <v>739</v>
      </c>
      <c r="AI47" s="19"/>
      <c r="AJ47" s="381" t="s">
        <v>222</v>
      </c>
      <c r="AK47" s="382" t="s">
        <v>222</v>
      </c>
      <c r="AS47" s="433" t="s">
        <v>819</v>
      </c>
      <c r="AT47" s="325" t="s">
        <v>905</v>
      </c>
      <c r="AV47" s="434"/>
    </row>
    <row r="48" spans="1:49" x14ac:dyDescent="0.25">
      <c r="D48" s="325" t="s">
        <v>1051</v>
      </c>
      <c r="E48" s="177"/>
      <c r="J48" s="325" t="s">
        <v>850</v>
      </c>
      <c r="K48" s="186"/>
      <c r="L48" s="18"/>
      <c r="M48" s="332">
        <v>43</v>
      </c>
      <c r="N48" s="18"/>
      <c r="O48" s="325">
        <v>43</v>
      </c>
      <c r="P48" s="368" t="s">
        <v>918</v>
      </c>
      <c r="Q48" s="368" t="s">
        <v>1019</v>
      </c>
      <c r="R48" s="369" t="s">
        <v>673</v>
      </c>
      <c r="S48" s="18"/>
      <c r="T48" s="207"/>
      <c r="AH48" s="391" t="s">
        <v>740</v>
      </c>
      <c r="AI48" s="19"/>
      <c r="AJ48" s="381" t="s">
        <v>739</v>
      </c>
      <c r="AK48" s="382" t="s">
        <v>387</v>
      </c>
      <c r="AS48" s="433" t="s">
        <v>819</v>
      </c>
      <c r="AT48" s="325" t="s">
        <v>906</v>
      </c>
      <c r="AV48" s="434"/>
    </row>
    <row r="49" spans="4:48" x14ac:dyDescent="0.25">
      <c r="D49" s="325" t="s">
        <v>1052</v>
      </c>
      <c r="E49" s="177"/>
      <c r="J49" s="325" t="s">
        <v>13</v>
      </c>
      <c r="K49" s="186"/>
      <c r="L49" s="18"/>
      <c r="M49" s="332">
        <v>44</v>
      </c>
      <c r="N49" s="18"/>
      <c r="O49" s="325">
        <v>44</v>
      </c>
      <c r="P49" s="368" t="s">
        <v>862</v>
      </c>
      <c r="Q49" s="368" t="s">
        <v>1019</v>
      </c>
      <c r="R49" s="369" t="s">
        <v>672</v>
      </c>
      <c r="S49" s="18"/>
      <c r="T49" s="207"/>
      <c r="AH49" s="391" t="s">
        <v>12</v>
      </c>
      <c r="AJ49" s="381" t="s">
        <v>740</v>
      </c>
      <c r="AK49" s="382" t="s">
        <v>387</v>
      </c>
      <c r="AS49" s="433" t="s">
        <v>819</v>
      </c>
      <c r="AT49" s="325" t="s">
        <v>907</v>
      </c>
      <c r="AV49" s="434"/>
    </row>
    <row r="50" spans="4:48" x14ac:dyDescent="0.25">
      <c r="D50" s="325" t="s">
        <v>1023</v>
      </c>
      <c r="E50" s="177"/>
      <c r="J50" s="325" t="s">
        <v>851</v>
      </c>
      <c r="K50" s="186"/>
      <c r="L50" s="18"/>
      <c r="M50" s="332">
        <v>45</v>
      </c>
      <c r="N50" s="18"/>
      <c r="O50" s="325">
        <v>45</v>
      </c>
      <c r="P50" s="368" t="s">
        <v>862</v>
      </c>
      <c r="Q50" s="368" t="s">
        <v>1027</v>
      </c>
      <c r="R50" s="369" t="s">
        <v>672</v>
      </c>
      <c r="S50" s="18"/>
      <c r="T50" s="207"/>
      <c r="AH50" s="391" t="s">
        <v>741</v>
      </c>
      <c r="AI50" s="19"/>
      <c r="AJ50" s="381" t="s">
        <v>12</v>
      </c>
      <c r="AK50" s="382" t="s">
        <v>12</v>
      </c>
      <c r="AR50" t="s">
        <v>988</v>
      </c>
      <c r="AS50" s="433" t="s">
        <v>819</v>
      </c>
      <c r="AT50" s="325" t="s">
        <v>908</v>
      </c>
      <c r="AV50" s="434"/>
    </row>
    <row r="51" spans="4:48" x14ac:dyDescent="0.25">
      <c r="D51" s="325" t="s">
        <v>661</v>
      </c>
      <c r="E51" s="177"/>
      <c r="J51" s="325" t="s">
        <v>174</v>
      </c>
      <c r="K51" s="186"/>
      <c r="L51" s="18"/>
      <c r="M51" s="332">
        <v>46</v>
      </c>
      <c r="N51" s="18"/>
      <c r="O51" s="325">
        <v>46</v>
      </c>
      <c r="P51" s="368" t="s">
        <v>862</v>
      </c>
      <c r="Q51" s="368" t="s">
        <v>1027</v>
      </c>
      <c r="R51" s="369" t="s">
        <v>674</v>
      </c>
      <c r="S51" s="18"/>
      <c r="T51" s="207"/>
      <c r="AH51" s="391" t="s">
        <v>742</v>
      </c>
      <c r="AI51" s="19"/>
      <c r="AJ51" s="381" t="s">
        <v>741</v>
      </c>
      <c r="AK51" s="382" t="s">
        <v>388</v>
      </c>
      <c r="AS51" s="433" t="s">
        <v>820</v>
      </c>
      <c r="AT51" s="325" t="s">
        <v>517</v>
      </c>
      <c r="AV51" s="434"/>
    </row>
    <row r="52" spans="4:48" x14ac:dyDescent="0.25">
      <c r="D52" s="325" t="s">
        <v>664</v>
      </c>
      <c r="E52" s="177"/>
      <c r="J52" s="325" t="s">
        <v>852</v>
      </c>
      <c r="K52" s="186"/>
      <c r="L52" s="18"/>
      <c r="M52" s="332">
        <v>47</v>
      </c>
      <c r="N52" s="18"/>
      <c r="O52" s="325">
        <v>47</v>
      </c>
      <c r="P52" s="368" t="s">
        <v>862</v>
      </c>
      <c r="Q52" s="368" t="s">
        <v>661</v>
      </c>
      <c r="R52" s="369" t="s">
        <v>674</v>
      </c>
      <c r="S52" s="18"/>
      <c r="T52" s="207"/>
      <c r="AH52" s="391" t="s">
        <v>849</v>
      </c>
      <c r="AI52" s="19"/>
      <c r="AJ52" s="381" t="s">
        <v>742</v>
      </c>
      <c r="AK52" s="382" t="s">
        <v>388</v>
      </c>
      <c r="AS52" s="433" t="s">
        <v>819</v>
      </c>
      <c r="AT52" s="325" t="s">
        <v>520</v>
      </c>
    </row>
    <row r="53" spans="4:48" x14ac:dyDescent="0.25">
      <c r="D53" s="325" t="s">
        <v>665</v>
      </c>
      <c r="E53" s="177"/>
      <c r="J53" s="325" t="s">
        <v>853</v>
      </c>
      <c r="K53" s="186"/>
      <c r="L53" s="18"/>
      <c r="M53" s="332">
        <v>48</v>
      </c>
      <c r="N53" s="18"/>
      <c r="O53" s="325">
        <v>48</v>
      </c>
      <c r="P53" s="368" t="s">
        <v>862</v>
      </c>
      <c r="Q53" s="368" t="s">
        <v>1020</v>
      </c>
      <c r="R53" s="369" t="s">
        <v>673</v>
      </c>
      <c r="S53" s="18"/>
      <c r="T53" s="207"/>
      <c r="AH53" s="391" t="s">
        <v>223</v>
      </c>
      <c r="AI53" s="19"/>
      <c r="AJ53" s="381" t="s">
        <v>849</v>
      </c>
      <c r="AK53" s="382" t="s">
        <v>849</v>
      </c>
      <c r="AS53" s="433" t="s">
        <v>819</v>
      </c>
      <c r="AT53" s="325" t="s">
        <v>521</v>
      </c>
    </row>
    <row r="54" spans="4:48" x14ac:dyDescent="0.25">
      <c r="D54" s="325" t="s">
        <v>666</v>
      </c>
      <c r="E54" s="177"/>
      <c r="J54" s="325" t="s">
        <v>175</v>
      </c>
      <c r="K54" s="186"/>
      <c r="L54" s="18"/>
      <c r="M54" s="332">
        <v>49</v>
      </c>
      <c r="N54" s="18"/>
      <c r="O54" s="325">
        <v>49</v>
      </c>
      <c r="P54" s="368" t="s">
        <v>862</v>
      </c>
      <c r="Q54" s="368" t="s">
        <v>1019</v>
      </c>
      <c r="R54" s="369" t="s">
        <v>673</v>
      </c>
      <c r="S54" s="18"/>
      <c r="T54" s="207"/>
      <c r="AH54" s="391" t="s">
        <v>850</v>
      </c>
      <c r="AI54" s="19"/>
      <c r="AJ54" s="381" t="s">
        <v>223</v>
      </c>
      <c r="AK54" s="382" t="s">
        <v>223</v>
      </c>
      <c r="AS54" s="433" t="s">
        <v>819</v>
      </c>
      <c r="AT54" s="325" t="s">
        <v>522</v>
      </c>
    </row>
    <row r="55" spans="4:48" x14ac:dyDescent="0.25">
      <c r="D55" s="325" t="s">
        <v>667</v>
      </c>
      <c r="E55" s="177"/>
      <c r="J55" s="325" t="s">
        <v>541</v>
      </c>
      <c r="K55" s="186"/>
      <c r="L55" s="18"/>
      <c r="M55" s="332">
        <v>50</v>
      </c>
      <c r="N55" s="18"/>
      <c r="O55" s="325">
        <v>50</v>
      </c>
      <c r="P55" s="368" t="s">
        <v>862</v>
      </c>
      <c r="Q55" s="368" t="s">
        <v>1027</v>
      </c>
      <c r="R55" s="369" t="s">
        <v>673</v>
      </c>
      <c r="S55" s="18"/>
      <c r="T55" s="207"/>
      <c r="AH55" s="391" t="s">
        <v>13</v>
      </c>
      <c r="AI55" s="19"/>
      <c r="AJ55" s="381" t="s">
        <v>850</v>
      </c>
      <c r="AK55" s="382" t="s">
        <v>850</v>
      </c>
      <c r="AS55" s="433" t="s">
        <v>819</v>
      </c>
      <c r="AT55" s="325" t="s">
        <v>523</v>
      </c>
    </row>
    <row r="56" spans="4:48" x14ac:dyDescent="0.25">
      <c r="D56" s="325" t="s">
        <v>1054</v>
      </c>
      <c r="E56" s="177"/>
      <c r="J56" s="325" t="s">
        <v>89</v>
      </c>
      <c r="K56" s="186"/>
      <c r="L56" s="18"/>
      <c r="M56" s="332">
        <v>51</v>
      </c>
      <c r="N56" s="18"/>
      <c r="O56" s="325">
        <v>51</v>
      </c>
      <c r="P56" s="368" t="s">
        <v>862</v>
      </c>
      <c r="Q56" s="368" t="s">
        <v>661</v>
      </c>
      <c r="R56" s="369" t="s">
        <v>673</v>
      </c>
      <c r="S56" s="18"/>
      <c r="T56" s="207"/>
      <c r="AH56" s="391" t="s">
        <v>851</v>
      </c>
      <c r="AI56" s="19"/>
      <c r="AJ56" s="381" t="s">
        <v>13</v>
      </c>
      <c r="AK56" s="382" t="s">
        <v>13</v>
      </c>
      <c r="AS56" s="433" t="s">
        <v>819</v>
      </c>
      <c r="AT56" s="325" t="s">
        <v>909</v>
      </c>
    </row>
    <row r="57" spans="4:48" x14ac:dyDescent="0.25">
      <c r="D57" s="325" t="s">
        <v>1055</v>
      </c>
      <c r="E57" s="177"/>
      <c r="J57" s="327" t="s">
        <v>217</v>
      </c>
      <c r="K57" s="187"/>
      <c r="L57" s="18"/>
      <c r="M57" s="332">
        <v>52</v>
      </c>
      <c r="N57" s="18"/>
      <c r="O57" s="325">
        <v>52</v>
      </c>
      <c r="P57" s="368" t="s">
        <v>863</v>
      </c>
      <c r="Q57" s="368" t="s">
        <v>1020</v>
      </c>
      <c r="R57" s="369" t="s">
        <v>674</v>
      </c>
      <c r="S57" s="18"/>
      <c r="T57" s="207"/>
      <c r="AH57" s="391" t="s">
        <v>937</v>
      </c>
      <c r="AI57" s="19"/>
      <c r="AJ57" s="381" t="s">
        <v>851</v>
      </c>
      <c r="AK57" s="382" t="s">
        <v>851</v>
      </c>
      <c r="AS57" s="433" t="s">
        <v>819</v>
      </c>
      <c r="AT57" s="325" t="s">
        <v>910</v>
      </c>
    </row>
    <row r="58" spans="4:48" x14ac:dyDescent="0.25">
      <c r="D58" s="327" t="s">
        <v>1053</v>
      </c>
      <c r="E58" s="177"/>
      <c r="K58" s="18"/>
      <c r="L58" s="18"/>
      <c r="M58" s="332">
        <v>53</v>
      </c>
      <c r="N58" s="18"/>
      <c r="O58" s="325">
        <v>53</v>
      </c>
      <c r="P58" s="368" t="s">
        <v>863</v>
      </c>
      <c r="Q58" s="368" t="s">
        <v>1034</v>
      </c>
      <c r="R58" s="369" t="s">
        <v>674</v>
      </c>
      <c r="S58" s="18"/>
      <c r="T58" s="207"/>
      <c r="AH58" s="391" t="s">
        <v>938</v>
      </c>
      <c r="AJ58" s="381" t="s">
        <v>937</v>
      </c>
      <c r="AK58" s="382" t="s">
        <v>174</v>
      </c>
      <c r="AS58" s="433" t="s">
        <v>819</v>
      </c>
      <c r="AT58" s="327" t="s">
        <v>911</v>
      </c>
    </row>
    <row r="59" spans="4:48" x14ac:dyDescent="0.25">
      <c r="K59" s="18"/>
      <c r="L59" s="18"/>
      <c r="M59" s="332">
        <v>54</v>
      </c>
      <c r="N59" s="18"/>
      <c r="O59" s="325">
        <v>54</v>
      </c>
      <c r="P59" s="368" t="s">
        <v>863</v>
      </c>
      <c r="Q59" s="368" t="s">
        <v>1027</v>
      </c>
      <c r="R59" s="369" t="s">
        <v>674</v>
      </c>
      <c r="S59" s="18"/>
      <c r="T59" s="207"/>
      <c r="AH59" s="391" t="s">
        <v>852</v>
      </c>
      <c r="AJ59" s="381" t="s">
        <v>938</v>
      </c>
      <c r="AK59" s="382" t="s">
        <v>174</v>
      </c>
    </row>
    <row r="60" spans="4:48" x14ac:dyDescent="0.25">
      <c r="K60" s="18"/>
      <c r="L60" s="18"/>
      <c r="M60" s="332">
        <v>55</v>
      </c>
      <c r="N60" s="18"/>
      <c r="O60" s="325">
        <v>55</v>
      </c>
      <c r="P60" s="368" t="s">
        <v>863</v>
      </c>
      <c r="Q60" s="368" t="s">
        <v>1020</v>
      </c>
      <c r="R60" s="369" t="s">
        <v>673</v>
      </c>
      <c r="S60" s="18"/>
      <c r="T60" s="207"/>
      <c r="AH60" s="391" t="s">
        <v>853</v>
      </c>
      <c r="AJ60" s="381" t="s">
        <v>852</v>
      </c>
      <c r="AK60" s="382" t="s">
        <v>852</v>
      </c>
    </row>
    <row r="61" spans="4:48" x14ac:dyDescent="0.25">
      <c r="K61" s="18"/>
      <c r="L61" s="18"/>
      <c r="M61" s="332">
        <v>56</v>
      </c>
      <c r="N61" s="18"/>
      <c r="O61" s="325">
        <v>56</v>
      </c>
      <c r="P61" s="368" t="s">
        <v>863</v>
      </c>
      <c r="Q61" s="368" t="s">
        <v>1017</v>
      </c>
      <c r="R61" s="369" t="s">
        <v>673</v>
      </c>
      <c r="S61" s="18"/>
      <c r="T61" s="207"/>
      <c r="AH61" s="391" t="s">
        <v>939</v>
      </c>
      <c r="AJ61" s="381" t="s">
        <v>853</v>
      </c>
      <c r="AK61" s="382" t="s">
        <v>853</v>
      </c>
    </row>
    <row r="62" spans="4:48" x14ac:dyDescent="0.25">
      <c r="K62" s="18"/>
      <c r="L62" s="18"/>
      <c r="M62" s="332">
        <v>57</v>
      </c>
      <c r="N62" s="18"/>
      <c r="O62" s="325">
        <v>57</v>
      </c>
      <c r="P62" s="368" t="s">
        <v>863</v>
      </c>
      <c r="Q62" s="368" t="s">
        <v>1025</v>
      </c>
      <c r="R62" s="369" t="s">
        <v>673</v>
      </c>
      <c r="S62" s="18"/>
      <c r="T62" s="207"/>
      <c r="AH62" s="391" t="s">
        <v>940</v>
      </c>
      <c r="AJ62" s="381" t="s">
        <v>939</v>
      </c>
      <c r="AK62" s="382" t="s">
        <v>175</v>
      </c>
    </row>
    <row r="63" spans="4:48" x14ac:dyDescent="0.25">
      <c r="K63" s="18"/>
      <c r="L63" s="18"/>
      <c r="M63" s="332">
        <v>58</v>
      </c>
      <c r="N63" s="18"/>
      <c r="O63" s="325">
        <v>58</v>
      </c>
      <c r="P63" s="368" t="s">
        <v>863</v>
      </c>
      <c r="Q63" s="368" t="s">
        <v>1034</v>
      </c>
      <c r="R63" s="369" t="s">
        <v>673</v>
      </c>
      <c r="S63" s="18"/>
      <c r="T63" s="207"/>
      <c r="AH63" s="391" t="s">
        <v>541</v>
      </c>
      <c r="AJ63" s="381" t="s">
        <v>940</v>
      </c>
      <c r="AK63" s="382" t="s">
        <v>175</v>
      </c>
    </row>
    <row r="64" spans="4:48" x14ac:dyDescent="0.25">
      <c r="K64" s="18"/>
      <c r="L64" s="18"/>
      <c r="M64" s="332">
        <v>59</v>
      </c>
      <c r="N64" s="18"/>
      <c r="O64" s="325">
        <v>59</v>
      </c>
      <c r="P64" s="368" t="s">
        <v>863</v>
      </c>
      <c r="Q64" s="368" t="s">
        <v>1018</v>
      </c>
      <c r="R64" s="369" t="s">
        <v>673</v>
      </c>
      <c r="S64" s="18"/>
      <c r="T64" s="207"/>
      <c r="AH64" s="391" t="s">
        <v>89</v>
      </c>
      <c r="AJ64" s="381" t="s">
        <v>541</v>
      </c>
      <c r="AK64" s="382" t="s">
        <v>541</v>
      </c>
    </row>
    <row r="65" spans="11:37" ht="13.8" thickBot="1" x14ac:dyDescent="0.3">
      <c r="K65" s="18"/>
      <c r="L65" s="18"/>
      <c r="M65" s="332">
        <v>60</v>
      </c>
      <c r="N65" s="18"/>
      <c r="O65" s="325">
        <v>60</v>
      </c>
      <c r="P65" s="368" t="s">
        <v>863</v>
      </c>
      <c r="Q65" s="368" t="s">
        <v>1019</v>
      </c>
      <c r="R65" s="369" t="s">
        <v>673</v>
      </c>
      <c r="S65" s="18"/>
      <c r="T65" s="207"/>
      <c r="AH65" s="393" t="s">
        <v>217</v>
      </c>
      <c r="AJ65" s="381" t="s">
        <v>89</v>
      </c>
      <c r="AK65" s="382" t="s">
        <v>89</v>
      </c>
    </row>
    <row r="66" spans="11:37" ht="13.8" thickBot="1" x14ac:dyDescent="0.3">
      <c r="K66" s="18"/>
      <c r="L66" s="18"/>
      <c r="M66" s="332">
        <v>61</v>
      </c>
      <c r="N66" s="18"/>
      <c r="O66" s="325">
        <v>61</v>
      </c>
      <c r="P66" s="368" t="s">
        <v>863</v>
      </c>
      <c r="Q66" s="368" t="s">
        <v>1027</v>
      </c>
      <c r="R66" s="369" t="s">
        <v>673</v>
      </c>
      <c r="S66" s="18"/>
      <c r="T66" s="207"/>
      <c r="AJ66" s="389" t="s">
        <v>217</v>
      </c>
      <c r="AK66" s="396" t="s">
        <v>217</v>
      </c>
    </row>
    <row r="67" spans="11:37" x14ac:dyDescent="0.25">
      <c r="K67" s="18"/>
      <c r="L67" s="18"/>
      <c r="M67" s="332">
        <v>62</v>
      </c>
      <c r="N67" s="18"/>
      <c r="O67" s="325">
        <v>62</v>
      </c>
      <c r="P67" s="368" t="s">
        <v>528</v>
      </c>
      <c r="Q67" s="368" t="s">
        <v>1035</v>
      </c>
      <c r="R67" s="369" t="s">
        <v>669</v>
      </c>
      <c r="S67" s="18"/>
      <c r="T67" s="207"/>
    </row>
    <row r="68" spans="11:37" x14ac:dyDescent="0.25">
      <c r="K68" s="18"/>
      <c r="L68" s="18"/>
      <c r="M68" s="332">
        <v>63</v>
      </c>
      <c r="N68" s="18"/>
      <c r="O68" s="325">
        <v>63</v>
      </c>
      <c r="P68" s="368" t="s">
        <v>528</v>
      </c>
      <c r="Q68" s="368" t="s">
        <v>1029</v>
      </c>
      <c r="R68" s="369" t="s">
        <v>670</v>
      </c>
      <c r="S68" s="18"/>
      <c r="T68" s="207"/>
      <c r="AJ68" s="83" t="s">
        <v>941</v>
      </c>
    </row>
    <row r="69" spans="11:37" x14ac:dyDescent="0.25">
      <c r="K69" s="18"/>
      <c r="L69" s="18"/>
      <c r="M69" s="332">
        <v>64</v>
      </c>
      <c r="N69" s="18"/>
      <c r="O69" s="325">
        <v>64</v>
      </c>
      <c r="P69" s="368" t="s">
        <v>528</v>
      </c>
      <c r="Q69" s="368" t="s">
        <v>1035</v>
      </c>
      <c r="R69" s="369" t="s">
        <v>670</v>
      </c>
      <c r="S69" s="18"/>
      <c r="T69" s="207"/>
    </row>
    <row r="70" spans="11:37" x14ac:dyDescent="0.25">
      <c r="K70" s="18"/>
      <c r="L70" s="18"/>
      <c r="M70" s="332">
        <v>65</v>
      </c>
      <c r="N70" s="18"/>
      <c r="O70" s="325">
        <v>65</v>
      </c>
      <c r="P70" s="368" t="s">
        <v>864</v>
      </c>
      <c r="Q70" s="368" t="s">
        <v>1035</v>
      </c>
      <c r="R70" s="369" t="s">
        <v>669</v>
      </c>
      <c r="S70" s="18"/>
      <c r="T70" s="207"/>
    </row>
    <row r="71" spans="11:37" x14ac:dyDescent="0.25">
      <c r="K71" s="18"/>
      <c r="L71" s="18"/>
      <c r="M71" s="332">
        <v>66</v>
      </c>
      <c r="N71" s="18"/>
      <c r="O71" s="325">
        <v>66</v>
      </c>
      <c r="P71" s="368" t="s">
        <v>864</v>
      </c>
      <c r="Q71" s="368" t="s">
        <v>1035</v>
      </c>
      <c r="R71" s="369" t="s">
        <v>670</v>
      </c>
      <c r="S71" s="18"/>
      <c r="T71" s="207"/>
    </row>
    <row r="72" spans="11:37" x14ac:dyDescent="0.25">
      <c r="K72" s="18"/>
      <c r="L72" s="18"/>
      <c r="M72" s="332">
        <v>67</v>
      </c>
      <c r="N72" s="18"/>
      <c r="O72" s="325">
        <v>67</v>
      </c>
      <c r="P72" s="368" t="s">
        <v>864</v>
      </c>
      <c r="Q72" s="368" t="s">
        <v>1019</v>
      </c>
      <c r="R72" s="369" t="s">
        <v>672</v>
      </c>
      <c r="S72" s="18"/>
      <c r="T72" s="207"/>
    </row>
    <row r="73" spans="11:37" x14ac:dyDescent="0.25">
      <c r="K73" s="18"/>
      <c r="L73" s="18"/>
      <c r="M73" s="332">
        <v>68</v>
      </c>
      <c r="N73" s="18"/>
      <c r="O73" s="325">
        <v>68</v>
      </c>
      <c r="P73" s="368" t="s">
        <v>864</v>
      </c>
      <c r="Q73" s="368" t="s">
        <v>1020</v>
      </c>
      <c r="R73" s="369" t="s">
        <v>674</v>
      </c>
      <c r="S73" s="18"/>
      <c r="T73" s="207"/>
    </row>
    <row r="74" spans="11:37" x14ac:dyDescent="0.25">
      <c r="K74" s="18"/>
      <c r="L74" s="18"/>
      <c r="M74" s="332">
        <v>69</v>
      </c>
      <c r="N74" s="18"/>
      <c r="O74" s="325">
        <v>69</v>
      </c>
      <c r="P74" s="368" t="s">
        <v>864</v>
      </c>
      <c r="Q74" s="368" t="s">
        <v>1020</v>
      </c>
      <c r="R74" s="369" t="s">
        <v>673</v>
      </c>
      <c r="S74" s="18"/>
      <c r="T74" s="207"/>
    </row>
    <row r="75" spans="11:37" x14ac:dyDescent="0.25">
      <c r="K75" s="18"/>
      <c r="L75" s="18"/>
      <c r="M75" s="332">
        <v>70</v>
      </c>
      <c r="N75" s="18"/>
      <c r="O75" s="325">
        <v>70</v>
      </c>
      <c r="P75" s="368" t="s">
        <v>864</v>
      </c>
      <c r="Q75" s="368" t="s">
        <v>1019</v>
      </c>
      <c r="R75" s="369" t="s">
        <v>673</v>
      </c>
      <c r="S75" s="18"/>
      <c r="T75" s="207"/>
    </row>
    <row r="76" spans="11:37" x14ac:dyDescent="0.25">
      <c r="K76" s="18"/>
      <c r="L76" s="18"/>
      <c r="M76" s="332">
        <v>71</v>
      </c>
      <c r="N76" s="18"/>
      <c r="O76" s="325">
        <v>71</v>
      </c>
      <c r="P76" s="368" t="s">
        <v>865</v>
      </c>
      <c r="Q76" s="368" t="s">
        <v>1034</v>
      </c>
      <c r="R76" s="369" t="s">
        <v>674</v>
      </c>
      <c r="S76" s="18"/>
      <c r="T76" s="207"/>
    </row>
    <row r="77" spans="11:37" x14ac:dyDescent="0.25">
      <c r="K77" s="18"/>
      <c r="L77" s="18"/>
      <c r="M77" s="332">
        <v>72</v>
      </c>
      <c r="N77" s="18"/>
      <c r="O77" s="325">
        <v>72</v>
      </c>
      <c r="P77" s="368" t="s">
        <v>865</v>
      </c>
      <c r="Q77" s="368" t="s">
        <v>1027</v>
      </c>
      <c r="R77" s="369" t="s">
        <v>674</v>
      </c>
      <c r="S77" s="18"/>
      <c r="T77" s="207"/>
    </row>
    <row r="78" spans="11:37" x14ac:dyDescent="0.25">
      <c r="K78" s="18"/>
      <c r="L78" s="18"/>
      <c r="M78" s="332">
        <v>73</v>
      </c>
      <c r="N78" s="18"/>
      <c r="O78" s="325">
        <v>73</v>
      </c>
      <c r="P78" s="368" t="s">
        <v>865</v>
      </c>
      <c r="Q78" s="368" t="s">
        <v>1034</v>
      </c>
      <c r="R78" s="369" t="s">
        <v>673</v>
      </c>
      <c r="S78" s="18"/>
      <c r="T78" s="207"/>
    </row>
    <row r="79" spans="11:37" x14ac:dyDescent="0.25">
      <c r="K79" s="18"/>
      <c r="L79" s="18"/>
      <c r="M79" s="332">
        <v>74</v>
      </c>
      <c r="N79" s="18"/>
      <c r="O79" s="325">
        <v>74</v>
      </c>
      <c r="P79" s="368" t="s">
        <v>865</v>
      </c>
      <c r="Q79" s="368" t="s">
        <v>1018</v>
      </c>
      <c r="R79" s="369" t="s">
        <v>673</v>
      </c>
      <c r="S79" s="18"/>
      <c r="T79" s="207"/>
    </row>
    <row r="80" spans="11:37" x14ac:dyDescent="0.25">
      <c r="K80" s="18"/>
      <c r="L80" s="18"/>
      <c r="M80" s="332">
        <v>75</v>
      </c>
      <c r="N80" s="18"/>
      <c r="O80" s="325">
        <v>75</v>
      </c>
      <c r="P80" s="368" t="s">
        <v>865</v>
      </c>
      <c r="Q80" s="368" t="s">
        <v>1027</v>
      </c>
      <c r="R80" s="369" t="s">
        <v>673</v>
      </c>
      <c r="S80" s="18"/>
      <c r="T80" s="207"/>
    </row>
    <row r="81" spans="11:20" x14ac:dyDescent="0.25">
      <c r="K81" s="18"/>
      <c r="L81" s="18"/>
      <c r="M81" s="332">
        <v>76</v>
      </c>
      <c r="N81" s="18"/>
      <c r="O81" s="325">
        <v>76</v>
      </c>
      <c r="P81" s="368" t="s">
        <v>585</v>
      </c>
      <c r="Q81" s="368" t="s">
        <v>1021</v>
      </c>
      <c r="R81" s="369" t="s">
        <v>670</v>
      </c>
      <c r="S81" s="18"/>
      <c r="T81" s="207"/>
    </row>
    <row r="82" spans="11:20" x14ac:dyDescent="0.25">
      <c r="K82" s="18"/>
      <c r="L82" s="18"/>
      <c r="M82" s="332">
        <v>77</v>
      </c>
      <c r="N82" s="18"/>
      <c r="O82" s="325">
        <v>77</v>
      </c>
      <c r="P82" s="368" t="s">
        <v>585</v>
      </c>
      <c r="Q82" s="368" t="s">
        <v>1022</v>
      </c>
      <c r="R82" s="369" t="s">
        <v>670</v>
      </c>
      <c r="S82" s="18"/>
      <c r="T82" s="207"/>
    </row>
    <row r="83" spans="11:20" x14ac:dyDescent="0.25">
      <c r="K83" s="18"/>
      <c r="L83" s="18"/>
      <c r="M83" s="332">
        <v>78</v>
      </c>
      <c r="N83" s="18"/>
      <c r="O83" s="325">
        <v>78</v>
      </c>
      <c r="P83" s="368" t="s">
        <v>585</v>
      </c>
      <c r="Q83" s="368" t="s">
        <v>1022</v>
      </c>
      <c r="R83" s="369" t="s">
        <v>671</v>
      </c>
      <c r="S83" s="18"/>
      <c r="T83" s="207"/>
    </row>
    <row r="84" spans="11:20" x14ac:dyDescent="0.25">
      <c r="K84" s="18"/>
      <c r="L84" s="18"/>
      <c r="M84" s="332">
        <v>79</v>
      </c>
      <c r="N84" s="18"/>
      <c r="O84" s="325">
        <v>79</v>
      </c>
      <c r="P84" s="368" t="s">
        <v>585</v>
      </c>
      <c r="Q84" s="368" t="s">
        <v>1019</v>
      </c>
      <c r="R84" s="369" t="s">
        <v>672</v>
      </c>
      <c r="S84" s="18"/>
      <c r="T84" s="207"/>
    </row>
    <row r="85" spans="11:20" x14ac:dyDescent="0.25">
      <c r="K85" s="18"/>
      <c r="L85" s="18"/>
      <c r="M85" s="332">
        <v>80</v>
      </c>
      <c r="N85" s="18"/>
      <c r="O85" s="325">
        <v>80</v>
      </c>
      <c r="P85" s="368" t="s">
        <v>585</v>
      </c>
      <c r="Q85" s="368" t="s">
        <v>1017</v>
      </c>
      <c r="R85" s="369" t="s">
        <v>673</v>
      </c>
      <c r="S85" s="18"/>
      <c r="T85" s="207"/>
    </row>
    <row r="86" spans="11:20" x14ac:dyDescent="0.25">
      <c r="K86" s="18"/>
      <c r="L86" s="18"/>
      <c r="M86" s="332">
        <v>81</v>
      </c>
      <c r="N86" s="18"/>
      <c r="O86" s="325">
        <v>81</v>
      </c>
      <c r="P86" s="368" t="s">
        <v>585</v>
      </c>
      <c r="Q86" s="368" t="s">
        <v>1019</v>
      </c>
      <c r="R86" s="369" t="s">
        <v>673</v>
      </c>
      <c r="S86" s="18"/>
      <c r="T86" s="207"/>
    </row>
    <row r="87" spans="11:20" x14ac:dyDescent="0.25">
      <c r="K87" s="18"/>
      <c r="L87" s="18"/>
      <c r="M87" s="332">
        <v>82</v>
      </c>
      <c r="N87" s="18"/>
      <c r="O87" s="325">
        <v>82</v>
      </c>
      <c r="P87" s="368" t="s">
        <v>585</v>
      </c>
      <c r="Q87" s="368" t="s">
        <v>1027</v>
      </c>
      <c r="R87" s="369" t="s">
        <v>673</v>
      </c>
      <c r="S87" s="18"/>
      <c r="T87" s="207"/>
    </row>
    <row r="88" spans="11:20" x14ac:dyDescent="0.25">
      <c r="K88" s="18"/>
      <c r="L88" s="18"/>
      <c r="M88" s="332">
        <v>83</v>
      </c>
      <c r="N88" s="18"/>
      <c r="O88" s="325">
        <v>83</v>
      </c>
      <c r="P88" s="368" t="s">
        <v>586</v>
      </c>
      <c r="Q88" s="368" t="s">
        <v>1021</v>
      </c>
      <c r="R88" s="369" t="s">
        <v>670</v>
      </c>
      <c r="S88" s="18"/>
      <c r="T88" s="207"/>
    </row>
    <row r="89" spans="11:20" x14ac:dyDescent="0.25">
      <c r="K89" s="18"/>
      <c r="L89" s="18"/>
      <c r="M89" s="332">
        <v>84</v>
      </c>
      <c r="N89" s="18"/>
      <c r="O89" s="325">
        <v>84</v>
      </c>
      <c r="P89" s="368" t="s">
        <v>586</v>
      </c>
      <c r="Q89" s="368" t="s">
        <v>1022</v>
      </c>
      <c r="R89" s="369" t="s">
        <v>670</v>
      </c>
      <c r="S89" s="18"/>
      <c r="T89" s="207"/>
    </row>
    <row r="90" spans="11:20" x14ac:dyDescent="0.25">
      <c r="K90" s="18"/>
      <c r="L90" s="18"/>
      <c r="M90" s="332">
        <v>85</v>
      </c>
      <c r="N90" s="18"/>
      <c r="O90" s="325">
        <v>85</v>
      </c>
      <c r="P90" s="368" t="s">
        <v>586</v>
      </c>
      <c r="Q90" s="368" t="s">
        <v>1036</v>
      </c>
      <c r="R90" s="369" t="s">
        <v>672</v>
      </c>
      <c r="S90" s="18"/>
      <c r="T90" s="207"/>
    </row>
    <row r="91" spans="11:20" x14ac:dyDescent="0.25">
      <c r="K91" s="18"/>
      <c r="L91" s="18"/>
      <c r="M91" s="332">
        <v>86</v>
      </c>
      <c r="N91" s="18"/>
      <c r="O91" s="325">
        <v>86</v>
      </c>
      <c r="P91" s="368" t="s">
        <v>586</v>
      </c>
      <c r="Q91" s="368" t="s">
        <v>1020</v>
      </c>
      <c r="R91" s="369" t="s">
        <v>673</v>
      </c>
      <c r="S91" s="18"/>
      <c r="T91" s="207"/>
    </row>
    <row r="92" spans="11:20" x14ac:dyDescent="0.25">
      <c r="K92" s="18"/>
      <c r="L92" s="18"/>
      <c r="M92" s="332">
        <v>87</v>
      </c>
      <c r="N92" s="18"/>
      <c r="O92" s="325">
        <v>87</v>
      </c>
      <c r="P92" s="368" t="s">
        <v>586</v>
      </c>
      <c r="Q92" s="368" t="s">
        <v>1017</v>
      </c>
      <c r="R92" s="369" t="s">
        <v>673</v>
      </c>
      <c r="S92" s="18"/>
      <c r="T92" s="207"/>
    </row>
    <row r="93" spans="11:20" x14ac:dyDescent="0.25">
      <c r="K93" s="18"/>
      <c r="L93" s="18"/>
      <c r="M93" s="332">
        <v>88</v>
      </c>
      <c r="N93" s="18"/>
      <c r="O93" s="325">
        <v>88</v>
      </c>
      <c r="P93" s="368" t="s">
        <v>586</v>
      </c>
      <c r="Q93" s="368" t="s">
        <v>1019</v>
      </c>
      <c r="R93" s="369" t="s">
        <v>673</v>
      </c>
      <c r="S93" s="18"/>
      <c r="T93" s="207"/>
    </row>
    <row r="94" spans="11:20" x14ac:dyDescent="0.25">
      <c r="K94" s="18"/>
      <c r="L94" s="18"/>
      <c r="M94" s="332">
        <v>89</v>
      </c>
      <c r="N94" s="18"/>
      <c r="O94" s="325">
        <v>89</v>
      </c>
      <c r="P94" s="368" t="s">
        <v>586</v>
      </c>
      <c r="Q94" s="368" t="s">
        <v>1036</v>
      </c>
      <c r="R94" s="369" t="s">
        <v>673</v>
      </c>
      <c r="S94" s="18"/>
      <c r="T94" s="207"/>
    </row>
    <row r="95" spans="11:20" x14ac:dyDescent="0.25">
      <c r="K95" s="18"/>
      <c r="L95" s="18"/>
      <c r="M95" s="332">
        <v>90</v>
      </c>
      <c r="N95" s="18"/>
      <c r="O95" s="325">
        <v>90</v>
      </c>
      <c r="P95" s="368" t="s">
        <v>587</v>
      </c>
      <c r="Q95" s="368" t="s">
        <v>1030</v>
      </c>
      <c r="R95" s="369" t="s">
        <v>669</v>
      </c>
      <c r="S95" s="18"/>
      <c r="T95" s="207"/>
    </row>
    <row r="96" spans="11:20" x14ac:dyDescent="0.25">
      <c r="K96" s="18"/>
      <c r="L96" s="18"/>
      <c r="M96" s="332">
        <v>91</v>
      </c>
      <c r="N96" s="18"/>
      <c r="O96" s="325">
        <v>91</v>
      </c>
      <c r="P96" s="368" t="s">
        <v>587</v>
      </c>
      <c r="Q96" s="368" t="s">
        <v>1036</v>
      </c>
      <c r="R96" s="369" t="s">
        <v>669</v>
      </c>
      <c r="S96" s="18"/>
      <c r="T96" s="207"/>
    </row>
    <row r="97" spans="11:20" x14ac:dyDescent="0.25">
      <c r="K97" s="18"/>
      <c r="L97" s="18"/>
      <c r="M97" s="332">
        <v>92</v>
      </c>
      <c r="N97" s="18"/>
      <c r="O97" s="325">
        <v>92</v>
      </c>
      <c r="P97" s="368" t="s">
        <v>587</v>
      </c>
      <c r="Q97" s="368" t="s">
        <v>1030</v>
      </c>
      <c r="R97" s="369" t="s">
        <v>670</v>
      </c>
      <c r="S97" s="18"/>
      <c r="T97" s="207"/>
    </row>
    <row r="98" spans="11:20" x14ac:dyDescent="0.25">
      <c r="K98" s="18"/>
      <c r="L98" s="18"/>
      <c r="M98" s="332">
        <v>93</v>
      </c>
      <c r="N98" s="18"/>
      <c r="O98" s="325">
        <v>93</v>
      </c>
      <c r="P98" s="368" t="s">
        <v>587</v>
      </c>
      <c r="Q98" s="368" t="s">
        <v>1022</v>
      </c>
      <c r="R98" s="369" t="s">
        <v>670</v>
      </c>
      <c r="S98" s="18"/>
      <c r="T98" s="207"/>
    </row>
    <row r="99" spans="11:20" x14ac:dyDescent="0.25">
      <c r="K99" s="18"/>
      <c r="L99" s="18"/>
      <c r="M99" s="332">
        <v>94</v>
      </c>
      <c r="N99" s="18"/>
      <c r="O99" s="325">
        <v>94</v>
      </c>
      <c r="P99" s="368" t="s">
        <v>587</v>
      </c>
      <c r="Q99" s="368" t="s">
        <v>1036</v>
      </c>
      <c r="R99" s="369" t="s">
        <v>670</v>
      </c>
      <c r="S99" s="18"/>
      <c r="T99" s="207"/>
    </row>
    <row r="100" spans="11:20" x14ac:dyDescent="0.25">
      <c r="K100" s="18"/>
      <c r="L100" s="18"/>
      <c r="M100" s="332">
        <v>95</v>
      </c>
      <c r="N100" s="18"/>
      <c r="O100" s="325">
        <v>95</v>
      </c>
      <c r="P100" s="368" t="s">
        <v>587</v>
      </c>
      <c r="Q100" s="368" t="s">
        <v>1022</v>
      </c>
      <c r="R100" s="369" t="s">
        <v>671</v>
      </c>
      <c r="S100" s="18"/>
      <c r="T100" s="207"/>
    </row>
    <row r="101" spans="11:20" x14ac:dyDescent="0.25">
      <c r="K101" s="18"/>
      <c r="L101" s="18"/>
      <c r="M101" s="332">
        <v>96</v>
      </c>
      <c r="N101" s="18"/>
      <c r="O101" s="325">
        <v>96</v>
      </c>
      <c r="P101" s="368" t="s">
        <v>587</v>
      </c>
      <c r="Q101" s="368" t="s">
        <v>1036</v>
      </c>
      <c r="R101" s="369" t="s">
        <v>672</v>
      </c>
      <c r="S101" s="18"/>
      <c r="T101" s="207"/>
    </row>
    <row r="102" spans="11:20" x14ac:dyDescent="0.25">
      <c r="K102" s="18"/>
      <c r="L102" s="18"/>
      <c r="M102" s="332">
        <v>97</v>
      </c>
      <c r="N102" s="18"/>
      <c r="O102" s="325">
        <v>97</v>
      </c>
      <c r="P102" s="368" t="s">
        <v>587</v>
      </c>
      <c r="Q102" s="368" t="s">
        <v>1037</v>
      </c>
      <c r="R102" s="369" t="s">
        <v>674</v>
      </c>
      <c r="S102" s="18"/>
      <c r="T102" s="207"/>
    </row>
    <row r="103" spans="11:20" x14ac:dyDescent="0.25">
      <c r="K103" s="18"/>
      <c r="L103" s="18"/>
      <c r="M103" s="332">
        <v>98</v>
      </c>
      <c r="N103" s="18"/>
      <c r="O103" s="325">
        <v>98</v>
      </c>
      <c r="P103" s="368" t="s">
        <v>587</v>
      </c>
      <c r="Q103" s="368" t="s">
        <v>1022</v>
      </c>
      <c r="R103" s="369" t="s">
        <v>674</v>
      </c>
      <c r="S103" s="18"/>
      <c r="T103" s="207"/>
    </row>
    <row r="104" spans="11:20" x14ac:dyDescent="0.25">
      <c r="K104" s="18"/>
      <c r="L104" s="18"/>
      <c r="M104" s="332">
        <v>99</v>
      </c>
      <c r="N104" s="18"/>
      <c r="O104" s="325">
        <v>99</v>
      </c>
      <c r="P104" s="368" t="s">
        <v>587</v>
      </c>
      <c r="Q104" s="368" t="s">
        <v>655</v>
      </c>
      <c r="R104" s="369" t="s">
        <v>674</v>
      </c>
      <c r="S104" s="18"/>
      <c r="T104" s="207"/>
    </row>
    <row r="105" spans="11:20" x14ac:dyDescent="0.25">
      <c r="K105" s="18"/>
      <c r="L105" s="18"/>
      <c r="M105" s="332">
        <v>100</v>
      </c>
      <c r="N105" s="18"/>
      <c r="O105" s="325">
        <v>100</v>
      </c>
      <c r="P105" s="368" t="s">
        <v>587</v>
      </c>
      <c r="Q105" s="368" t="s">
        <v>1022</v>
      </c>
      <c r="R105" s="369" t="s">
        <v>673</v>
      </c>
      <c r="S105" s="18"/>
      <c r="T105" s="207"/>
    </row>
    <row r="106" spans="11:20" x14ac:dyDescent="0.25">
      <c r="K106" s="18"/>
      <c r="L106" s="18"/>
      <c r="M106" s="332">
        <v>101</v>
      </c>
      <c r="N106" s="18"/>
      <c r="O106" s="325">
        <v>101</v>
      </c>
      <c r="P106" s="368" t="s">
        <v>587</v>
      </c>
      <c r="Q106" s="368" t="s">
        <v>1038</v>
      </c>
      <c r="R106" s="369" t="s">
        <v>673</v>
      </c>
      <c r="S106" s="18"/>
      <c r="T106" s="207"/>
    </row>
    <row r="107" spans="11:20" x14ac:dyDescent="0.25">
      <c r="K107" s="18"/>
      <c r="L107" s="18"/>
      <c r="M107" s="332">
        <v>102</v>
      </c>
      <c r="N107" s="18"/>
      <c r="O107" s="325">
        <v>102</v>
      </c>
      <c r="P107" s="368" t="s">
        <v>587</v>
      </c>
      <c r="Q107" s="368" t="s">
        <v>1036</v>
      </c>
      <c r="R107" s="369" t="s">
        <v>673</v>
      </c>
      <c r="S107" s="18"/>
      <c r="T107" s="207"/>
    </row>
    <row r="108" spans="11:20" x14ac:dyDescent="0.25">
      <c r="K108" s="18"/>
      <c r="L108" s="18"/>
      <c r="M108" s="332">
        <v>103</v>
      </c>
      <c r="N108" s="18"/>
      <c r="O108" s="325">
        <v>103</v>
      </c>
      <c r="P108" s="368" t="s">
        <v>866</v>
      </c>
      <c r="Q108" s="368" t="s">
        <v>1039</v>
      </c>
      <c r="R108" s="369" t="s">
        <v>672</v>
      </c>
      <c r="S108" s="18"/>
      <c r="T108" s="207"/>
    </row>
    <row r="109" spans="11:20" x14ac:dyDescent="0.25">
      <c r="K109" s="18"/>
      <c r="L109" s="18"/>
      <c r="M109" s="332">
        <v>104</v>
      </c>
      <c r="N109" s="18"/>
      <c r="O109" s="325">
        <v>104</v>
      </c>
      <c r="P109" s="368" t="s">
        <v>866</v>
      </c>
      <c r="Q109" s="368" t="s">
        <v>664</v>
      </c>
      <c r="R109" s="369" t="s">
        <v>672</v>
      </c>
      <c r="S109" s="18"/>
      <c r="T109" s="207"/>
    </row>
    <row r="110" spans="11:20" x14ac:dyDescent="0.25">
      <c r="K110" s="18"/>
      <c r="L110" s="18"/>
      <c r="M110" s="332">
        <v>105</v>
      </c>
      <c r="N110" s="18"/>
      <c r="O110" s="325">
        <v>105</v>
      </c>
      <c r="P110" s="368" t="s">
        <v>866</v>
      </c>
      <c r="Q110" s="368" t="s">
        <v>665</v>
      </c>
      <c r="R110" s="369" t="s">
        <v>672</v>
      </c>
      <c r="S110" s="18"/>
      <c r="T110" s="207"/>
    </row>
    <row r="111" spans="11:20" x14ac:dyDescent="0.25">
      <c r="K111" s="18"/>
      <c r="L111" s="18"/>
      <c r="M111" s="332">
        <v>106</v>
      </c>
      <c r="N111" s="18"/>
      <c r="O111" s="325">
        <v>106</v>
      </c>
      <c r="P111" s="368" t="s">
        <v>866</v>
      </c>
      <c r="Q111" s="368" t="s">
        <v>1017</v>
      </c>
      <c r="R111" s="369" t="s">
        <v>673</v>
      </c>
      <c r="S111" s="18"/>
      <c r="T111" s="207"/>
    </row>
    <row r="112" spans="11:20" x14ac:dyDescent="0.25">
      <c r="K112" s="18"/>
      <c r="L112" s="18"/>
      <c r="M112" s="332">
        <v>107</v>
      </c>
      <c r="N112" s="18"/>
      <c r="O112" s="325">
        <v>107</v>
      </c>
      <c r="P112" s="368" t="s">
        <v>866</v>
      </c>
      <c r="Q112" s="368" t="s">
        <v>1039</v>
      </c>
      <c r="R112" s="369" t="s">
        <v>673</v>
      </c>
      <c r="S112" s="18"/>
      <c r="T112" s="207"/>
    </row>
    <row r="113" spans="11:20" x14ac:dyDescent="0.25">
      <c r="K113" s="18"/>
      <c r="L113" s="18"/>
      <c r="M113" s="332">
        <v>108</v>
      </c>
      <c r="N113" s="18"/>
      <c r="O113" s="325">
        <v>108</v>
      </c>
      <c r="P113" s="368" t="s">
        <v>866</v>
      </c>
      <c r="Q113" s="368" t="s">
        <v>1040</v>
      </c>
      <c r="R113" s="369" t="s">
        <v>673</v>
      </c>
      <c r="S113" s="18"/>
      <c r="T113" s="207"/>
    </row>
    <row r="114" spans="11:20" x14ac:dyDescent="0.25">
      <c r="K114" s="18"/>
      <c r="L114" s="18"/>
      <c r="M114" s="332">
        <v>109</v>
      </c>
      <c r="N114" s="18"/>
      <c r="O114" s="325">
        <v>109</v>
      </c>
      <c r="P114" s="368" t="s">
        <v>866</v>
      </c>
      <c r="Q114" s="368" t="s">
        <v>648</v>
      </c>
      <c r="R114" s="369" t="s">
        <v>673</v>
      </c>
      <c r="S114" s="18"/>
      <c r="T114" s="207"/>
    </row>
    <row r="115" spans="11:20" x14ac:dyDescent="0.25">
      <c r="K115" s="18"/>
      <c r="L115" s="18"/>
      <c r="M115" s="332">
        <v>110</v>
      </c>
      <c r="N115" s="18"/>
      <c r="O115" s="325">
        <v>110</v>
      </c>
      <c r="P115" s="368" t="s">
        <v>866</v>
      </c>
      <c r="Q115" s="368" t="s">
        <v>1033</v>
      </c>
      <c r="R115" s="369" t="s">
        <v>673</v>
      </c>
      <c r="S115" s="18"/>
      <c r="T115" s="207"/>
    </row>
    <row r="116" spans="11:20" x14ac:dyDescent="0.25">
      <c r="K116" s="18"/>
      <c r="L116" s="18"/>
      <c r="M116" s="332">
        <v>111</v>
      </c>
      <c r="N116" s="18"/>
      <c r="O116" s="325">
        <v>111</v>
      </c>
      <c r="P116" s="368" t="s">
        <v>866</v>
      </c>
      <c r="Q116" s="368" t="s">
        <v>664</v>
      </c>
      <c r="R116" s="369" t="s">
        <v>673</v>
      </c>
      <c r="S116" s="18"/>
      <c r="T116" s="207"/>
    </row>
    <row r="117" spans="11:20" x14ac:dyDescent="0.25">
      <c r="K117" s="18"/>
      <c r="L117" s="18"/>
      <c r="M117" s="332">
        <v>112</v>
      </c>
      <c r="N117" s="18"/>
      <c r="O117" s="325">
        <v>112</v>
      </c>
      <c r="P117" s="368" t="s">
        <v>866</v>
      </c>
      <c r="Q117" s="368" t="s">
        <v>665</v>
      </c>
      <c r="R117" s="369" t="s">
        <v>673</v>
      </c>
      <c r="S117" s="18"/>
      <c r="T117" s="207"/>
    </row>
    <row r="118" spans="11:20" x14ac:dyDescent="0.25">
      <c r="K118" s="18"/>
      <c r="L118" s="18"/>
      <c r="M118" s="332">
        <v>113</v>
      </c>
      <c r="N118" s="18"/>
      <c r="O118" s="325">
        <v>113</v>
      </c>
      <c r="P118" s="368" t="s">
        <v>867</v>
      </c>
      <c r="Q118" s="368" t="s">
        <v>1041</v>
      </c>
      <c r="R118" s="369" t="s">
        <v>671</v>
      </c>
      <c r="S118" s="18"/>
      <c r="T118" s="207"/>
    </row>
    <row r="119" spans="11:20" x14ac:dyDescent="0.25">
      <c r="K119" s="18"/>
      <c r="L119" s="18"/>
      <c r="M119" s="332">
        <v>114</v>
      </c>
      <c r="N119" s="18"/>
      <c r="O119" s="325">
        <v>114</v>
      </c>
      <c r="P119" s="368" t="s">
        <v>867</v>
      </c>
      <c r="Q119" s="368" t="s">
        <v>1042</v>
      </c>
      <c r="R119" s="369" t="s">
        <v>671</v>
      </c>
      <c r="S119" s="18"/>
      <c r="T119" s="207"/>
    </row>
    <row r="120" spans="11:20" x14ac:dyDescent="0.25">
      <c r="K120" s="18"/>
      <c r="L120" s="18"/>
      <c r="M120" s="332">
        <v>115</v>
      </c>
      <c r="N120" s="18"/>
      <c r="O120" s="325">
        <v>115</v>
      </c>
      <c r="P120" s="368" t="s">
        <v>867</v>
      </c>
      <c r="Q120" s="368" t="s">
        <v>1024</v>
      </c>
      <c r="R120" s="369" t="s">
        <v>671</v>
      </c>
      <c r="S120" s="18"/>
      <c r="T120" s="207"/>
    </row>
    <row r="121" spans="11:20" x14ac:dyDescent="0.25">
      <c r="K121" s="18"/>
      <c r="L121" s="18"/>
      <c r="M121" s="332">
        <v>116</v>
      </c>
      <c r="N121" s="18"/>
      <c r="O121" s="325">
        <v>116</v>
      </c>
      <c r="P121" s="368" t="s">
        <v>867</v>
      </c>
      <c r="Q121" s="368" t="s">
        <v>1043</v>
      </c>
      <c r="R121" s="369" t="s">
        <v>671</v>
      </c>
      <c r="S121" s="18"/>
      <c r="T121" s="207"/>
    </row>
    <row r="122" spans="11:20" x14ac:dyDescent="0.25">
      <c r="K122" s="18"/>
      <c r="L122" s="18"/>
      <c r="M122" s="332">
        <v>117</v>
      </c>
      <c r="N122" s="18"/>
      <c r="O122" s="325">
        <v>117</v>
      </c>
      <c r="P122" s="368" t="s">
        <v>867</v>
      </c>
      <c r="Q122" s="368" t="s">
        <v>1044</v>
      </c>
      <c r="R122" s="369" t="s">
        <v>671</v>
      </c>
      <c r="S122" s="18"/>
      <c r="T122" s="207"/>
    </row>
    <row r="123" spans="11:20" x14ac:dyDescent="0.25">
      <c r="K123" s="18"/>
      <c r="L123" s="18"/>
      <c r="M123" s="332">
        <v>118</v>
      </c>
      <c r="N123" s="18"/>
      <c r="O123" s="325">
        <v>118</v>
      </c>
      <c r="P123" s="368" t="s">
        <v>867</v>
      </c>
      <c r="Q123" s="368" t="s">
        <v>1045</v>
      </c>
      <c r="R123" s="369" t="s">
        <v>671</v>
      </c>
      <c r="S123" s="18"/>
      <c r="T123" s="207"/>
    </row>
    <row r="124" spans="11:20" x14ac:dyDescent="0.25">
      <c r="K124" s="18"/>
      <c r="L124" s="18"/>
      <c r="M124" s="332">
        <v>119</v>
      </c>
      <c r="N124" s="18"/>
      <c r="O124" s="325">
        <v>119</v>
      </c>
      <c r="P124" s="368" t="s">
        <v>867</v>
      </c>
      <c r="Q124" s="368" t="s">
        <v>1046</v>
      </c>
      <c r="R124" s="369" t="s">
        <v>671</v>
      </c>
      <c r="S124" s="18"/>
      <c r="T124" s="207"/>
    </row>
    <row r="125" spans="11:20" x14ac:dyDescent="0.25">
      <c r="K125" s="18"/>
      <c r="L125" s="18"/>
      <c r="M125" s="332">
        <v>120</v>
      </c>
      <c r="N125" s="18"/>
      <c r="O125" s="325">
        <v>120</v>
      </c>
      <c r="P125" s="368" t="s">
        <v>867</v>
      </c>
      <c r="Q125" s="368" t="s">
        <v>1047</v>
      </c>
      <c r="R125" s="369" t="s">
        <v>671</v>
      </c>
      <c r="S125" s="18"/>
      <c r="T125" s="207"/>
    </row>
    <row r="126" spans="11:20" x14ac:dyDescent="0.25">
      <c r="K126" s="18"/>
      <c r="L126" s="18"/>
      <c r="M126" s="332">
        <v>121</v>
      </c>
      <c r="N126" s="18"/>
      <c r="O126" s="325">
        <v>121</v>
      </c>
      <c r="P126" s="368" t="s">
        <v>867</v>
      </c>
      <c r="Q126" s="368" t="s">
        <v>1048</v>
      </c>
      <c r="R126" s="369" t="s">
        <v>671</v>
      </c>
      <c r="S126" s="18"/>
      <c r="T126" s="207"/>
    </row>
    <row r="127" spans="11:20" x14ac:dyDescent="0.25">
      <c r="K127" s="18"/>
      <c r="L127" s="18"/>
      <c r="M127" s="332">
        <v>122</v>
      </c>
      <c r="N127" s="18"/>
      <c r="O127" s="325">
        <v>122</v>
      </c>
      <c r="P127" s="368" t="s">
        <v>867</v>
      </c>
      <c r="Q127" s="368" t="s">
        <v>1033</v>
      </c>
      <c r="R127" s="369" t="s">
        <v>671</v>
      </c>
      <c r="S127" s="18"/>
      <c r="T127" s="207"/>
    </row>
    <row r="128" spans="11:20" x14ac:dyDescent="0.25">
      <c r="K128" s="18"/>
      <c r="L128" s="18"/>
      <c r="M128" s="332">
        <v>123</v>
      </c>
      <c r="N128" s="18"/>
      <c r="O128" s="325">
        <v>123</v>
      </c>
      <c r="P128" s="368" t="s">
        <v>868</v>
      </c>
      <c r="Q128" s="368" t="s">
        <v>1049</v>
      </c>
      <c r="R128" s="369" t="s">
        <v>669</v>
      </c>
      <c r="S128" s="18"/>
      <c r="T128" s="207"/>
    </row>
    <row r="129" spans="11:20" x14ac:dyDescent="0.25">
      <c r="K129" s="18"/>
      <c r="L129" s="18"/>
      <c r="M129" s="332">
        <v>124</v>
      </c>
      <c r="N129" s="18"/>
      <c r="O129" s="325">
        <v>124</v>
      </c>
      <c r="P129" s="368" t="s">
        <v>868</v>
      </c>
      <c r="Q129" s="368" t="s">
        <v>653</v>
      </c>
      <c r="R129" s="369" t="s">
        <v>669</v>
      </c>
      <c r="S129" s="18"/>
      <c r="T129" s="207"/>
    </row>
    <row r="130" spans="11:20" x14ac:dyDescent="0.25">
      <c r="K130" s="18"/>
      <c r="L130" s="18"/>
      <c r="M130" s="332">
        <v>125</v>
      </c>
      <c r="N130" s="18"/>
      <c r="O130" s="325">
        <v>125</v>
      </c>
      <c r="P130" s="368" t="s">
        <v>868</v>
      </c>
      <c r="Q130" s="368" t="s">
        <v>666</v>
      </c>
      <c r="R130" s="369" t="s">
        <v>669</v>
      </c>
      <c r="S130" s="18"/>
      <c r="T130" s="207"/>
    </row>
    <row r="131" spans="11:20" x14ac:dyDescent="0.25">
      <c r="K131" s="18"/>
      <c r="L131" s="18"/>
      <c r="M131" s="332">
        <v>126</v>
      </c>
      <c r="N131" s="18"/>
      <c r="O131" s="325">
        <v>126</v>
      </c>
      <c r="P131" s="368" t="s">
        <v>868</v>
      </c>
      <c r="Q131" s="368" t="s">
        <v>1041</v>
      </c>
      <c r="R131" s="369" t="s">
        <v>670</v>
      </c>
      <c r="S131" s="18"/>
      <c r="T131" s="207"/>
    </row>
    <row r="132" spans="11:20" x14ac:dyDescent="0.25">
      <c r="K132" s="18"/>
      <c r="L132" s="18"/>
      <c r="M132" s="332">
        <v>127</v>
      </c>
      <c r="N132" s="18"/>
      <c r="O132" s="325">
        <v>127</v>
      </c>
      <c r="P132" s="368" t="s">
        <v>868</v>
      </c>
      <c r="Q132" s="368" t="s">
        <v>625</v>
      </c>
      <c r="R132" s="369" t="s">
        <v>670</v>
      </c>
      <c r="S132" s="18"/>
      <c r="T132" s="207"/>
    </row>
    <row r="133" spans="11:20" x14ac:dyDescent="0.25">
      <c r="K133" s="18"/>
      <c r="L133" s="18"/>
      <c r="M133" s="332">
        <v>128</v>
      </c>
      <c r="N133" s="18"/>
      <c r="O133" s="325">
        <v>128</v>
      </c>
      <c r="P133" s="368" t="s">
        <v>868</v>
      </c>
      <c r="Q133" s="368" t="s">
        <v>1031</v>
      </c>
      <c r="R133" s="369" t="s">
        <v>670</v>
      </c>
      <c r="S133" s="18"/>
      <c r="T133" s="207"/>
    </row>
    <row r="134" spans="11:20" x14ac:dyDescent="0.25">
      <c r="K134" s="18"/>
      <c r="L134" s="18"/>
      <c r="M134" s="332">
        <v>129</v>
      </c>
      <c r="N134" s="18"/>
      <c r="O134" s="325">
        <v>129</v>
      </c>
      <c r="P134" s="368" t="s">
        <v>868</v>
      </c>
      <c r="Q134" s="368" t="s">
        <v>1050</v>
      </c>
      <c r="R134" s="369" t="s">
        <v>670</v>
      </c>
      <c r="S134" s="18"/>
      <c r="T134" s="207"/>
    </row>
    <row r="135" spans="11:20" x14ac:dyDescent="0.25">
      <c r="K135" s="18"/>
      <c r="L135" s="18"/>
      <c r="M135" s="332">
        <v>130</v>
      </c>
      <c r="N135" s="18"/>
      <c r="O135" s="325">
        <v>130</v>
      </c>
      <c r="P135" s="368" t="s">
        <v>868</v>
      </c>
      <c r="Q135" s="368" t="s">
        <v>1049</v>
      </c>
      <c r="R135" s="369" t="s">
        <v>670</v>
      </c>
      <c r="S135" s="18"/>
      <c r="T135" s="207"/>
    </row>
    <row r="136" spans="11:20" x14ac:dyDescent="0.25">
      <c r="K136" s="18"/>
      <c r="L136" s="18"/>
      <c r="M136" s="332">
        <v>131</v>
      </c>
      <c r="N136" s="18"/>
      <c r="O136" s="325">
        <v>131</v>
      </c>
      <c r="P136" s="368" t="s">
        <v>868</v>
      </c>
      <c r="Q136" s="368" t="s">
        <v>653</v>
      </c>
      <c r="R136" s="369" t="s">
        <v>670</v>
      </c>
      <c r="S136" s="18"/>
      <c r="T136" s="207"/>
    </row>
    <row r="137" spans="11:20" x14ac:dyDescent="0.25">
      <c r="K137" s="18"/>
      <c r="L137" s="18"/>
      <c r="M137" s="332">
        <v>132</v>
      </c>
      <c r="N137" s="18"/>
      <c r="O137" s="325">
        <v>132</v>
      </c>
      <c r="P137" s="368" t="s">
        <v>868</v>
      </c>
      <c r="Q137" s="368" t="s">
        <v>1047</v>
      </c>
      <c r="R137" s="369" t="s">
        <v>670</v>
      </c>
      <c r="S137" s="18"/>
      <c r="T137" s="207"/>
    </row>
    <row r="138" spans="11:20" x14ac:dyDescent="0.25">
      <c r="K138" s="18"/>
      <c r="L138" s="18"/>
      <c r="M138" s="332">
        <v>133</v>
      </c>
      <c r="N138" s="18"/>
      <c r="O138" s="325">
        <v>133</v>
      </c>
      <c r="P138" s="368" t="s">
        <v>868</v>
      </c>
      <c r="Q138" s="368" t="s">
        <v>1033</v>
      </c>
      <c r="R138" s="369" t="s">
        <v>670</v>
      </c>
      <c r="S138" s="18"/>
      <c r="T138" s="207"/>
    </row>
    <row r="139" spans="11:20" x14ac:dyDescent="0.25">
      <c r="K139" s="18"/>
      <c r="L139" s="18"/>
      <c r="M139" s="332">
        <v>134</v>
      </c>
      <c r="N139" s="18"/>
      <c r="O139" s="325">
        <v>134</v>
      </c>
      <c r="P139" s="368" t="s">
        <v>868</v>
      </c>
      <c r="Q139" s="368" t="s">
        <v>1051</v>
      </c>
      <c r="R139" s="369" t="s">
        <v>670</v>
      </c>
      <c r="S139" s="18"/>
      <c r="T139" s="207"/>
    </row>
    <row r="140" spans="11:20" x14ac:dyDescent="0.25">
      <c r="K140" s="18"/>
      <c r="L140" s="18"/>
      <c r="M140" s="332">
        <v>135</v>
      </c>
      <c r="N140" s="18"/>
      <c r="O140" s="325">
        <v>135</v>
      </c>
      <c r="P140" s="368" t="s">
        <v>868</v>
      </c>
      <c r="Q140" s="368" t="s">
        <v>1052</v>
      </c>
      <c r="R140" s="369" t="s">
        <v>670</v>
      </c>
      <c r="S140" s="18"/>
      <c r="T140" s="207"/>
    </row>
    <row r="141" spans="11:20" x14ac:dyDescent="0.25">
      <c r="K141" s="18"/>
      <c r="L141" s="18"/>
      <c r="M141" s="332">
        <v>136</v>
      </c>
      <c r="N141" s="18"/>
      <c r="O141" s="325">
        <v>136</v>
      </c>
      <c r="P141" s="368" t="s">
        <v>868</v>
      </c>
      <c r="Q141" s="368" t="s">
        <v>666</v>
      </c>
      <c r="R141" s="369" t="s">
        <v>670</v>
      </c>
      <c r="S141" s="18"/>
      <c r="T141" s="207"/>
    </row>
    <row r="142" spans="11:20" x14ac:dyDescent="0.25">
      <c r="K142" s="18"/>
      <c r="L142" s="18"/>
      <c r="M142" s="332">
        <v>137</v>
      </c>
      <c r="N142" s="18"/>
      <c r="O142" s="325">
        <v>137</v>
      </c>
      <c r="P142" s="368" t="s">
        <v>868</v>
      </c>
      <c r="Q142" s="368" t="s">
        <v>1053</v>
      </c>
      <c r="R142" s="369" t="s">
        <v>670</v>
      </c>
      <c r="S142" s="18"/>
      <c r="T142" s="207"/>
    </row>
    <row r="143" spans="11:20" x14ac:dyDescent="0.25">
      <c r="K143" s="18"/>
      <c r="L143" s="18"/>
      <c r="M143" s="332">
        <v>138</v>
      </c>
      <c r="N143" s="18"/>
      <c r="O143" s="325">
        <v>138</v>
      </c>
      <c r="P143" s="368" t="s">
        <v>868</v>
      </c>
      <c r="Q143" s="368" t="s">
        <v>1041</v>
      </c>
      <c r="R143" s="369" t="s">
        <v>671</v>
      </c>
      <c r="S143" s="18"/>
      <c r="T143" s="207"/>
    </row>
    <row r="144" spans="11:20" x14ac:dyDescent="0.25">
      <c r="K144" s="18"/>
      <c r="L144" s="18"/>
      <c r="M144" s="332">
        <v>139</v>
      </c>
      <c r="N144" s="18"/>
      <c r="O144" s="325">
        <v>139</v>
      </c>
      <c r="P144" s="368" t="s">
        <v>868</v>
      </c>
      <c r="Q144" s="368" t="s">
        <v>1042</v>
      </c>
      <c r="R144" s="369" t="s">
        <v>671</v>
      </c>
      <c r="S144" s="18"/>
      <c r="T144" s="207"/>
    </row>
    <row r="145" spans="11:20" x14ac:dyDescent="0.25">
      <c r="K145" s="18"/>
      <c r="L145" s="18"/>
      <c r="M145" s="332">
        <v>140</v>
      </c>
      <c r="N145" s="18"/>
      <c r="O145" s="325">
        <v>140</v>
      </c>
      <c r="P145" s="368" t="s">
        <v>868</v>
      </c>
      <c r="Q145" s="368" t="s">
        <v>1024</v>
      </c>
      <c r="R145" s="369" t="s">
        <v>671</v>
      </c>
      <c r="S145" s="18"/>
      <c r="T145" s="207"/>
    </row>
    <row r="146" spans="11:20" x14ac:dyDescent="0.25">
      <c r="K146" s="18"/>
      <c r="L146" s="18"/>
      <c r="M146" s="332">
        <v>141</v>
      </c>
      <c r="N146" s="18"/>
      <c r="O146" s="325">
        <v>141</v>
      </c>
      <c r="P146" s="368" t="s">
        <v>868</v>
      </c>
      <c r="Q146" s="368" t="s">
        <v>1043</v>
      </c>
      <c r="R146" s="369" t="s">
        <v>671</v>
      </c>
      <c r="S146" s="18"/>
      <c r="T146" s="207"/>
    </row>
    <row r="147" spans="11:20" x14ac:dyDescent="0.25">
      <c r="K147" s="18"/>
      <c r="L147" s="18"/>
      <c r="M147" s="332">
        <v>142</v>
      </c>
      <c r="N147" s="18"/>
      <c r="O147" s="325">
        <v>142</v>
      </c>
      <c r="P147" s="368" t="s">
        <v>868</v>
      </c>
      <c r="Q147" s="368" t="s">
        <v>1044</v>
      </c>
      <c r="R147" s="369" t="s">
        <v>671</v>
      </c>
      <c r="S147" s="18"/>
      <c r="T147" s="207"/>
    </row>
    <row r="148" spans="11:20" x14ac:dyDescent="0.25">
      <c r="K148" s="18"/>
      <c r="L148" s="18"/>
      <c r="M148" s="332">
        <v>143</v>
      </c>
      <c r="N148" s="18"/>
      <c r="O148" s="325">
        <v>143</v>
      </c>
      <c r="P148" s="368" t="s">
        <v>868</v>
      </c>
      <c r="Q148" s="368" t="s">
        <v>1046</v>
      </c>
      <c r="R148" s="369" t="s">
        <v>671</v>
      </c>
      <c r="S148" s="18"/>
      <c r="T148" s="207"/>
    </row>
    <row r="149" spans="11:20" x14ac:dyDescent="0.25">
      <c r="K149" s="18"/>
      <c r="L149" s="18"/>
      <c r="M149" s="332">
        <v>144</v>
      </c>
      <c r="N149" s="18"/>
      <c r="O149" s="325">
        <v>144</v>
      </c>
      <c r="P149" s="368" t="s">
        <v>868</v>
      </c>
      <c r="Q149" s="368" t="s">
        <v>1047</v>
      </c>
      <c r="R149" s="369" t="s">
        <v>671</v>
      </c>
      <c r="S149" s="18"/>
      <c r="T149" s="207"/>
    </row>
    <row r="150" spans="11:20" x14ac:dyDescent="0.25">
      <c r="K150" s="18"/>
      <c r="L150" s="18"/>
      <c r="M150" s="332">
        <v>145</v>
      </c>
      <c r="N150" s="18"/>
      <c r="O150" s="325">
        <v>145</v>
      </c>
      <c r="P150" s="368" t="s">
        <v>868</v>
      </c>
      <c r="Q150" s="368" t="s">
        <v>1033</v>
      </c>
      <c r="R150" s="369" t="s">
        <v>671</v>
      </c>
      <c r="S150" s="18"/>
      <c r="T150" s="207"/>
    </row>
    <row r="151" spans="11:20" x14ac:dyDescent="0.25">
      <c r="K151" s="18"/>
      <c r="L151" s="18"/>
      <c r="M151" s="332">
        <v>146</v>
      </c>
      <c r="N151" s="18"/>
      <c r="O151" s="325">
        <v>146</v>
      </c>
      <c r="P151" s="368" t="s">
        <v>868</v>
      </c>
      <c r="Q151" s="368" t="s">
        <v>1039</v>
      </c>
      <c r="R151" s="369" t="s">
        <v>672</v>
      </c>
      <c r="S151" s="18"/>
      <c r="T151" s="207"/>
    </row>
    <row r="152" spans="11:20" x14ac:dyDescent="0.25">
      <c r="K152" s="18"/>
      <c r="L152" s="18"/>
      <c r="M152" s="332">
        <v>147</v>
      </c>
      <c r="N152" s="18"/>
      <c r="O152" s="325">
        <v>147</v>
      </c>
      <c r="P152" s="368" t="s">
        <v>868</v>
      </c>
      <c r="Q152" s="368" t="s">
        <v>1040</v>
      </c>
      <c r="R152" s="369" t="s">
        <v>672</v>
      </c>
      <c r="S152" s="18"/>
      <c r="T152" s="207"/>
    </row>
    <row r="153" spans="11:20" x14ac:dyDescent="0.25">
      <c r="K153" s="18"/>
      <c r="L153" s="18"/>
      <c r="M153" s="332">
        <v>148</v>
      </c>
      <c r="N153" s="18"/>
      <c r="O153" s="325">
        <v>148</v>
      </c>
      <c r="P153" s="368" t="s">
        <v>868</v>
      </c>
      <c r="Q153" s="368" t="s">
        <v>1049</v>
      </c>
      <c r="R153" s="369" t="s">
        <v>672</v>
      </c>
      <c r="S153" s="18"/>
      <c r="T153" s="207"/>
    </row>
    <row r="154" spans="11:20" x14ac:dyDescent="0.25">
      <c r="K154" s="18"/>
      <c r="L154" s="18"/>
      <c r="M154" s="332">
        <v>149</v>
      </c>
      <c r="N154" s="18"/>
      <c r="O154" s="325">
        <v>149</v>
      </c>
      <c r="P154" s="368" t="s">
        <v>868</v>
      </c>
      <c r="Q154" s="368" t="s">
        <v>648</v>
      </c>
      <c r="R154" s="369" t="s">
        <v>672</v>
      </c>
      <c r="S154" s="18"/>
      <c r="T154" s="207"/>
    </row>
    <row r="155" spans="11:20" x14ac:dyDescent="0.25">
      <c r="K155" s="18"/>
      <c r="L155" s="18"/>
      <c r="M155" s="332">
        <v>150</v>
      </c>
      <c r="N155" s="18"/>
      <c r="O155" s="325">
        <v>150</v>
      </c>
      <c r="P155" s="368" t="s">
        <v>868</v>
      </c>
      <c r="Q155" s="368" t="s">
        <v>653</v>
      </c>
      <c r="R155" s="369" t="s">
        <v>672</v>
      </c>
      <c r="S155" s="18"/>
      <c r="T155" s="207"/>
    </row>
    <row r="156" spans="11:20" x14ac:dyDescent="0.25">
      <c r="K156" s="18"/>
      <c r="L156" s="18"/>
      <c r="M156" s="332">
        <v>151</v>
      </c>
      <c r="N156" s="18"/>
      <c r="O156" s="325">
        <v>151</v>
      </c>
      <c r="P156" s="368" t="s">
        <v>868</v>
      </c>
      <c r="Q156" s="368" t="s">
        <v>664</v>
      </c>
      <c r="R156" s="369" t="s">
        <v>672</v>
      </c>
      <c r="S156" s="18"/>
      <c r="T156" s="207"/>
    </row>
    <row r="157" spans="11:20" x14ac:dyDescent="0.25">
      <c r="K157" s="18"/>
      <c r="L157" s="18"/>
      <c r="M157" s="332">
        <v>152</v>
      </c>
      <c r="N157" s="18"/>
      <c r="O157" s="325">
        <v>152</v>
      </c>
      <c r="P157" s="368" t="s">
        <v>868</v>
      </c>
      <c r="Q157" s="368" t="s">
        <v>665</v>
      </c>
      <c r="R157" s="369" t="s">
        <v>672</v>
      </c>
      <c r="S157" s="18"/>
      <c r="T157" s="207"/>
    </row>
    <row r="158" spans="11:20" x14ac:dyDescent="0.25">
      <c r="K158" s="18"/>
      <c r="L158" s="18"/>
      <c r="M158" s="332">
        <v>153</v>
      </c>
      <c r="N158" s="18"/>
      <c r="O158" s="325">
        <v>153</v>
      </c>
      <c r="P158" s="368" t="s">
        <v>868</v>
      </c>
      <c r="Q158" s="368" t="s">
        <v>667</v>
      </c>
      <c r="R158" s="369" t="s">
        <v>672</v>
      </c>
      <c r="S158" s="18"/>
      <c r="T158" s="207"/>
    </row>
    <row r="159" spans="11:20" x14ac:dyDescent="0.25">
      <c r="K159" s="18"/>
      <c r="L159" s="18"/>
      <c r="M159" s="332">
        <v>154</v>
      </c>
      <c r="N159" s="18"/>
      <c r="O159" s="325">
        <v>154</v>
      </c>
      <c r="P159" s="368" t="s">
        <v>868</v>
      </c>
      <c r="Q159" s="368" t="s">
        <v>1039</v>
      </c>
      <c r="R159" s="369" t="s">
        <v>673</v>
      </c>
      <c r="S159" s="18"/>
      <c r="T159" s="207"/>
    </row>
    <row r="160" spans="11:20" x14ac:dyDescent="0.25">
      <c r="K160" s="18"/>
      <c r="L160" s="18"/>
      <c r="M160" s="332">
        <v>155</v>
      </c>
      <c r="N160" s="18"/>
      <c r="O160" s="325">
        <v>155</v>
      </c>
      <c r="P160" s="368" t="s">
        <v>868</v>
      </c>
      <c r="Q160" s="368" t="s">
        <v>1040</v>
      </c>
      <c r="R160" s="369" t="s">
        <v>673</v>
      </c>
      <c r="S160" s="18"/>
      <c r="T160" s="207"/>
    </row>
    <row r="161" spans="11:20" x14ac:dyDescent="0.25">
      <c r="K161" s="18"/>
      <c r="L161" s="18"/>
      <c r="M161" s="332">
        <v>156</v>
      </c>
      <c r="N161" s="18"/>
      <c r="O161" s="325">
        <v>156</v>
      </c>
      <c r="P161" s="368" t="s">
        <v>868</v>
      </c>
      <c r="Q161" s="368" t="s">
        <v>1049</v>
      </c>
      <c r="R161" s="369" t="s">
        <v>673</v>
      </c>
      <c r="S161" s="18"/>
      <c r="T161" s="207"/>
    </row>
    <row r="162" spans="11:20" x14ac:dyDescent="0.25">
      <c r="K162" s="18"/>
      <c r="L162" s="18"/>
      <c r="M162" s="332">
        <v>157</v>
      </c>
      <c r="N162" s="18"/>
      <c r="O162" s="325">
        <v>157</v>
      </c>
      <c r="P162" s="368" t="s">
        <v>868</v>
      </c>
      <c r="Q162" s="368" t="s">
        <v>641</v>
      </c>
      <c r="R162" s="369" t="s">
        <v>673</v>
      </c>
      <c r="S162" s="18"/>
      <c r="T162" s="207"/>
    </row>
    <row r="163" spans="11:20" x14ac:dyDescent="0.25">
      <c r="K163" s="18"/>
      <c r="L163" s="18"/>
      <c r="M163" s="332">
        <v>158</v>
      </c>
      <c r="N163" s="18"/>
      <c r="O163" s="325">
        <v>158</v>
      </c>
      <c r="P163" s="368" t="s">
        <v>868</v>
      </c>
      <c r="Q163" s="368" t="s">
        <v>642</v>
      </c>
      <c r="R163" s="369" t="s">
        <v>673</v>
      </c>
      <c r="S163" s="18"/>
      <c r="T163" s="207"/>
    </row>
    <row r="164" spans="11:20" x14ac:dyDescent="0.25">
      <c r="K164" s="18"/>
      <c r="L164" s="18"/>
      <c r="M164" s="332">
        <v>159</v>
      </c>
      <c r="N164" s="18"/>
      <c r="O164" s="325">
        <v>159</v>
      </c>
      <c r="P164" s="368" t="s">
        <v>868</v>
      </c>
      <c r="Q164" s="368" t="s">
        <v>648</v>
      </c>
      <c r="R164" s="369" t="s">
        <v>673</v>
      </c>
      <c r="S164" s="18"/>
      <c r="T164" s="207"/>
    </row>
    <row r="165" spans="11:20" x14ac:dyDescent="0.25">
      <c r="K165" s="18"/>
      <c r="L165" s="18"/>
      <c r="M165" s="332">
        <v>160</v>
      </c>
      <c r="N165" s="18"/>
      <c r="O165" s="325">
        <v>160</v>
      </c>
      <c r="P165" s="368" t="s">
        <v>868</v>
      </c>
      <c r="Q165" s="368" t="s">
        <v>654</v>
      </c>
      <c r="R165" s="369" t="s">
        <v>673</v>
      </c>
      <c r="S165" s="83"/>
      <c r="T165" s="207"/>
    </row>
    <row r="166" spans="11:20" x14ac:dyDescent="0.25">
      <c r="K166" s="18"/>
      <c r="L166" s="18"/>
      <c r="M166" s="332">
        <v>161</v>
      </c>
      <c r="N166" s="18"/>
      <c r="O166" s="325">
        <v>161</v>
      </c>
      <c r="P166" s="368" t="s">
        <v>868</v>
      </c>
      <c r="Q166" s="368" t="s">
        <v>1033</v>
      </c>
      <c r="R166" s="369" t="s">
        <v>673</v>
      </c>
      <c r="S166" s="19"/>
      <c r="T166" s="207"/>
    </row>
    <row r="167" spans="11:20" x14ac:dyDescent="0.25">
      <c r="K167" s="18"/>
      <c r="L167" s="18"/>
      <c r="M167" s="332">
        <v>162</v>
      </c>
      <c r="N167" s="18"/>
      <c r="O167" s="325">
        <v>162</v>
      </c>
      <c r="P167" s="368" t="s">
        <v>868</v>
      </c>
      <c r="Q167" s="368" t="s">
        <v>664</v>
      </c>
      <c r="R167" s="369" t="s">
        <v>673</v>
      </c>
      <c r="S167" s="83"/>
      <c r="T167" s="207"/>
    </row>
    <row r="168" spans="11:20" x14ac:dyDescent="0.25">
      <c r="K168" s="18"/>
      <c r="L168" s="18"/>
      <c r="M168" s="332">
        <v>163</v>
      </c>
      <c r="N168" s="18"/>
      <c r="O168" s="325">
        <v>163</v>
      </c>
      <c r="P168" s="368" t="s">
        <v>868</v>
      </c>
      <c r="Q168" s="368" t="s">
        <v>665</v>
      </c>
      <c r="R168" s="369" t="s">
        <v>673</v>
      </c>
      <c r="S168" s="19"/>
      <c r="T168" s="207"/>
    </row>
    <row r="169" spans="11:20" x14ac:dyDescent="0.25">
      <c r="K169" s="18"/>
      <c r="L169" s="18"/>
      <c r="M169" s="332">
        <v>164</v>
      </c>
      <c r="N169" s="18"/>
      <c r="O169" s="325">
        <v>164</v>
      </c>
      <c r="P169" s="368" t="s">
        <v>868</v>
      </c>
      <c r="Q169" s="368" t="s">
        <v>666</v>
      </c>
      <c r="R169" s="369" t="s">
        <v>673</v>
      </c>
      <c r="S169" s="19"/>
      <c r="T169" s="207"/>
    </row>
    <row r="170" spans="11:20" x14ac:dyDescent="0.25">
      <c r="K170" s="18"/>
      <c r="L170" s="18"/>
      <c r="M170" s="332">
        <v>165</v>
      </c>
      <c r="N170" s="18"/>
      <c r="O170" s="325">
        <v>165</v>
      </c>
      <c r="P170" s="368" t="s">
        <v>868</v>
      </c>
      <c r="Q170" s="368" t="s">
        <v>1053</v>
      </c>
      <c r="R170" s="369" t="s">
        <v>673</v>
      </c>
      <c r="S170" s="19"/>
      <c r="T170" s="207"/>
    </row>
    <row r="171" spans="11:20" x14ac:dyDescent="0.25">
      <c r="K171" s="18"/>
      <c r="L171" s="18"/>
      <c r="M171" s="332">
        <v>166</v>
      </c>
      <c r="N171" s="18"/>
      <c r="O171" s="325">
        <v>166</v>
      </c>
      <c r="P171" s="368" t="s">
        <v>869</v>
      </c>
      <c r="Q171" s="368" t="s">
        <v>1033</v>
      </c>
      <c r="R171" s="369" t="s">
        <v>670</v>
      </c>
      <c r="S171" s="19"/>
      <c r="T171" s="207"/>
    </row>
    <row r="172" spans="11:20" x14ac:dyDescent="0.25">
      <c r="K172" s="18"/>
      <c r="L172" s="18"/>
      <c r="M172" s="332">
        <v>167</v>
      </c>
      <c r="N172" s="18"/>
      <c r="O172" s="325">
        <v>167</v>
      </c>
      <c r="P172" s="368" t="s">
        <v>869</v>
      </c>
      <c r="Q172" s="368" t="s">
        <v>666</v>
      </c>
      <c r="R172" s="369" t="s">
        <v>670</v>
      </c>
      <c r="S172" s="19"/>
      <c r="T172" s="207"/>
    </row>
    <row r="173" spans="11:20" x14ac:dyDescent="0.25">
      <c r="K173" s="18"/>
      <c r="L173" s="18"/>
      <c r="M173" s="332">
        <v>168</v>
      </c>
      <c r="N173" s="18"/>
      <c r="O173" s="325">
        <v>168</v>
      </c>
      <c r="P173" s="368" t="s">
        <v>869</v>
      </c>
      <c r="Q173" s="368" t="s">
        <v>1042</v>
      </c>
      <c r="R173" s="369" t="s">
        <v>671</v>
      </c>
      <c r="S173" s="18"/>
      <c r="T173" s="207"/>
    </row>
    <row r="174" spans="11:20" x14ac:dyDescent="0.25">
      <c r="K174" s="18"/>
      <c r="L174" s="18"/>
      <c r="M174" s="332">
        <v>169</v>
      </c>
      <c r="N174" s="18"/>
      <c r="O174" s="325">
        <v>169</v>
      </c>
      <c r="P174" s="368" t="s">
        <v>869</v>
      </c>
      <c r="Q174" s="368" t="s">
        <v>1024</v>
      </c>
      <c r="R174" s="369" t="s">
        <v>671</v>
      </c>
      <c r="S174" s="19"/>
      <c r="T174" s="207"/>
    </row>
    <row r="175" spans="11:20" x14ac:dyDescent="0.25">
      <c r="K175" s="18"/>
      <c r="L175" s="18"/>
      <c r="M175" s="332">
        <v>170</v>
      </c>
      <c r="N175" s="18"/>
      <c r="O175" s="325">
        <v>170</v>
      </c>
      <c r="P175" s="368" t="s">
        <v>869</v>
      </c>
      <c r="Q175" s="368" t="s">
        <v>1043</v>
      </c>
      <c r="R175" s="369" t="s">
        <v>671</v>
      </c>
      <c r="S175" s="19"/>
      <c r="T175" s="207"/>
    </row>
    <row r="176" spans="11:20" x14ac:dyDescent="0.25">
      <c r="K176" s="18"/>
      <c r="L176" s="18"/>
      <c r="M176" s="332">
        <v>171</v>
      </c>
      <c r="N176" s="18"/>
      <c r="O176" s="325">
        <v>171</v>
      </c>
      <c r="P176" s="368" t="s">
        <v>869</v>
      </c>
      <c r="Q176" s="368" t="s">
        <v>1044</v>
      </c>
      <c r="R176" s="369" t="s">
        <v>671</v>
      </c>
      <c r="S176" s="19"/>
      <c r="T176" s="207"/>
    </row>
    <row r="177" spans="11:20" x14ac:dyDescent="0.25">
      <c r="K177" s="18"/>
      <c r="L177" s="18"/>
      <c r="M177" s="332">
        <v>172</v>
      </c>
      <c r="N177" s="18"/>
      <c r="O177" s="325">
        <v>172</v>
      </c>
      <c r="P177" s="368" t="s">
        <v>869</v>
      </c>
      <c r="Q177" s="368" t="s">
        <v>1046</v>
      </c>
      <c r="R177" s="369" t="s">
        <v>671</v>
      </c>
      <c r="S177" s="19"/>
      <c r="T177" s="207"/>
    </row>
    <row r="178" spans="11:20" x14ac:dyDescent="0.25">
      <c r="K178" s="18"/>
      <c r="L178" s="18"/>
      <c r="M178" s="332">
        <v>173</v>
      </c>
      <c r="N178" s="18"/>
      <c r="O178" s="325">
        <v>173</v>
      </c>
      <c r="P178" s="368" t="s">
        <v>869</v>
      </c>
      <c r="Q178" s="368" t="s">
        <v>1048</v>
      </c>
      <c r="R178" s="369" t="s">
        <v>671</v>
      </c>
      <c r="S178" s="18"/>
      <c r="T178" s="207"/>
    </row>
    <row r="179" spans="11:20" x14ac:dyDescent="0.25">
      <c r="K179" s="19"/>
      <c r="L179" s="19"/>
      <c r="M179" s="332">
        <v>174</v>
      </c>
      <c r="N179" s="19"/>
      <c r="O179" s="325">
        <v>174</v>
      </c>
      <c r="P179" s="368" t="s">
        <v>869</v>
      </c>
      <c r="Q179" s="368" t="s">
        <v>1033</v>
      </c>
      <c r="R179" s="369" t="s">
        <v>671</v>
      </c>
      <c r="S179" s="18"/>
      <c r="T179" s="207"/>
    </row>
    <row r="180" spans="11:20" x14ac:dyDescent="0.25">
      <c r="K180" s="19"/>
      <c r="L180" s="19"/>
      <c r="M180" s="332">
        <v>175</v>
      </c>
      <c r="N180" s="19"/>
      <c r="O180" s="325">
        <v>175</v>
      </c>
      <c r="P180" s="368" t="s">
        <v>870</v>
      </c>
      <c r="Q180" s="368" t="s">
        <v>1049</v>
      </c>
      <c r="R180" s="369" t="s">
        <v>669</v>
      </c>
      <c r="S180" s="18"/>
      <c r="T180" s="207"/>
    </row>
    <row r="181" spans="11:20" x14ac:dyDescent="0.25">
      <c r="K181" s="19"/>
      <c r="L181" s="19"/>
      <c r="M181" s="332">
        <v>176</v>
      </c>
      <c r="N181" s="19"/>
      <c r="O181" s="325">
        <v>176</v>
      </c>
      <c r="P181" s="368" t="s">
        <v>870</v>
      </c>
      <c r="Q181" s="368" t="s">
        <v>653</v>
      </c>
      <c r="R181" s="369" t="s">
        <v>669</v>
      </c>
      <c r="S181" s="18"/>
      <c r="T181" s="207"/>
    </row>
    <row r="182" spans="11:20" x14ac:dyDescent="0.25">
      <c r="K182" s="19"/>
      <c r="L182" s="19"/>
      <c r="M182" s="332">
        <v>177</v>
      </c>
      <c r="N182" s="19"/>
      <c r="O182" s="325">
        <v>177</v>
      </c>
      <c r="P182" s="368" t="s">
        <v>870</v>
      </c>
      <c r="Q182" s="368" t="s">
        <v>1051</v>
      </c>
      <c r="R182" s="369" t="s">
        <v>669</v>
      </c>
      <c r="S182" s="18"/>
      <c r="T182" s="207"/>
    </row>
    <row r="183" spans="11:20" x14ac:dyDescent="0.25">
      <c r="K183" s="19"/>
      <c r="L183" s="19"/>
      <c r="M183" s="332">
        <v>178</v>
      </c>
      <c r="N183" s="19"/>
      <c r="O183" s="325">
        <v>178</v>
      </c>
      <c r="P183" s="368" t="s">
        <v>870</v>
      </c>
      <c r="Q183" s="368" t="s">
        <v>666</v>
      </c>
      <c r="R183" s="369" t="s">
        <v>669</v>
      </c>
      <c r="S183" s="18"/>
      <c r="T183" s="207"/>
    </row>
    <row r="184" spans="11:20" x14ac:dyDescent="0.25">
      <c r="K184" s="19"/>
      <c r="L184" s="19"/>
      <c r="M184" s="332">
        <v>179</v>
      </c>
      <c r="N184" s="19"/>
      <c r="O184" s="325">
        <v>179</v>
      </c>
      <c r="P184" s="368" t="s">
        <v>870</v>
      </c>
      <c r="Q184" s="368" t="s">
        <v>1033</v>
      </c>
      <c r="R184" s="369" t="s">
        <v>670</v>
      </c>
      <c r="S184" s="18"/>
      <c r="T184" s="207"/>
    </row>
    <row r="185" spans="11:20" x14ac:dyDescent="0.25">
      <c r="K185" s="19"/>
      <c r="L185" s="19"/>
      <c r="M185" s="332">
        <v>180</v>
      </c>
      <c r="N185" s="19"/>
      <c r="O185" s="325">
        <v>180</v>
      </c>
      <c r="P185" s="368" t="s">
        <v>870</v>
      </c>
      <c r="Q185" s="368" t="s">
        <v>1051</v>
      </c>
      <c r="R185" s="369" t="s">
        <v>670</v>
      </c>
      <c r="S185" s="18"/>
      <c r="T185" s="207"/>
    </row>
    <row r="186" spans="11:20" x14ac:dyDescent="0.25">
      <c r="K186" s="18"/>
      <c r="L186" s="18"/>
      <c r="M186" s="332">
        <v>181</v>
      </c>
      <c r="N186" s="18"/>
      <c r="O186" s="325">
        <v>181</v>
      </c>
      <c r="P186" s="368" t="s">
        <v>870</v>
      </c>
      <c r="Q186" s="368" t="s">
        <v>1052</v>
      </c>
      <c r="R186" s="369" t="s">
        <v>670</v>
      </c>
      <c r="S186" s="18"/>
      <c r="T186" s="207"/>
    </row>
    <row r="187" spans="11:20" x14ac:dyDescent="0.25">
      <c r="M187" s="332">
        <v>182</v>
      </c>
      <c r="O187" s="325">
        <v>182</v>
      </c>
      <c r="P187" s="368" t="s">
        <v>870</v>
      </c>
      <c r="Q187" s="368" t="s">
        <v>666</v>
      </c>
      <c r="R187" s="369" t="s">
        <v>670</v>
      </c>
      <c r="S187" s="18"/>
      <c r="T187" s="207"/>
    </row>
    <row r="188" spans="11:20" x14ac:dyDescent="0.25">
      <c r="M188" s="332">
        <v>183</v>
      </c>
      <c r="O188" s="325">
        <v>183</v>
      </c>
      <c r="P188" s="368" t="s">
        <v>870</v>
      </c>
      <c r="Q188" s="368" t="s">
        <v>666</v>
      </c>
      <c r="R188" s="369" t="s">
        <v>673</v>
      </c>
      <c r="S188" s="83"/>
      <c r="T188" s="207"/>
    </row>
    <row r="189" spans="11:20" x14ac:dyDescent="0.25">
      <c r="M189" s="332">
        <v>184</v>
      </c>
      <c r="O189" s="325">
        <v>184</v>
      </c>
      <c r="P189" s="368" t="s">
        <v>871</v>
      </c>
      <c r="Q189" s="368" t="s">
        <v>1054</v>
      </c>
      <c r="R189" s="369" t="s">
        <v>669</v>
      </c>
      <c r="S189" s="83"/>
      <c r="T189" s="207"/>
    </row>
    <row r="190" spans="11:20" x14ac:dyDescent="0.25">
      <c r="M190" s="332">
        <v>185</v>
      </c>
      <c r="O190" s="325">
        <v>185</v>
      </c>
      <c r="P190" s="368" t="s">
        <v>871</v>
      </c>
      <c r="Q190" s="368" t="s">
        <v>1053</v>
      </c>
      <c r="R190" s="369" t="s">
        <v>669</v>
      </c>
      <c r="S190" s="83"/>
      <c r="T190" s="207"/>
    </row>
    <row r="191" spans="11:20" x14ac:dyDescent="0.25">
      <c r="M191" s="332">
        <v>186</v>
      </c>
      <c r="O191" s="325">
        <v>186</v>
      </c>
      <c r="P191" s="368" t="s">
        <v>871</v>
      </c>
      <c r="Q191" s="368" t="s">
        <v>1041</v>
      </c>
      <c r="R191" s="369" t="s">
        <v>670</v>
      </c>
      <c r="S191" s="19"/>
      <c r="T191" s="207"/>
    </row>
    <row r="192" spans="11:20" x14ac:dyDescent="0.25">
      <c r="M192" s="332">
        <v>187</v>
      </c>
      <c r="O192" s="325">
        <v>187</v>
      </c>
      <c r="P192" s="368" t="s">
        <v>871</v>
      </c>
      <c r="Q192" s="368" t="s">
        <v>625</v>
      </c>
      <c r="R192" s="369" t="s">
        <v>670</v>
      </c>
      <c r="S192" s="19"/>
      <c r="T192" s="207"/>
    </row>
    <row r="193" spans="13:20" x14ac:dyDescent="0.25">
      <c r="M193" s="332">
        <v>188</v>
      </c>
      <c r="O193" s="325">
        <v>188</v>
      </c>
      <c r="P193" s="368" t="s">
        <v>871</v>
      </c>
      <c r="Q193" s="368" t="s">
        <v>1031</v>
      </c>
      <c r="R193" s="369" t="s">
        <v>670</v>
      </c>
      <c r="S193" s="19"/>
      <c r="T193" s="207"/>
    </row>
    <row r="194" spans="13:20" x14ac:dyDescent="0.25">
      <c r="M194" s="332">
        <v>189</v>
      </c>
      <c r="O194" s="325">
        <v>189</v>
      </c>
      <c r="P194" s="368" t="s">
        <v>871</v>
      </c>
      <c r="Q194" s="368" t="s">
        <v>1047</v>
      </c>
      <c r="R194" s="369" t="s">
        <v>670</v>
      </c>
      <c r="S194" s="19"/>
      <c r="T194" s="207"/>
    </row>
    <row r="195" spans="13:20" x14ac:dyDescent="0.25">
      <c r="M195" s="332">
        <v>190</v>
      </c>
      <c r="O195" s="325">
        <v>190</v>
      </c>
      <c r="P195" s="368" t="s">
        <v>871</v>
      </c>
      <c r="Q195" s="368" t="s">
        <v>1033</v>
      </c>
      <c r="R195" s="369" t="s">
        <v>670</v>
      </c>
      <c r="S195" s="19"/>
      <c r="T195" s="207"/>
    </row>
    <row r="196" spans="13:20" x14ac:dyDescent="0.25">
      <c r="M196" s="332">
        <v>191</v>
      </c>
      <c r="O196" s="325">
        <v>191</v>
      </c>
      <c r="P196" s="368" t="s">
        <v>871</v>
      </c>
      <c r="Q196" s="368" t="s">
        <v>666</v>
      </c>
      <c r="R196" s="369" t="s">
        <v>670</v>
      </c>
      <c r="S196" s="18"/>
      <c r="T196" s="207"/>
    </row>
    <row r="197" spans="13:20" x14ac:dyDescent="0.25">
      <c r="M197" s="332">
        <v>192</v>
      </c>
      <c r="O197" s="325">
        <v>192</v>
      </c>
      <c r="P197" s="368" t="s">
        <v>871</v>
      </c>
      <c r="Q197" s="368" t="s">
        <v>1054</v>
      </c>
      <c r="R197" s="369" t="s">
        <v>670</v>
      </c>
      <c r="S197" s="18"/>
      <c r="T197" s="207"/>
    </row>
    <row r="198" spans="13:20" x14ac:dyDescent="0.25">
      <c r="M198" s="332">
        <v>193</v>
      </c>
      <c r="O198" s="325">
        <v>193</v>
      </c>
      <c r="P198" s="368" t="s">
        <v>871</v>
      </c>
      <c r="Q198" s="368" t="s">
        <v>1055</v>
      </c>
      <c r="R198" s="369" t="s">
        <v>670</v>
      </c>
      <c r="S198" s="19"/>
      <c r="T198" s="207"/>
    </row>
    <row r="199" spans="13:20" x14ac:dyDescent="0.25">
      <c r="M199" s="332">
        <v>194</v>
      </c>
      <c r="O199" s="325">
        <v>194</v>
      </c>
      <c r="P199" s="368" t="s">
        <v>871</v>
      </c>
      <c r="Q199" s="368" t="s">
        <v>1053</v>
      </c>
      <c r="R199" s="369" t="s">
        <v>670</v>
      </c>
      <c r="S199" s="19"/>
      <c r="T199" s="207"/>
    </row>
    <row r="200" spans="13:20" x14ac:dyDescent="0.25">
      <c r="M200" s="332">
        <v>195</v>
      </c>
      <c r="O200" s="325">
        <v>195</v>
      </c>
      <c r="P200" s="368" t="s">
        <v>872</v>
      </c>
      <c r="Q200" s="368" t="s">
        <v>1039</v>
      </c>
      <c r="R200" s="369" t="s">
        <v>672</v>
      </c>
      <c r="S200" s="19"/>
      <c r="T200" s="207"/>
    </row>
    <row r="201" spans="13:20" x14ac:dyDescent="0.25">
      <c r="M201" s="332">
        <v>196</v>
      </c>
      <c r="O201" s="325">
        <v>196</v>
      </c>
      <c r="P201" s="368" t="s">
        <v>872</v>
      </c>
      <c r="Q201" s="368" t="s">
        <v>664</v>
      </c>
      <c r="R201" s="369" t="s">
        <v>672</v>
      </c>
      <c r="S201" s="18"/>
      <c r="T201" s="207"/>
    </row>
    <row r="202" spans="13:20" x14ac:dyDescent="0.25">
      <c r="M202" s="332">
        <v>197</v>
      </c>
      <c r="O202" s="325">
        <v>197</v>
      </c>
      <c r="P202" s="368" t="s">
        <v>872</v>
      </c>
      <c r="Q202" s="368" t="s">
        <v>665</v>
      </c>
      <c r="R202" s="369" t="s">
        <v>672</v>
      </c>
      <c r="S202" s="18"/>
      <c r="T202" s="207"/>
    </row>
    <row r="203" spans="13:20" x14ac:dyDescent="0.25">
      <c r="M203" s="332">
        <v>198</v>
      </c>
      <c r="O203" s="325">
        <v>198</v>
      </c>
      <c r="P203" s="368" t="s">
        <v>872</v>
      </c>
      <c r="Q203" s="368" t="s">
        <v>1017</v>
      </c>
      <c r="R203" s="369" t="s">
        <v>673</v>
      </c>
      <c r="S203" s="18"/>
      <c r="T203" s="207"/>
    </row>
    <row r="204" spans="13:20" x14ac:dyDescent="0.25">
      <c r="M204" s="332">
        <v>199</v>
      </c>
      <c r="O204" s="325">
        <v>199</v>
      </c>
      <c r="P204" s="368" t="s">
        <v>872</v>
      </c>
      <c r="Q204" s="368" t="s">
        <v>1039</v>
      </c>
      <c r="R204" s="369" t="s">
        <v>673</v>
      </c>
      <c r="S204" s="18"/>
      <c r="T204" s="207"/>
    </row>
    <row r="205" spans="13:20" x14ac:dyDescent="0.25">
      <c r="M205" s="332">
        <v>200</v>
      </c>
      <c r="O205" s="325">
        <v>200</v>
      </c>
      <c r="P205" s="368" t="s">
        <v>872</v>
      </c>
      <c r="Q205" s="368" t="s">
        <v>1040</v>
      </c>
      <c r="R205" s="369" t="s">
        <v>673</v>
      </c>
      <c r="S205" s="18"/>
      <c r="T205" s="207"/>
    </row>
    <row r="206" spans="13:20" x14ac:dyDescent="0.25">
      <c r="M206" s="332">
        <v>201</v>
      </c>
      <c r="O206" s="325">
        <v>201</v>
      </c>
      <c r="P206" s="368" t="s">
        <v>872</v>
      </c>
      <c r="Q206" s="368" t="s">
        <v>648</v>
      </c>
      <c r="R206" s="369" t="s">
        <v>673</v>
      </c>
      <c r="S206" s="18"/>
      <c r="T206" s="207"/>
    </row>
    <row r="207" spans="13:20" x14ac:dyDescent="0.25">
      <c r="M207" s="332">
        <v>202</v>
      </c>
      <c r="O207" s="325">
        <v>202</v>
      </c>
      <c r="P207" s="368" t="s">
        <v>872</v>
      </c>
      <c r="Q207" s="368" t="s">
        <v>653</v>
      </c>
      <c r="R207" s="369" t="s">
        <v>673</v>
      </c>
      <c r="S207" s="18"/>
      <c r="T207" s="207"/>
    </row>
    <row r="208" spans="13:20" x14ac:dyDescent="0.25">
      <c r="M208" s="332">
        <v>203</v>
      </c>
      <c r="O208" s="325">
        <v>203</v>
      </c>
      <c r="P208" s="368" t="s">
        <v>872</v>
      </c>
      <c r="Q208" s="368" t="s">
        <v>1033</v>
      </c>
      <c r="R208" s="369" t="s">
        <v>673</v>
      </c>
      <c r="S208" s="18"/>
      <c r="T208" s="207"/>
    </row>
    <row r="209" spans="13:18" x14ac:dyDescent="0.25">
      <c r="M209" s="332">
        <v>204</v>
      </c>
      <c r="O209" s="325">
        <v>204</v>
      </c>
      <c r="P209" s="368" t="s">
        <v>872</v>
      </c>
      <c r="Q209" s="368" t="s">
        <v>664</v>
      </c>
      <c r="R209" s="369" t="s">
        <v>673</v>
      </c>
    </row>
    <row r="210" spans="13:18" x14ac:dyDescent="0.25">
      <c r="M210" s="332">
        <v>205</v>
      </c>
      <c r="O210" s="325">
        <v>205</v>
      </c>
      <c r="P210" s="368" t="s">
        <v>872</v>
      </c>
      <c r="Q210" s="368" t="s">
        <v>665</v>
      </c>
      <c r="R210" s="369" t="s">
        <v>673</v>
      </c>
    </row>
    <row r="211" spans="13:18" x14ac:dyDescent="0.25">
      <c r="M211" s="332">
        <v>206</v>
      </c>
      <c r="O211" s="325">
        <v>206</v>
      </c>
      <c r="P211" s="368" t="s">
        <v>873</v>
      </c>
      <c r="Q211" s="368" t="s">
        <v>1049</v>
      </c>
      <c r="R211" s="369" t="s">
        <v>669</v>
      </c>
    </row>
    <row r="212" spans="13:18" x14ac:dyDescent="0.25">
      <c r="M212" s="332">
        <v>207</v>
      </c>
      <c r="O212" s="325">
        <v>207</v>
      </c>
      <c r="P212" s="368" t="s">
        <v>873</v>
      </c>
      <c r="Q212" s="368" t="s">
        <v>653</v>
      </c>
      <c r="R212" s="369" t="s">
        <v>669</v>
      </c>
    </row>
    <row r="213" spans="13:18" x14ac:dyDescent="0.25">
      <c r="M213" s="332">
        <v>208</v>
      </c>
      <c r="O213" s="325">
        <v>208</v>
      </c>
      <c r="P213" s="368" t="s">
        <v>873</v>
      </c>
      <c r="Q213" s="368" t="s">
        <v>1033</v>
      </c>
      <c r="R213" s="369" t="s">
        <v>669</v>
      </c>
    </row>
    <row r="214" spans="13:18" x14ac:dyDescent="0.25">
      <c r="M214" s="332">
        <v>209</v>
      </c>
      <c r="O214" s="325">
        <v>209</v>
      </c>
      <c r="P214" s="368" t="s">
        <v>873</v>
      </c>
      <c r="Q214" s="368" t="s">
        <v>1051</v>
      </c>
      <c r="R214" s="369" t="s">
        <v>669</v>
      </c>
    </row>
    <row r="215" spans="13:18" x14ac:dyDescent="0.25">
      <c r="M215" s="332">
        <v>210</v>
      </c>
      <c r="O215" s="325">
        <v>210</v>
      </c>
      <c r="P215" s="368" t="s">
        <v>873</v>
      </c>
      <c r="Q215" s="368" t="s">
        <v>666</v>
      </c>
      <c r="R215" s="369" t="s">
        <v>669</v>
      </c>
    </row>
    <row r="216" spans="13:18" x14ac:dyDescent="0.25">
      <c r="M216" s="332">
        <v>211</v>
      </c>
      <c r="O216" s="325">
        <v>211</v>
      </c>
      <c r="P216" s="368" t="s">
        <v>873</v>
      </c>
      <c r="Q216" s="368" t="s">
        <v>653</v>
      </c>
      <c r="R216" s="369" t="s">
        <v>670</v>
      </c>
    </row>
    <row r="217" spans="13:18" x14ac:dyDescent="0.25">
      <c r="M217" s="332">
        <v>212</v>
      </c>
      <c r="O217" s="325">
        <v>212</v>
      </c>
      <c r="P217" s="368" t="s">
        <v>873</v>
      </c>
      <c r="Q217" s="368" t="s">
        <v>1033</v>
      </c>
      <c r="R217" s="369" t="s">
        <v>670</v>
      </c>
    </row>
    <row r="218" spans="13:18" x14ac:dyDescent="0.25">
      <c r="M218" s="332">
        <v>213</v>
      </c>
      <c r="O218" s="325">
        <v>213</v>
      </c>
      <c r="P218" s="368" t="s">
        <v>873</v>
      </c>
      <c r="Q218" s="368" t="s">
        <v>1051</v>
      </c>
      <c r="R218" s="369" t="s">
        <v>670</v>
      </c>
    </row>
    <row r="219" spans="13:18" x14ac:dyDescent="0.25">
      <c r="M219" s="332">
        <v>214</v>
      </c>
      <c r="O219" s="325">
        <v>214</v>
      </c>
      <c r="P219" s="368" t="s">
        <v>873</v>
      </c>
      <c r="Q219" s="368" t="s">
        <v>666</v>
      </c>
      <c r="R219" s="369" t="s">
        <v>670</v>
      </c>
    </row>
    <row r="220" spans="13:18" x14ac:dyDescent="0.25">
      <c r="M220" s="332">
        <v>215</v>
      </c>
      <c r="O220" s="325">
        <v>215</v>
      </c>
      <c r="P220" s="368" t="s">
        <v>873</v>
      </c>
      <c r="Q220" s="368" t="s">
        <v>1033</v>
      </c>
      <c r="R220" s="369" t="s">
        <v>671</v>
      </c>
    </row>
    <row r="221" spans="13:18" x14ac:dyDescent="0.25">
      <c r="M221" s="332">
        <v>216</v>
      </c>
      <c r="O221" s="325">
        <v>216</v>
      </c>
      <c r="P221" s="368" t="s">
        <v>873</v>
      </c>
      <c r="Q221" s="368" t="s">
        <v>1049</v>
      </c>
      <c r="R221" s="369" t="s">
        <v>672</v>
      </c>
    </row>
    <row r="222" spans="13:18" x14ac:dyDescent="0.25">
      <c r="M222" s="332">
        <v>217</v>
      </c>
      <c r="O222" s="325">
        <v>217</v>
      </c>
      <c r="P222" s="368" t="s">
        <v>873</v>
      </c>
      <c r="Q222" s="368" t="s">
        <v>653</v>
      </c>
      <c r="R222" s="369" t="s">
        <v>672</v>
      </c>
    </row>
    <row r="223" spans="13:18" x14ac:dyDescent="0.25">
      <c r="M223" s="332">
        <v>218</v>
      </c>
      <c r="O223" s="325">
        <v>218</v>
      </c>
      <c r="P223" s="368" t="s">
        <v>873</v>
      </c>
      <c r="Q223" s="368" t="s">
        <v>624</v>
      </c>
      <c r="R223" s="369" t="s">
        <v>673</v>
      </c>
    </row>
    <row r="224" spans="13:18" x14ac:dyDescent="0.25">
      <c r="M224" s="332">
        <v>219</v>
      </c>
      <c r="O224" s="325">
        <v>219</v>
      </c>
      <c r="P224" s="368" t="s">
        <v>873</v>
      </c>
      <c r="Q224" s="368" t="s">
        <v>1039</v>
      </c>
      <c r="R224" s="369" t="s">
        <v>673</v>
      </c>
    </row>
    <row r="225" spans="13:18" x14ac:dyDescent="0.25">
      <c r="M225" s="332">
        <v>220</v>
      </c>
      <c r="O225" s="325">
        <v>220</v>
      </c>
      <c r="P225" s="368" t="s">
        <v>873</v>
      </c>
      <c r="Q225" s="368" t="s">
        <v>1040</v>
      </c>
      <c r="R225" s="369" t="s">
        <v>673</v>
      </c>
    </row>
    <row r="226" spans="13:18" x14ac:dyDescent="0.25">
      <c r="M226" s="332">
        <v>221</v>
      </c>
      <c r="O226" s="325">
        <v>221</v>
      </c>
      <c r="P226" s="368" t="s">
        <v>873</v>
      </c>
      <c r="Q226" s="368" t="s">
        <v>1038</v>
      </c>
      <c r="R226" s="369" t="s">
        <v>673</v>
      </c>
    </row>
    <row r="227" spans="13:18" x14ac:dyDescent="0.25">
      <c r="M227" s="332">
        <v>222</v>
      </c>
      <c r="O227" s="325">
        <v>222</v>
      </c>
      <c r="P227" s="368" t="s">
        <v>873</v>
      </c>
      <c r="Q227" s="368" t="s">
        <v>648</v>
      </c>
      <c r="R227" s="369" t="s">
        <v>673</v>
      </c>
    </row>
    <row r="228" spans="13:18" x14ac:dyDescent="0.25">
      <c r="M228" s="332">
        <v>223</v>
      </c>
      <c r="O228" s="325">
        <v>223</v>
      </c>
      <c r="P228" s="368" t="s">
        <v>873</v>
      </c>
      <c r="Q228" s="368" t="s">
        <v>664</v>
      </c>
      <c r="R228" s="369" t="s">
        <v>673</v>
      </c>
    </row>
    <row r="229" spans="13:18" x14ac:dyDescent="0.25">
      <c r="M229" s="332">
        <v>224</v>
      </c>
      <c r="O229" s="325">
        <v>224</v>
      </c>
      <c r="P229" s="368" t="s">
        <v>873</v>
      </c>
      <c r="Q229" s="368" t="s">
        <v>665</v>
      </c>
      <c r="R229" s="369" t="s">
        <v>673</v>
      </c>
    </row>
    <row r="230" spans="13:18" x14ac:dyDescent="0.25">
      <c r="M230" s="332">
        <v>225</v>
      </c>
      <c r="O230" s="325">
        <v>225</v>
      </c>
      <c r="P230" s="368" t="s">
        <v>873</v>
      </c>
      <c r="Q230" s="368" t="s">
        <v>666</v>
      </c>
      <c r="R230" s="369" t="s">
        <v>673</v>
      </c>
    </row>
    <row r="231" spans="13:18" x14ac:dyDescent="0.25">
      <c r="M231" s="332">
        <v>226</v>
      </c>
      <c r="O231" s="325">
        <v>226</v>
      </c>
      <c r="P231" s="368" t="s">
        <v>874</v>
      </c>
      <c r="Q231" s="368" t="s">
        <v>1049</v>
      </c>
      <c r="R231" s="369" t="s">
        <v>669</v>
      </c>
    </row>
    <row r="232" spans="13:18" x14ac:dyDescent="0.25">
      <c r="M232" s="332">
        <v>227</v>
      </c>
      <c r="O232" s="325">
        <v>227</v>
      </c>
      <c r="P232" s="368" t="s">
        <v>874</v>
      </c>
      <c r="Q232" s="368" t="s">
        <v>1044</v>
      </c>
      <c r="R232" s="369" t="s">
        <v>669</v>
      </c>
    </row>
    <row r="233" spans="13:18" x14ac:dyDescent="0.25">
      <c r="M233" s="332">
        <v>228</v>
      </c>
      <c r="O233" s="325">
        <v>228</v>
      </c>
      <c r="P233" s="368" t="s">
        <v>874</v>
      </c>
      <c r="Q233" s="368" t="s">
        <v>653</v>
      </c>
      <c r="R233" s="369" t="s">
        <v>669</v>
      </c>
    </row>
    <row r="234" spans="13:18" x14ac:dyDescent="0.25">
      <c r="M234" s="332">
        <v>229</v>
      </c>
      <c r="O234" s="325">
        <v>229</v>
      </c>
      <c r="P234" s="368" t="s">
        <v>874</v>
      </c>
      <c r="Q234" s="368" t="s">
        <v>654</v>
      </c>
      <c r="R234" s="369" t="s">
        <v>669</v>
      </c>
    </row>
    <row r="235" spans="13:18" x14ac:dyDescent="0.25">
      <c r="M235" s="332">
        <v>230</v>
      </c>
      <c r="O235" s="325">
        <v>230</v>
      </c>
      <c r="P235" s="368" t="s">
        <v>874</v>
      </c>
      <c r="Q235" s="368" t="s">
        <v>1051</v>
      </c>
      <c r="R235" s="369" t="s">
        <v>669</v>
      </c>
    </row>
    <row r="236" spans="13:18" x14ac:dyDescent="0.25">
      <c r="M236" s="332">
        <v>231</v>
      </c>
      <c r="O236" s="325">
        <v>231</v>
      </c>
      <c r="P236" s="368" t="s">
        <v>874</v>
      </c>
      <c r="Q236" s="368" t="s">
        <v>1052</v>
      </c>
      <c r="R236" s="369" t="s">
        <v>669</v>
      </c>
    </row>
    <row r="237" spans="13:18" x14ac:dyDescent="0.25">
      <c r="M237" s="332">
        <v>232</v>
      </c>
      <c r="O237" s="325">
        <v>232</v>
      </c>
      <c r="P237" s="368" t="s">
        <v>874</v>
      </c>
      <c r="Q237" s="368" t="s">
        <v>666</v>
      </c>
      <c r="R237" s="369" t="s">
        <v>669</v>
      </c>
    </row>
    <row r="238" spans="13:18" x14ac:dyDescent="0.25">
      <c r="M238" s="332">
        <v>233</v>
      </c>
      <c r="O238" s="325">
        <v>233</v>
      </c>
      <c r="P238" s="368" t="s">
        <v>874</v>
      </c>
      <c r="Q238" s="368" t="s">
        <v>1052</v>
      </c>
      <c r="R238" s="369" t="s">
        <v>670</v>
      </c>
    </row>
    <row r="239" spans="13:18" x14ac:dyDescent="0.25">
      <c r="M239" s="332">
        <v>234</v>
      </c>
      <c r="O239" s="325">
        <v>234</v>
      </c>
      <c r="P239" s="368" t="s">
        <v>874</v>
      </c>
      <c r="Q239" s="368" t="s">
        <v>666</v>
      </c>
      <c r="R239" s="369" t="s">
        <v>670</v>
      </c>
    </row>
    <row r="240" spans="13:18" x14ac:dyDescent="0.25">
      <c r="M240" s="332">
        <v>235</v>
      </c>
      <c r="O240" s="325">
        <v>235</v>
      </c>
      <c r="P240" s="368" t="s">
        <v>876</v>
      </c>
      <c r="Q240" s="368" t="s">
        <v>1021</v>
      </c>
      <c r="R240" s="369" t="s">
        <v>671</v>
      </c>
    </row>
    <row r="241" spans="13:18" x14ac:dyDescent="0.25">
      <c r="M241" s="332">
        <v>236</v>
      </c>
      <c r="O241" s="325">
        <v>236</v>
      </c>
      <c r="P241" s="368" t="s">
        <v>876</v>
      </c>
      <c r="Q241" s="368" t="s">
        <v>1026</v>
      </c>
      <c r="R241" s="369" t="s">
        <v>671</v>
      </c>
    </row>
    <row r="242" spans="13:18" x14ac:dyDescent="0.25">
      <c r="M242" s="332">
        <v>237</v>
      </c>
      <c r="O242" s="325">
        <v>237</v>
      </c>
      <c r="P242" s="368" t="s">
        <v>876</v>
      </c>
      <c r="Q242" s="368" t="s">
        <v>1046</v>
      </c>
      <c r="R242" s="369" t="s">
        <v>671</v>
      </c>
    </row>
    <row r="243" spans="13:18" x14ac:dyDescent="0.25">
      <c r="M243" s="332">
        <v>238</v>
      </c>
      <c r="O243" s="325">
        <v>238</v>
      </c>
      <c r="P243" s="368" t="s">
        <v>876</v>
      </c>
      <c r="Q243" s="368" t="s">
        <v>1033</v>
      </c>
      <c r="R243" s="369" t="s">
        <v>671</v>
      </c>
    </row>
    <row r="244" spans="13:18" x14ac:dyDescent="0.25">
      <c r="M244" s="332">
        <v>239</v>
      </c>
      <c r="O244" s="325">
        <v>239</v>
      </c>
      <c r="P244" s="368" t="s">
        <v>875</v>
      </c>
      <c r="Q244" s="368" t="s">
        <v>666</v>
      </c>
      <c r="R244" s="369" t="s">
        <v>669</v>
      </c>
    </row>
    <row r="245" spans="13:18" x14ac:dyDescent="0.25">
      <c r="M245" s="332">
        <v>240</v>
      </c>
      <c r="O245" s="325">
        <v>240</v>
      </c>
      <c r="P245" s="368" t="s">
        <v>875</v>
      </c>
      <c r="Q245" s="368" t="s">
        <v>1049</v>
      </c>
      <c r="R245" s="369" t="s">
        <v>670</v>
      </c>
    </row>
    <row r="246" spans="13:18" x14ac:dyDescent="0.25">
      <c r="M246" s="332">
        <v>241</v>
      </c>
      <c r="O246" s="325">
        <v>241</v>
      </c>
      <c r="P246" s="368" t="s">
        <v>875</v>
      </c>
      <c r="Q246" s="368" t="s">
        <v>1047</v>
      </c>
      <c r="R246" s="369" t="s">
        <v>670</v>
      </c>
    </row>
    <row r="247" spans="13:18" x14ac:dyDescent="0.25">
      <c r="M247" s="332">
        <v>242</v>
      </c>
      <c r="O247" s="325">
        <v>242</v>
      </c>
      <c r="P247" s="368" t="s">
        <v>875</v>
      </c>
      <c r="Q247" s="368" t="s">
        <v>1051</v>
      </c>
      <c r="R247" s="369" t="s">
        <v>670</v>
      </c>
    </row>
    <row r="248" spans="13:18" x14ac:dyDescent="0.25">
      <c r="M248" s="333">
        <v>243</v>
      </c>
      <c r="O248" s="327">
        <v>243</v>
      </c>
      <c r="P248" s="370" t="s">
        <v>875</v>
      </c>
      <c r="Q248" s="370" t="s">
        <v>666</v>
      </c>
      <c r="R248" s="371" t="s">
        <v>670</v>
      </c>
    </row>
    <row r="249" spans="13:18" x14ac:dyDescent="0.25">
      <c r="M249" s="16"/>
      <c r="O249" s="16"/>
      <c r="P249" s="18"/>
      <c r="Q249" s="18"/>
      <c r="R249" s="207"/>
    </row>
    <row r="250" spans="13:18" x14ac:dyDescent="0.25">
      <c r="M250" s="16"/>
      <c r="O250" s="16"/>
      <c r="P250" s="18"/>
      <c r="Q250" s="18"/>
      <c r="R250" s="207"/>
    </row>
    <row r="251" spans="13:18" x14ac:dyDescent="0.25">
      <c r="M251" s="16"/>
      <c r="O251" s="16"/>
      <c r="P251" s="18"/>
      <c r="Q251" s="18"/>
      <c r="R251" s="207"/>
    </row>
    <row r="252" spans="13:18" x14ac:dyDescent="0.25">
      <c r="M252" s="16"/>
      <c r="O252" s="16"/>
      <c r="P252" s="18"/>
      <c r="Q252" s="18"/>
      <c r="R252" s="207"/>
    </row>
    <row r="253" spans="13:18" x14ac:dyDescent="0.25">
      <c r="M253" s="16"/>
      <c r="O253" s="16"/>
      <c r="P253" s="18"/>
      <c r="Q253" s="18"/>
      <c r="R253" s="207"/>
    </row>
    <row r="254" spans="13:18" x14ac:dyDescent="0.25">
      <c r="M254" s="16"/>
      <c r="O254" s="16"/>
      <c r="P254" s="18"/>
      <c r="Q254" s="18"/>
      <c r="R254" s="18"/>
    </row>
    <row r="255" spans="13:18" x14ac:dyDescent="0.25">
      <c r="M255" s="16"/>
      <c r="O255" s="16"/>
      <c r="P255" s="18"/>
      <c r="Q255" s="18"/>
      <c r="R255" s="18"/>
    </row>
    <row r="256" spans="13:18" x14ac:dyDescent="0.25">
      <c r="M256" s="16"/>
      <c r="O256" s="16"/>
      <c r="P256" s="18"/>
      <c r="Q256" s="18"/>
      <c r="R256" s="18"/>
    </row>
    <row r="257" spans="13:18" x14ac:dyDescent="0.25">
      <c r="M257" s="16"/>
      <c r="O257" s="16"/>
      <c r="P257" s="18"/>
      <c r="Q257" s="18"/>
      <c r="R257" s="18"/>
    </row>
    <row r="258" spans="13:18" x14ac:dyDescent="0.25">
      <c r="M258" s="16"/>
      <c r="O258" s="16"/>
      <c r="P258" s="18"/>
      <c r="Q258" s="18"/>
      <c r="R258" s="18"/>
    </row>
    <row r="259" spans="13:18" x14ac:dyDescent="0.25">
      <c r="M259" s="16"/>
      <c r="O259" s="16"/>
      <c r="P259" s="18"/>
      <c r="Q259" s="18"/>
      <c r="R259" s="18"/>
    </row>
    <row r="260" spans="13:18" x14ac:dyDescent="0.25">
      <c r="M260" s="16"/>
      <c r="O260" s="16"/>
      <c r="P260" s="18"/>
      <c r="Q260" s="18"/>
      <c r="R260" s="18"/>
    </row>
    <row r="261" spans="13:18" x14ac:dyDescent="0.25">
      <c r="M261" s="16"/>
      <c r="O261" s="16"/>
      <c r="P261" s="18"/>
      <c r="Q261" s="18"/>
      <c r="R261" s="18"/>
    </row>
    <row r="262" spans="13:18" x14ac:dyDescent="0.25">
      <c r="M262" s="16"/>
      <c r="O262" s="16"/>
      <c r="P262" s="18"/>
      <c r="Q262" s="18"/>
      <c r="R262" s="18"/>
    </row>
    <row r="263" spans="13:18" x14ac:dyDescent="0.25">
      <c r="M263" s="16"/>
      <c r="O263" s="16"/>
      <c r="P263" s="18"/>
      <c r="Q263" s="18"/>
      <c r="R263" s="18"/>
    </row>
    <row r="264" spans="13:18" x14ac:dyDescent="0.25">
      <c r="M264" s="16"/>
      <c r="O264" s="16"/>
      <c r="P264" s="18"/>
      <c r="Q264" s="18"/>
      <c r="R264" s="18"/>
    </row>
    <row r="265" spans="13:18" x14ac:dyDescent="0.25">
      <c r="M265" s="16"/>
      <c r="O265" s="16"/>
      <c r="P265" s="18"/>
      <c r="Q265" s="18"/>
      <c r="R265" s="18"/>
    </row>
    <row r="266" spans="13:18" x14ac:dyDescent="0.25">
      <c r="M266" s="16"/>
      <c r="O266" s="16"/>
      <c r="P266" s="18"/>
      <c r="Q266" s="18"/>
      <c r="R266" s="18"/>
    </row>
    <row r="267" spans="13:18" x14ac:dyDescent="0.25">
      <c r="M267" s="16"/>
      <c r="O267" s="16"/>
      <c r="P267" s="18"/>
      <c r="Q267" s="18"/>
      <c r="R267" s="18"/>
    </row>
    <row r="268" spans="13:18" x14ac:dyDescent="0.25">
      <c r="M268" s="16"/>
      <c r="O268" s="16"/>
      <c r="P268" s="18"/>
      <c r="Q268" s="18"/>
      <c r="R268" s="18"/>
    </row>
    <row r="269" spans="13:18" x14ac:dyDescent="0.25">
      <c r="M269" s="16"/>
      <c r="O269" s="16"/>
      <c r="P269" s="18"/>
      <c r="Q269" s="18"/>
      <c r="R269" s="18"/>
    </row>
    <row r="270" spans="13:18" x14ac:dyDescent="0.25">
      <c r="M270" s="16"/>
      <c r="O270" s="16"/>
      <c r="P270" s="18"/>
      <c r="Q270" s="18"/>
      <c r="R270" s="18"/>
    </row>
    <row r="271" spans="13:18" x14ac:dyDescent="0.25">
      <c r="M271" s="16"/>
      <c r="O271" s="16"/>
      <c r="P271" s="18"/>
      <c r="Q271" s="18"/>
      <c r="R271" s="18"/>
    </row>
    <row r="272" spans="13:18" x14ac:dyDescent="0.25">
      <c r="M272" s="16"/>
      <c r="O272" s="16"/>
      <c r="P272" s="18"/>
      <c r="Q272" s="18"/>
      <c r="R272" s="18"/>
    </row>
    <row r="273" spans="13:26" x14ac:dyDescent="0.25">
      <c r="M273" s="16"/>
      <c r="O273" s="16"/>
      <c r="P273" s="18"/>
      <c r="Q273" s="18"/>
      <c r="R273" s="18"/>
    </row>
    <row r="274" spans="13:26" x14ac:dyDescent="0.25">
      <c r="M274" s="16"/>
      <c r="O274" s="16"/>
      <c r="P274" s="18"/>
      <c r="Q274" s="18"/>
      <c r="R274" s="18"/>
    </row>
    <row r="275" spans="13:26" x14ac:dyDescent="0.25">
      <c r="M275" s="16"/>
      <c r="O275" s="16"/>
      <c r="P275" s="18"/>
      <c r="Q275" s="18"/>
      <c r="R275" s="18"/>
    </row>
    <row r="276" spans="13:26" x14ac:dyDescent="0.25">
      <c r="M276" s="16"/>
      <c r="O276" s="16"/>
      <c r="P276" s="18"/>
      <c r="Q276" s="18"/>
      <c r="R276" s="18"/>
    </row>
    <row r="277" spans="13:26" x14ac:dyDescent="0.25">
      <c r="M277" s="16"/>
      <c r="O277" s="16"/>
      <c r="P277" s="18"/>
      <c r="Q277" s="18"/>
      <c r="R277" s="18"/>
    </row>
    <row r="278" spans="13:26" x14ac:dyDescent="0.25">
      <c r="M278" s="16"/>
      <c r="O278" s="16"/>
      <c r="P278" s="18"/>
      <c r="Q278" s="18"/>
      <c r="R278" s="18"/>
    </row>
    <row r="279" spans="13:26" x14ac:dyDescent="0.25">
      <c r="M279" s="16"/>
      <c r="O279" s="16"/>
      <c r="P279" s="18"/>
      <c r="Q279" s="18"/>
      <c r="R279" s="18"/>
    </row>
    <row r="280" spans="13:26" x14ac:dyDescent="0.25">
      <c r="M280" s="16"/>
      <c r="O280" s="16"/>
      <c r="P280" s="18"/>
      <c r="Q280" s="18"/>
      <c r="R280" s="18"/>
    </row>
    <row r="281" spans="13:26" x14ac:dyDescent="0.25">
      <c r="M281" s="16"/>
      <c r="O281" s="16"/>
      <c r="P281" s="18"/>
      <c r="Q281" s="18"/>
      <c r="R281" s="18"/>
    </row>
    <row r="282" spans="13:26" x14ac:dyDescent="0.25">
      <c r="M282" s="16"/>
      <c r="O282" s="16"/>
      <c r="P282" s="18"/>
      <c r="Q282" s="18"/>
      <c r="R282" s="18"/>
    </row>
    <row r="283" spans="13:26" x14ac:dyDescent="0.25">
      <c r="M283" s="16"/>
      <c r="O283" s="16"/>
      <c r="P283" s="18"/>
      <c r="Q283" s="18"/>
      <c r="R283" s="18"/>
      <c r="T283" s="4"/>
      <c r="U283" s="4"/>
      <c r="V283" s="4"/>
      <c r="W283" s="4"/>
      <c r="X283" s="4"/>
      <c r="Y283" s="4"/>
      <c r="Z283" s="4"/>
    </row>
    <row r="284" spans="13:26" x14ac:dyDescent="0.25">
      <c r="M284" s="16"/>
      <c r="O284" s="16"/>
      <c r="P284" s="18"/>
      <c r="Q284" s="18"/>
      <c r="R284" s="18"/>
      <c r="T284" s="4"/>
      <c r="U284" s="4"/>
      <c r="V284" s="4"/>
      <c r="W284" s="4"/>
      <c r="X284" s="4"/>
      <c r="Y284" s="4"/>
      <c r="Z284" s="4"/>
    </row>
    <row r="285" spans="13:26" x14ac:dyDescent="0.25">
      <c r="M285" s="16"/>
      <c r="O285" s="16"/>
      <c r="P285" s="18"/>
      <c r="Q285" s="18"/>
      <c r="R285" s="18"/>
      <c r="T285" s="4"/>
      <c r="U285" s="4"/>
      <c r="V285" s="4"/>
      <c r="W285" s="4"/>
      <c r="X285" s="4"/>
      <c r="Y285" s="4"/>
      <c r="Z285" s="4"/>
    </row>
    <row r="286" spans="13:26" x14ac:dyDescent="0.25">
      <c r="M286" s="16"/>
      <c r="O286" s="16"/>
      <c r="P286" s="18"/>
      <c r="Q286" s="18"/>
      <c r="R286" s="18"/>
      <c r="T286" s="4"/>
      <c r="U286" s="4"/>
      <c r="V286" s="4"/>
      <c r="W286" s="4"/>
      <c r="X286" s="4"/>
      <c r="Y286" s="4"/>
      <c r="Z286" s="4"/>
    </row>
    <row r="287" spans="13:26" x14ac:dyDescent="0.25">
      <c r="M287" s="16"/>
      <c r="O287" s="16"/>
      <c r="P287" s="18"/>
      <c r="Q287" s="18"/>
      <c r="R287" s="18"/>
      <c r="T287" s="4"/>
      <c r="U287" s="4"/>
      <c r="V287" s="4"/>
      <c r="W287" s="4"/>
      <c r="X287" s="4"/>
      <c r="Y287" s="4"/>
      <c r="Z287" s="4"/>
    </row>
    <row r="288" spans="13:26" x14ac:dyDescent="0.25">
      <c r="M288" s="16"/>
      <c r="O288" s="16"/>
      <c r="P288" s="18"/>
      <c r="Q288" s="18"/>
      <c r="R288" s="18"/>
      <c r="T288" s="4"/>
      <c r="U288" s="4"/>
      <c r="V288" s="4"/>
      <c r="W288" s="4"/>
      <c r="X288" s="4"/>
      <c r="Y288" s="4"/>
      <c r="Z288" s="4"/>
    </row>
    <row r="289" spans="13:26" x14ac:dyDescent="0.25">
      <c r="M289" s="16"/>
      <c r="O289" s="16"/>
      <c r="P289" s="18"/>
      <c r="Q289" s="18"/>
      <c r="R289" s="18"/>
      <c r="T289" s="4"/>
      <c r="U289" s="4"/>
      <c r="V289" s="4"/>
      <c r="W289" s="4"/>
      <c r="X289" s="4"/>
      <c r="Y289" s="4"/>
      <c r="Z289" s="4"/>
    </row>
    <row r="290" spans="13:26" x14ac:dyDescent="0.25">
      <c r="M290" s="16"/>
      <c r="O290" s="16"/>
      <c r="P290" s="18"/>
      <c r="Q290" s="18"/>
      <c r="R290" s="18"/>
      <c r="T290" s="4"/>
      <c r="U290" s="4"/>
      <c r="V290" s="4"/>
      <c r="W290" s="4"/>
      <c r="X290" s="4"/>
      <c r="Y290" s="4"/>
      <c r="Z290" s="4"/>
    </row>
    <row r="291" spans="13:26" x14ac:dyDescent="0.25">
      <c r="M291" s="16"/>
      <c r="O291" s="16"/>
      <c r="P291" s="18"/>
      <c r="Q291" s="18"/>
      <c r="R291" s="18"/>
      <c r="T291" s="4"/>
      <c r="U291" s="4"/>
      <c r="V291" s="4"/>
      <c r="W291" s="4"/>
      <c r="X291" s="4"/>
      <c r="Y291" s="4"/>
      <c r="Z291" s="4"/>
    </row>
    <row r="292" spans="13:26" x14ac:dyDescent="0.25">
      <c r="M292" s="16"/>
      <c r="O292" s="16"/>
      <c r="P292" s="18"/>
      <c r="Q292" s="18"/>
      <c r="R292" s="18"/>
      <c r="T292" s="4"/>
      <c r="U292" s="4"/>
      <c r="V292" s="4"/>
      <c r="W292" s="4"/>
      <c r="X292" s="4"/>
      <c r="Y292" s="4"/>
      <c r="Z292" s="4"/>
    </row>
    <row r="293" spans="13:26" x14ac:dyDescent="0.25">
      <c r="P293" s="18"/>
      <c r="Q293" s="18"/>
      <c r="R293" s="18"/>
    </row>
    <row r="294" spans="13:26" x14ac:dyDescent="0.25">
      <c r="P294" s="18"/>
      <c r="Q294" s="18"/>
      <c r="R294" s="18"/>
    </row>
    <row r="295" spans="13:26" x14ac:dyDescent="0.25">
      <c r="P295" s="18"/>
      <c r="Q295" s="18"/>
      <c r="R295" s="18"/>
    </row>
    <row r="296" spans="13:26" x14ac:dyDescent="0.25">
      <c r="P296" s="18"/>
      <c r="Q296" s="18"/>
      <c r="R296" s="18"/>
    </row>
    <row r="297" spans="13:26" x14ac:dyDescent="0.25">
      <c r="P297" s="18"/>
      <c r="Q297" s="18"/>
      <c r="R297" s="18"/>
    </row>
    <row r="298" spans="13:26" x14ac:dyDescent="0.25">
      <c r="P298" s="18"/>
      <c r="Q298" s="18"/>
      <c r="R298" s="18"/>
    </row>
    <row r="299" spans="13:26" x14ac:dyDescent="0.25">
      <c r="P299" s="18"/>
      <c r="Q299" s="18"/>
      <c r="R299" s="18"/>
    </row>
    <row r="300" spans="13:26" x14ac:dyDescent="0.25">
      <c r="P300" s="18"/>
      <c r="Q300" s="18"/>
      <c r="R300" s="18"/>
    </row>
    <row r="301" spans="13:26" x14ac:dyDescent="0.25">
      <c r="P301" s="18"/>
      <c r="Q301" s="18"/>
      <c r="R301" s="18"/>
    </row>
    <row r="302" spans="13:26" x14ac:dyDescent="0.25">
      <c r="P302" s="18"/>
      <c r="Q302" s="18"/>
      <c r="R302" s="18"/>
    </row>
    <row r="303" spans="13:26" x14ac:dyDescent="0.25">
      <c r="P303" s="18"/>
      <c r="Q303" s="18"/>
      <c r="R303" s="18"/>
    </row>
    <row r="304" spans="13:26" x14ac:dyDescent="0.25">
      <c r="P304" s="18"/>
      <c r="Q304" s="18"/>
      <c r="R304" s="18"/>
    </row>
    <row r="305" spans="16:18" x14ac:dyDescent="0.25">
      <c r="P305" s="18"/>
      <c r="Q305" s="18"/>
      <c r="R305" s="18"/>
    </row>
    <row r="306" spans="16:18" x14ac:dyDescent="0.25">
      <c r="P306" s="18"/>
      <c r="Q306" s="18"/>
      <c r="R306" s="18"/>
    </row>
    <row r="307" spans="16:18" x14ac:dyDescent="0.25">
      <c r="P307" s="18"/>
      <c r="Q307" s="18"/>
      <c r="R307" s="18"/>
    </row>
    <row r="308" spans="16:18" x14ac:dyDescent="0.25">
      <c r="P308" s="18"/>
      <c r="Q308" s="18"/>
      <c r="R308" s="18"/>
    </row>
    <row r="309" spans="16:18" x14ac:dyDescent="0.25">
      <c r="P309" s="18"/>
      <c r="Q309" s="18"/>
      <c r="R309" s="18"/>
    </row>
    <row r="310" spans="16:18" x14ac:dyDescent="0.25">
      <c r="P310" s="18"/>
      <c r="Q310" s="18"/>
      <c r="R310" s="18"/>
    </row>
    <row r="311" spans="16:18" x14ac:dyDescent="0.25">
      <c r="P311" s="18"/>
      <c r="Q311" s="18"/>
      <c r="R311" s="18"/>
    </row>
    <row r="312" spans="16:18" x14ac:dyDescent="0.25">
      <c r="P312" s="18"/>
      <c r="Q312" s="18"/>
      <c r="R312" s="18"/>
    </row>
    <row r="313" spans="16:18" x14ac:dyDescent="0.25">
      <c r="P313" s="18"/>
      <c r="Q313" s="18"/>
      <c r="R313" s="18"/>
    </row>
    <row r="314" spans="16:18" x14ac:dyDescent="0.25">
      <c r="P314" s="18"/>
      <c r="Q314" s="18"/>
      <c r="R314" s="18"/>
    </row>
    <row r="315" spans="16:18" x14ac:dyDescent="0.25">
      <c r="P315" s="18"/>
      <c r="Q315" s="18"/>
      <c r="R315" s="18"/>
    </row>
    <row r="316" spans="16:18" x14ac:dyDescent="0.25">
      <c r="P316" s="18"/>
      <c r="Q316" s="18"/>
      <c r="R316" s="18"/>
    </row>
    <row r="317" spans="16:18" x14ac:dyDescent="0.25">
      <c r="P317" s="18"/>
      <c r="Q317" s="18"/>
      <c r="R317" s="18"/>
    </row>
    <row r="318" spans="16:18" x14ac:dyDescent="0.25">
      <c r="P318" s="18"/>
      <c r="Q318" s="18"/>
      <c r="R318" s="18"/>
    </row>
    <row r="319" spans="16:18" x14ac:dyDescent="0.25">
      <c r="P319" s="18"/>
      <c r="Q319" s="18"/>
      <c r="R319" s="18"/>
    </row>
    <row r="320" spans="16:18" x14ac:dyDescent="0.25">
      <c r="P320" s="18"/>
      <c r="Q320" s="18"/>
      <c r="R320" s="18"/>
    </row>
    <row r="321" spans="16:18" x14ac:dyDescent="0.25">
      <c r="P321" s="18"/>
      <c r="Q321" s="18"/>
      <c r="R321" s="18"/>
    </row>
    <row r="322" spans="16:18" x14ac:dyDescent="0.25">
      <c r="P322" s="18"/>
      <c r="Q322" s="18"/>
      <c r="R322" s="18"/>
    </row>
    <row r="323" spans="16:18" x14ac:dyDescent="0.25">
      <c r="P323" s="18"/>
      <c r="Q323" s="18"/>
      <c r="R323" s="18"/>
    </row>
    <row r="324" spans="16:18" x14ac:dyDescent="0.25">
      <c r="P324" s="18"/>
      <c r="Q324" s="18"/>
      <c r="R324" s="18"/>
    </row>
    <row r="325" spans="16:18" x14ac:dyDescent="0.25">
      <c r="P325" s="18"/>
      <c r="Q325" s="18"/>
      <c r="R325" s="18"/>
    </row>
    <row r="326" spans="16:18" x14ac:dyDescent="0.25">
      <c r="P326" s="18"/>
      <c r="Q326" s="18"/>
      <c r="R326" s="18"/>
    </row>
    <row r="327" spans="16:18" x14ac:dyDescent="0.25">
      <c r="P327" s="18"/>
      <c r="Q327" s="18"/>
      <c r="R327" s="18"/>
    </row>
    <row r="328" spans="16:18" x14ac:dyDescent="0.25">
      <c r="P328" s="18"/>
      <c r="Q328" s="18"/>
      <c r="R328" s="18"/>
    </row>
    <row r="329" spans="16:18" x14ac:dyDescent="0.25">
      <c r="P329" s="18"/>
      <c r="Q329" s="18"/>
      <c r="R329" s="18"/>
    </row>
    <row r="330" spans="16:18" x14ac:dyDescent="0.25">
      <c r="P330" s="18"/>
      <c r="Q330" s="18"/>
      <c r="R330" s="18"/>
    </row>
    <row r="331" spans="16:18" x14ac:dyDescent="0.25">
      <c r="P331" s="18"/>
      <c r="Q331" s="18"/>
      <c r="R331" s="18"/>
    </row>
    <row r="332" spans="16:18" x14ac:dyDescent="0.25">
      <c r="P332" s="18"/>
      <c r="Q332" s="18"/>
      <c r="R332" s="18"/>
    </row>
    <row r="333" spans="16:18" x14ac:dyDescent="0.25">
      <c r="P333" s="18"/>
      <c r="Q333" s="18"/>
      <c r="R333" s="18"/>
    </row>
    <row r="334" spans="16:18" x14ac:dyDescent="0.25">
      <c r="P334" s="18"/>
      <c r="Q334" s="18"/>
      <c r="R334" s="18"/>
    </row>
    <row r="335" spans="16:18" x14ac:dyDescent="0.25">
      <c r="P335" s="18"/>
      <c r="Q335" s="18"/>
      <c r="R335" s="18"/>
    </row>
    <row r="336" spans="16:18" x14ac:dyDescent="0.25">
      <c r="P336" s="18"/>
      <c r="Q336" s="18"/>
      <c r="R336" s="18"/>
    </row>
    <row r="337" spans="16:18" x14ac:dyDescent="0.25">
      <c r="P337" s="18"/>
      <c r="Q337" s="18"/>
      <c r="R337" s="18"/>
    </row>
    <row r="338" spans="16:18" x14ac:dyDescent="0.25">
      <c r="P338" s="18"/>
      <c r="Q338" s="18"/>
      <c r="R338" s="18"/>
    </row>
    <row r="339" spans="16:18" x14ac:dyDescent="0.25">
      <c r="P339" s="18"/>
      <c r="Q339" s="18"/>
      <c r="R339" s="18"/>
    </row>
    <row r="340" spans="16:18" x14ac:dyDescent="0.25">
      <c r="P340" s="18"/>
      <c r="Q340" s="18"/>
      <c r="R340" s="18"/>
    </row>
    <row r="341" spans="16:18" x14ac:dyDescent="0.25">
      <c r="P341" s="18"/>
      <c r="Q341" s="18"/>
      <c r="R341" s="18"/>
    </row>
    <row r="342" spans="16:18" x14ac:dyDescent="0.25">
      <c r="P342" s="18"/>
      <c r="Q342" s="18"/>
      <c r="R342" s="18"/>
    </row>
    <row r="343" spans="16:18" x14ac:dyDescent="0.25">
      <c r="P343" s="18"/>
      <c r="Q343" s="18"/>
      <c r="R343" s="18"/>
    </row>
    <row r="344" spans="16:18" x14ac:dyDescent="0.25">
      <c r="P344" s="18"/>
      <c r="Q344" s="18"/>
      <c r="R344" s="18"/>
    </row>
    <row r="345" spans="16:18" x14ac:dyDescent="0.25">
      <c r="P345" s="18"/>
      <c r="Q345" s="18"/>
      <c r="R345" s="18"/>
    </row>
    <row r="346" spans="16:18" x14ac:dyDescent="0.25">
      <c r="P346" s="18"/>
      <c r="Q346" s="18"/>
      <c r="R346" s="18"/>
    </row>
    <row r="347" spans="16:18" x14ac:dyDescent="0.25">
      <c r="P347" s="18"/>
      <c r="Q347" s="18"/>
      <c r="R347" s="18"/>
    </row>
    <row r="348" spans="16:18" x14ac:dyDescent="0.25">
      <c r="P348" s="18"/>
      <c r="Q348" s="18"/>
      <c r="R348" s="18"/>
    </row>
    <row r="349" spans="16:18" x14ac:dyDescent="0.25">
      <c r="P349" s="18"/>
      <c r="Q349" s="18"/>
      <c r="R349" s="18"/>
    </row>
    <row r="350" spans="16:18" x14ac:dyDescent="0.25">
      <c r="P350" s="18"/>
      <c r="Q350" s="18"/>
      <c r="R350" s="18"/>
    </row>
    <row r="351" spans="16:18" x14ac:dyDescent="0.25">
      <c r="P351" s="18"/>
      <c r="Q351" s="18"/>
      <c r="R351" s="18"/>
    </row>
    <row r="352" spans="16:18" x14ac:dyDescent="0.25">
      <c r="P352" s="18"/>
      <c r="Q352" s="18"/>
      <c r="R352" s="18"/>
    </row>
    <row r="353" spans="16:18" x14ac:dyDescent="0.25">
      <c r="P353" s="18"/>
      <c r="Q353" s="18"/>
      <c r="R353" s="18"/>
    </row>
    <row r="354" spans="16:18" x14ac:dyDescent="0.25">
      <c r="P354" s="18"/>
      <c r="Q354" s="18"/>
      <c r="R354" s="18"/>
    </row>
    <row r="355" spans="16:18" x14ac:dyDescent="0.25">
      <c r="P355" s="18"/>
      <c r="Q355" s="18"/>
      <c r="R355" s="18"/>
    </row>
    <row r="356" spans="16:18" x14ac:dyDescent="0.25">
      <c r="P356" s="18"/>
      <c r="Q356" s="18"/>
      <c r="R356" s="18"/>
    </row>
    <row r="357" spans="16:18" x14ac:dyDescent="0.25">
      <c r="P357" s="18"/>
      <c r="Q357" s="18"/>
      <c r="R357" s="18"/>
    </row>
    <row r="358" spans="16:18" x14ac:dyDescent="0.25">
      <c r="P358" s="18"/>
      <c r="Q358" s="18"/>
      <c r="R358" s="18"/>
    </row>
    <row r="359" spans="16:18" x14ac:dyDescent="0.25">
      <c r="P359" s="18"/>
      <c r="Q359" s="18"/>
      <c r="R359" s="18"/>
    </row>
    <row r="360" spans="16:18" x14ac:dyDescent="0.25">
      <c r="P360" s="18"/>
      <c r="Q360" s="18"/>
      <c r="R360" s="18"/>
    </row>
    <row r="361" spans="16:18" x14ac:dyDescent="0.25">
      <c r="P361" s="18"/>
      <c r="Q361" s="18"/>
      <c r="R361" s="18"/>
    </row>
    <row r="362" spans="16:18" x14ac:dyDescent="0.25">
      <c r="P362" s="18"/>
      <c r="Q362" s="18"/>
      <c r="R362" s="18"/>
    </row>
    <row r="363" spans="16:18" x14ac:dyDescent="0.25">
      <c r="P363" s="18"/>
      <c r="Q363" s="18"/>
      <c r="R363" s="18"/>
    </row>
    <row r="364" spans="16:18" x14ac:dyDescent="0.25">
      <c r="P364" s="18"/>
      <c r="Q364" s="18"/>
      <c r="R364" s="18"/>
    </row>
    <row r="365" spans="16:18" x14ac:dyDescent="0.25">
      <c r="P365" s="18"/>
      <c r="Q365" s="18"/>
      <c r="R365" s="18"/>
    </row>
    <row r="366" spans="16:18" x14ac:dyDescent="0.25">
      <c r="P366" s="18"/>
      <c r="Q366" s="18"/>
      <c r="R366" s="18"/>
    </row>
    <row r="367" spans="16:18" x14ac:dyDescent="0.25">
      <c r="P367" s="18"/>
      <c r="Q367" s="18"/>
      <c r="R367" s="18"/>
    </row>
    <row r="368" spans="16:18" x14ac:dyDescent="0.25">
      <c r="P368" s="18"/>
      <c r="Q368" s="18"/>
      <c r="R368" s="18"/>
    </row>
    <row r="369" spans="16:18" x14ac:dyDescent="0.25">
      <c r="P369" s="18"/>
      <c r="Q369" s="18"/>
      <c r="R369" s="18"/>
    </row>
    <row r="370" spans="16:18" x14ac:dyDescent="0.25">
      <c r="P370" s="18"/>
      <c r="Q370" s="18"/>
      <c r="R370" s="18"/>
    </row>
    <row r="371" spans="16:18" x14ac:dyDescent="0.25">
      <c r="P371" s="18"/>
      <c r="Q371" s="18"/>
      <c r="R371" s="18"/>
    </row>
    <row r="372" spans="16:18" x14ac:dyDescent="0.25">
      <c r="P372" s="18"/>
      <c r="Q372" s="18"/>
      <c r="R372" s="18"/>
    </row>
    <row r="373" spans="16:18" x14ac:dyDescent="0.25">
      <c r="P373" s="18"/>
      <c r="Q373" s="18"/>
      <c r="R373" s="18"/>
    </row>
    <row r="374" spans="16:18" x14ac:dyDescent="0.25">
      <c r="P374" s="18"/>
      <c r="Q374" s="18"/>
      <c r="R374" s="18"/>
    </row>
    <row r="375" spans="16:18" x14ac:dyDescent="0.25">
      <c r="P375" s="18"/>
      <c r="Q375" s="18"/>
      <c r="R375" s="18"/>
    </row>
    <row r="376" spans="16:18" x14ac:dyDescent="0.25">
      <c r="P376" s="18"/>
      <c r="Q376" s="18"/>
      <c r="R376" s="18"/>
    </row>
    <row r="377" spans="16:18" x14ac:dyDescent="0.25">
      <c r="P377" s="18"/>
      <c r="Q377" s="18"/>
      <c r="R377" s="18"/>
    </row>
    <row r="378" spans="16:18" x14ac:dyDescent="0.25">
      <c r="P378" s="18"/>
      <c r="Q378" s="18"/>
      <c r="R378" s="18"/>
    </row>
    <row r="379" spans="16:18" x14ac:dyDescent="0.25">
      <c r="P379" s="18"/>
      <c r="Q379" s="18"/>
      <c r="R379" s="18"/>
    </row>
    <row r="380" spans="16:18" x14ac:dyDescent="0.25">
      <c r="P380" s="18"/>
      <c r="Q380" s="18"/>
      <c r="R380" s="18"/>
    </row>
    <row r="381" spans="16:18" x14ac:dyDescent="0.25">
      <c r="P381" s="18"/>
      <c r="Q381" s="18"/>
      <c r="R381" s="18"/>
    </row>
    <row r="382" spans="16:18" x14ac:dyDescent="0.25">
      <c r="P382" s="18"/>
      <c r="Q382" s="18"/>
      <c r="R382" s="18"/>
    </row>
    <row r="383" spans="16:18" x14ac:dyDescent="0.25">
      <c r="P383" s="18"/>
      <c r="Q383" s="18"/>
      <c r="R383" s="18"/>
    </row>
    <row r="384" spans="16:18" x14ac:dyDescent="0.25">
      <c r="P384" s="18"/>
      <c r="Q384" s="18"/>
      <c r="R384" s="18"/>
    </row>
    <row r="385" spans="16:18" x14ac:dyDescent="0.25">
      <c r="P385" s="18"/>
      <c r="Q385" s="18"/>
      <c r="R385" s="18"/>
    </row>
    <row r="386" spans="16:18" x14ac:dyDescent="0.25">
      <c r="P386" s="18"/>
      <c r="Q386" s="18"/>
      <c r="R386" s="18"/>
    </row>
    <row r="387" spans="16:18" x14ac:dyDescent="0.25">
      <c r="P387" s="18"/>
      <c r="Q387" s="18"/>
      <c r="R387" s="18"/>
    </row>
    <row r="388" spans="16:18" x14ac:dyDescent="0.25">
      <c r="P388" s="18"/>
      <c r="Q388" s="18"/>
      <c r="R388" s="18"/>
    </row>
    <row r="389" spans="16:18" x14ac:dyDescent="0.25">
      <c r="P389" s="18"/>
      <c r="Q389" s="18"/>
      <c r="R389" s="18"/>
    </row>
    <row r="390" spans="16:18" x14ac:dyDescent="0.25">
      <c r="P390" s="18"/>
      <c r="Q390" s="18"/>
      <c r="R390" s="18"/>
    </row>
    <row r="391" spans="16:18" x14ac:dyDescent="0.25">
      <c r="P391" s="18"/>
      <c r="Q391" s="18"/>
      <c r="R391" s="18"/>
    </row>
    <row r="392" spans="16:18" x14ac:dyDescent="0.25">
      <c r="P392" s="18"/>
      <c r="Q392" s="18"/>
      <c r="R392" s="18"/>
    </row>
    <row r="393" spans="16:18" x14ac:dyDescent="0.25">
      <c r="P393" s="18"/>
      <c r="Q393" s="18"/>
      <c r="R393" s="18"/>
    </row>
    <row r="394" spans="16:18" x14ac:dyDescent="0.25">
      <c r="P394" s="18"/>
      <c r="Q394" s="18"/>
      <c r="R394" s="18"/>
    </row>
    <row r="395" spans="16:18" x14ac:dyDescent="0.25">
      <c r="P395" s="18"/>
      <c r="Q395" s="18"/>
      <c r="R395" s="18"/>
    </row>
    <row r="396" spans="16:18" x14ac:dyDescent="0.25">
      <c r="P396" s="18"/>
      <c r="Q396" s="18"/>
      <c r="R396" s="18"/>
    </row>
    <row r="397" spans="16:18" x14ac:dyDescent="0.25">
      <c r="P397" s="18"/>
      <c r="Q397" s="18"/>
      <c r="R397" s="18"/>
    </row>
    <row r="398" spans="16:18" x14ac:dyDescent="0.25">
      <c r="P398" s="18"/>
      <c r="Q398" s="18"/>
      <c r="R398" s="18"/>
    </row>
    <row r="399" spans="16:18" x14ac:dyDescent="0.25">
      <c r="P399" s="18"/>
      <c r="Q399" s="18"/>
      <c r="R399" s="18"/>
    </row>
    <row r="400" spans="16:18" x14ac:dyDescent="0.25">
      <c r="P400" s="18"/>
      <c r="Q400" s="18"/>
      <c r="R400" s="18"/>
    </row>
    <row r="401" spans="16:18" x14ac:dyDescent="0.25">
      <c r="P401" s="18"/>
      <c r="Q401" s="18"/>
      <c r="R401" s="18"/>
    </row>
    <row r="402" spans="16:18" x14ac:dyDescent="0.25">
      <c r="P402" s="18"/>
      <c r="Q402" s="18"/>
      <c r="R402" s="18"/>
    </row>
    <row r="403" spans="16:18" x14ac:dyDescent="0.25">
      <c r="P403" s="18"/>
      <c r="Q403" s="18"/>
      <c r="R403" s="18"/>
    </row>
    <row r="404" spans="16:18" x14ac:dyDescent="0.25">
      <c r="P404" s="18"/>
      <c r="Q404" s="18"/>
      <c r="R404" s="18"/>
    </row>
    <row r="405" spans="16:18" x14ac:dyDescent="0.25">
      <c r="P405" s="18"/>
      <c r="Q405" s="18"/>
      <c r="R405" s="18"/>
    </row>
    <row r="406" spans="16:18" x14ac:dyDescent="0.25">
      <c r="P406" s="18"/>
      <c r="Q406" s="18"/>
      <c r="R406" s="18"/>
    </row>
    <row r="407" spans="16:18" x14ac:dyDescent="0.25">
      <c r="P407" s="18"/>
      <c r="Q407" s="18"/>
      <c r="R407" s="18"/>
    </row>
    <row r="408" spans="16:18" x14ac:dyDescent="0.25">
      <c r="P408" s="18"/>
      <c r="Q408" s="18"/>
      <c r="R408" s="18"/>
    </row>
    <row r="409" spans="16:18" x14ac:dyDescent="0.25">
      <c r="P409" s="18"/>
      <c r="Q409" s="18"/>
      <c r="R409" s="18"/>
    </row>
    <row r="410" spans="16:18" x14ac:dyDescent="0.25">
      <c r="P410" s="18"/>
      <c r="Q410" s="18"/>
      <c r="R410" s="18"/>
    </row>
    <row r="411" spans="16:18" x14ac:dyDescent="0.25">
      <c r="P411" s="18"/>
      <c r="Q411" s="18"/>
      <c r="R411" s="18"/>
    </row>
    <row r="412" spans="16:18" x14ac:dyDescent="0.25">
      <c r="P412" s="18"/>
      <c r="Q412" s="18"/>
      <c r="R412" s="18"/>
    </row>
    <row r="413" spans="16:18" x14ac:dyDescent="0.25">
      <c r="P413" s="18"/>
      <c r="Q413" s="18"/>
      <c r="R413" s="18"/>
    </row>
    <row r="414" spans="16:18" x14ac:dyDescent="0.25">
      <c r="P414" s="18"/>
      <c r="Q414" s="18"/>
      <c r="R414" s="18"/>
    </row>
    <row r="415" spans="16:18" x14ac:dyDescent="0.25">
      <c r="P415" s="18"/>
      <c r="Q415" s="18"/>
      <c r="R415" s="18"/>
    </row>
    <row r="416" spans="16:18" x14ac:dyDescent="0.25">
      <c r="P416" s="18"/>
      <c r="Q416" s="18"/>
      <c r="R416" s="18"/>
    </row>
    <row r="417" spans="16:18" x14ac:dyDescent="0.25">
      <c r="P417" s="18"/>
      <c r="Q417" s="18"/>
      <c r="R417" s="18"/>
    </row>
    <row r="418" spans="16:18" x14ac:dyDescent="0.25">
      <c r="P418" s="18"/>
      <c r="Q418" s="18"/>
      <c r="R418" s="18"/>
    </row>
    <row r="419" spans="16:18" x14ac:dyDescent="0.25">
      <c r="P419" s="18"/>
      <c r="Q419" s="18"/>
      <c r="R419" s="18"/>
    </row>
    <row r="420" spans="16:18" x14ac:dyDescent="0.25">
      <c r="P420" s="18"/>
      <c r="Q420" s="18"/>
      <c r="R420" s="18"/>
    </row>
    <row r="421" spans="16:18" x14ac:dyDescent="0.25">
      <c r="P421" s="18"/>
      <c r="Q421" s="18"/>
      <c r="R421" s="18"/>
    </row>
    <row r="422" spans="16:18" x14ac:dyDescent="0.25">
      <c r="P422" s="18"/>
      <c r="Q422" s="18"/>
      <c r="R422" s="18"/>
    </row>
    <row r="423" spans="16:18" x14ac:dyDescent="0.25">
      <c r="P423" s="18"/>
      <c r="Q423" s="18"/>
      <c r="R423" s="18"/>
    </row>
    <row r="424" spans="16:18" x14ac:dyDescent="0.25">
      <c r="P424" s="18"/>
      <c r="Q424" s="18"/>
      <c r="R424" s="18"/>
    </row>
    <row r="425" spans="16:18" x14ac:dyDescent="0.25">
      <c r="P425" s="18"/>
      <c r="Q425" s="18"/>
      <c r="R425" s="18"/>
    </row>
    <row r="426" spans="16:18" x14ac:dyDescent="0.25">
      <c r="P426" s="18"/>
      <c r="Q426" s="18"/>
      <c r="R426" s="18"/>
    </row>
    <row r="427" spans="16:18" x14ac:dyDescent="0.25">
      <c r="P427" s="18"/>
      <c r="Q427" s="18"/>
      <c r="R427" s="18"/>
    </row>
    <row r="428" spans="16:18" x14ac:dyDescent="0.25">
      <c r="P428" s="18"/>
      <c r="Q428" s="18"/>
      <c r="R428" s="18"/>
    </row>
    <row r="429" spans="16:18" x14ac:dyDescent="0.25">
      <c r="P429" s="18"/>
      <c r="Q429" s="18"/>
      <c r="R429" s="18"/>
    </row>
    <row r="430" spans="16:18" x14ac:dyDescent="0.25">
      <c r="P430" s="18"/>
      <c r="Q430" s="18"/>
      <c r="R430" s="18"/>
    </row>
    <row r="431" spans="16:18" x14ac:dyDescent="0.25">
      <c r="P431" s="18"/>
      <c r="Q431" s="18"/>
      <c r="R431" s="18"/>
    </row>
    <row r="432" spans="16:18" x14ac:dyDescent="0.25">
      <c r="P432" s="18"/>
      <c r="Q432" s="18"/>
      <c r="R432" s="18"/>
    </row>
    <row r="433" spans="16:18" x14ac:dyDescent="0.25">
      <c r="P433" s="18"/>
      <c r="Q433" s="18"/>
      <c r="R433" s="18"/>
    </row>
    <row r="434" spans="16:18" x14ac:dyDescent="0.25">
      <c r="P434" s="18"/>
      <c r="Q434" s="18"/>
      <c r="R434" s="18"/>
    </row>
    <row r="435" spans="16:18" x14ac:dyDescent="0.25">
      <c r="P435" s="18"/>
      <c r="Q435" s="18"/>
      <c r="R435" s="18"/>
    </row>
    <row r="436" spans="16:18" x14ac:dyDescent="0.25">
      <c r="P436" s="18"/>
      <c r="Q436" s="18"/>
      <c r="R436" s="18"/>
    </row>
    <row r="437" spans="16:18" x14ac:dyDescent="0.25">
      <c r="P437" s="18"/>
      <c r="Q437" s="18"/>
      <c r="R437" s="18"/>
    </row>
    <row r="438" spans="16:18" x14ac:dyDescent="0.25">
      <c r="P438" s="18"/>
      <c r="Q438" s="18"/>
      <c r="R438" s="18"/>
    </row>
    <row r="439" spans="16:18" x14ac:dyDescent="0.25">
      <c r="P439" s="18"/>
      <c r="Q439" s="18"/>
      <c r="R439" s="18"/>
    </row>
    <row r="440" spans="16:18" x14ac:dyDescent="0.25">
      <c r="P440" s="18"/>
      <c r="Q440" s="18"/>
      <c r="R440" s="18"/>
    </row>
    <row r="441" spans="16:18" x14ac:dyDescent="0.25">
      <c r="P441" s="18"/>
      <c r="Q441" s="18"/>
      <c r="R441" s="18"/>
    </row>
    <row r="442" spans="16:18" x14ac:dyDescent="0.25">
      <c r="P442" s="18"/>
      <c r="Q442" s="18"/>
      <c r="R442" s="18"/>
    </row>
    <row r="443" spans="16:18" x14ac:dyDescent="0.25">
      <c r="P443" s="18"/>
      <c r="Q443" s="18"/>
      <c r="R443" s="18"/>
    </row>
    <row r="444" spans="16:18" x14ac:dyDescent="0.25">
      <c r="P444" s="18"/>
      <c r="Q444" s="18"/>
      <c r="R444" s="18"/>
    </row>
    <row r="445" spans="16:18" x14ac:dyDescent="0.25">
      <c r="P445" s="18"/>
      <c r="Q445" s="18"/>
      <c r="R445" s="18"/>
    </row>
    <row r="446" spans="16:18" x14ac:dyDescent="0.25">
      <c r="P446" s="18"/>
      <c r="Q446" s="18"/>
      <c r="R446" s="18"/>
    </row>
    <row r="447" spans="16:18" x14ac:dyDescent="0.25">
      <c r="P447" s="18"/>
      <c r="Q447" s="18"/>
      <c r="R447" s="18"/>
    </row>
    <row r="448" spans="16:18" x14ac:dyDescent="0.25">
      <c r="P448" s="18"/>
      <c r="Q448" s="18"/>
      <c r="R448" s="18"/>
    </row>
    <row r="449" spans="16:18" x14ac:dyDescent="0.25">
      <c r="P449" s="18"/>
      <c r="Q449" s="18"/>
      <c r="R449" s="18"/>
    </row>
    <row r="450" spans="16:18" x14ac:dyDescent="0.25">
      <c r="P450" s="18"/>
      <c r="Q450" s="18"/>
      <c r="R450" s="18"/>
    </row>
    <row r="451" spans="16:18" x14ac:dyDescent="0.25">
      <c r="P451" s="18"/>
      <c r="Q451" s="18"/>
      <c r="R451" s="18"/>
    </row>
    <row r="452" spans="16:18" x14ac:dyDescent="0.25">
      <c r="P452" s="18"/>
      <c r="Q452" s="18"/>
      <c r="R452" s="18"/>
    </row>
    <row r="453" spans="16:18" x14ac:dyDescent="0.25">
      <c r="P453" s="18"/>
      <c r="Q453" s="18"/>
      <c r="R453" s="18"/>
    </row>
    <row r="454" spans="16:18" x14ac:dyDescent="0.25">
      <c r="P454" s="18"/>
      <c r="Q454" s="18"/>
      <c r="R454" s="18"/>
    </row>
    <row r="455" spans="16:18" x14ac:dyDescent="0.25">
      <c r="P455" s="18"/>
      <c r="Q455" s="18"/>
      <c r="R455" s="18"/>
    </row>
    <row r="456" spans="16:18" x14ac:dyDescent="0.25">
      <c r="P456" s="18"/>
      <c r="Q456" s="18"/>
      <c r="R456" s="18"/>
    </row>
    <row r="457" spans="16:18" x14ac:dyDescent="0.25">
      <c r="P457" s="18"/>
      <c r="Q457" s="18"/>
      <c r="R457" s="18"/>
    </row>
    <row r="458" spans="16:18" x14ac:dyDescent="0.25">
      <c r="P458" s="18"/>
      <c r="Q458" s="18"/>
      <c r="R458" s="18"/>
    </row>
    <row r="459" spans="16:18" x14ac:dyDescent="0.25">
      <c r="P459" s="18"/>
      <c r="Q459" s="18"/>
      <c r="R459" s="18"/>
    </row>
    <row r="460" spans="16:18" x14ac:dyDescent="0.25">
      <c r="P460" s="18"/>
      <c r="Q460" s="18"/>
      <c r="R460" s="18"/>
    </row>
    <row r="461" spans="16:18" x14ac:dyDescent="0.25">
      <c r="P461" s="18"/>
      <c r="Q461" s="18"/>
      <c r="R461" s="18"/>
    </row>
    <row r="462" spans="16:18" x14ac:dyDescent="0.25">
      <c r="P462" s="18"/>
      <c r="Q462" s="18"/>
      <c r="R462" s="18"/>
    </row>
    <row r="463" spans="16:18" x14ac:dyDescent="0.25">
      <c r="P463" s="18"/>
      <c r="Q463" s="18"/>
      <c r="R463" s="18"/>
    </row>
    <row r="464" spans="16:18" x14ac:dyDescent="0.25">
      <c r="P464" s="18"/>
      <c r="Q464" s="18"/>
      <c r="R464" s="18"/>
    </row>
    <row r="465" spans="16:18" x14ac:dyDescent="0.25">
      <c r="P465" s="18"/>
      <c r="Q465" s="18"/>
      <c r="R465" s="18"/>
    </row>
    <row r="466" spans="16:18" x14ac:dyDescent="0.25">
      <c r="P466" s="18"/>
      <c r="Q466" s="18"/>
      <c r="R466" s="18"/>
    </row>
    <row r="467" spans="16:18" x14ac:dyDescent="0.25">
      <c r="P467" s="18"/>
      <c r="Q467" s="18"/>
      <c r="R467" s="18"/>
    </row>
    <row r="468" spans="16:18" x14ac:dyDescent="0.25">
      <c r="P468" s="18"/>
      <c r="Q468" s="18"/>
      <c r="R468" s="18"/>
    </row>
    <row r="469" spans="16:18" x14ac:dyDescent="0.25">
      <c r="P469" s="18"/>
      <c r="Q469" s="18"/>
      <c r="R469" s="18"/>
    </row>
    <row r="470" spans="16:18" x14ac:dyDescent="0.25">
      <c r="P470" s="18"/>
      <c r="Q470" s="18"/>
      <c r="R470" s="18"/>
    </row>
    <row r="471" spans="16:18" x14ac:dyDescent="0.25">
      <c r="P471" s="18"/>
      <c r="Q471" s="18"/>
      <c r="R471" s="18"/>
    </row>
    <row r="472" spans="16:18" x14ac:dyDescent="0.25">
      <c r="P472" s="18"/>
      <c r="Q472" s="18"/>
      <c r="R472" s="18"/>
    </row>
    <row r="473" spans="16:18" x14ac:dyDescent="0.25">
      <c r="P473" s="18"/>
      <c r="Q473" s="18"/>
      <c r="R473" s="18"/>
    </row>
    <row r="474" spans="16:18" x14ac:dyDescent="0.25">
      <c r="P474" s="18"/>
      <c r="Q474" s="18"/>
      <c r="R474" s="18"/>
    </row>
    <row r="475" spans="16:18" x14ac:dyDescent="0.25">
      <c r="P475" s="18"/>
      <c r="Q475" s="18"/>
      <c r="R475" s="18"/>
    </row>
    <row r="476" spans="16:18" x14ac:dyDescent="0.25">
      <c r="P476" s="18"/>
      <c r="Q476" s="18"/>
      <c r="R476" s="18"/>
    </row>
    <row r="477" spans="16:18" x14ac:dyDescent="0.25">
      <c r="P477" s="18"/>
      <c r="Q477" s="18"/>
      <c r="R477" s="18"/>
    </row>
    <row r="478" spans="16:18" x14ac:dyDescent="0.25">
      <c r="P478" s="18"/>
      <c r="Q478" s="18"/>
      <c r="R478" s="18"/>
    </row>
    <row r="479" spans="16:18" x14ac:dyDescent="0.25">
      <c r="P479" s="18"/>
      <c r="Q479" s="18"/>
      <c r="R479" s="18"/>
    </row>
    <row r="480" spans="16:18" x14ac:dyDescent="0.25">
      <c r="P480" s="18"/>
      <c r="Q480" s="18"/>
      <c r="R480" s="18"/>
    </row>
    <row r="481" spans="16:18" x14ac:dyDescent="0.25">
      <c r="P481" s="18"/>
      <c r="Q481" s="18"/>
      <c r="R481" s="18"/>
    </row>
    <row r="482" spans="16:18" x14ac:dyDescent="0.25">
      <c r="P482" s="18"/>
      <c r="Q482" s="18"/>
      <c r="R482" s="18"/>
    </row>
    <row r="483" spans="16:18" x14ac:dyDescent="0.25">
      <c r="P483" s="18"/>
      <c r="Q483" s="18"/>
      <c r="R483" s="18"/>
    </row>
    <row r="484" spans="16:18" x14ac:dyDescent="0.25">
      <c r="P484" s="18"/>
      <c r="Q484" s="18"/>
      <c r="R484" s="18"/>
    </row>
    <row r="485" spans="16:18" x14ac:dyDescent="0.25">
      <c r="P485" s="18"/>
      <c r="Q485" s="18"/>
      <c r="R485" s="18"/>
    </row>
    <row r="486" spans="16:18" x14ac:dyDescent="0.25">
      <c r="P486" s="18"/>
      <c r="Q486" s="18"/>
      <c r="R486" s="18"/>
    </row>
    <row r="487" spans="16:18" x14ac:dyDescent="0.25">
      <c r="P487" s="18"/>
      <c r="Q487" s="18"/>
      <c r="R487" s="18"/>
    </row>
    <row r="488" spans="16:18" x14ac:dyDescent="0.25">
      <c r="P488" s="18"/>
      <c r="Q488" s="18"/>
      <c r="R488" s="18"/>
    </row>
    <row r="489" spans="16:18" x14ac:dyDescent="0.25">
      <c r="P489" s="18"/>
      <c r="Q489" s="18"/>
      <c r="R489" s="18"/>
    </row>
    <row r="490" spans="16:18" x14ac:dyDescent="0.25">
      <c r="P490" s="18"/>
      <c r="Q490" s="18"/>
      <c r="R490" s="18"/>
    </row>
    <row r="491" spans="16:18" x14ac:dyDescent="0.25">
      <c r="P491" s="18"/>
      <c r="Q491" s="18"/>
      <c r="R491" s="18"/>
    </row>
    <row r="492" spans="16:18" x14ac:dyDescent="0.25">
      <c r="P492" s="18"/>
      <c r="Q492" s="18"/>
      <c r="R492" s="18"/>
    </row>
    <row r="493" spans="16:18" x14ac:dyDescent="0.25">
      <c r="P493" s="18"/>
      <c r="Q493" s="18"/>
      <c r="R493" s="18"/>
    </row>
    <row r="494" spans="16:18" x14ac:dyDescent="0.25">
      <c r="P494" s="18"/>
      <c r="Q494" s="18"/>
      <c r="R494" s="18"/>
    </row>
    <row r="495" spans="16:18" x14ac:dyDescent="0.25">
      <c r="P495" s="18"/>
      <c r="Q495" s="18"/>
      <c r="R495" s="18"/>
    </row>
    <row r="496" spans="16:18" x14ac:dyDescent="0.25">
      <c r="P496" s="18"/>
      <c r="Q496" s="18"/>
      <c r="R496" s="18"/>
    </row>
    <row r="497" spans="16:18" x14ac:dyDescent="0.25">
      <c r="P497" s="18"/>
      <c r="Q497" s="18"/>
      <c r="R497" s="18"/>
    </row>
    <row r="498" spans="16:18" x14ac:dyDescent="0.25">
      <c r="P498" s="18"/>
      <c r="Q498" s="18"/>
      <c r="R498" s="18"/>
    </row>
    <row r="499" spans="16:18" x14ac:dyDescent="0.25">
      <c r="P499" s="18"/>
      <c r="Q499" s="18"/>
      <c r="R499" s="18"/>
    </row>
    <row r="500" spans="16:18" x14ac:dyDescent="0.25">
      <c r="P500" s="18"/>
      <c r="Q500" s="18"/>
      <c r="R500" s="18"/>
    </row>
    <row r="501" spans="16:18" x14ac:dyDescent="0.25">
      <c r="P501" s="18"/>
      <c r="Q501" s="18"/>
    </row>
    <row r="502" spans="16:18" x14ac:dyDescent="0.25">
      <c r="Q502" s="18"/>
    </row>
  </sheetData>
  <phoneticPr fontId="7" type="noConversion"/>
  <pageMargins left="0.75" right="0.75" top="1" bottom="1" header="0.5" footer="0.5"/>
  <pageSetup paperSize="9" orientation="portrait" r:id="rId1"/>
  <headerFooter alignWithMargins="0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3"/>
  <sheetViews>
    <sheetView topLeftCell="A201" workbookViewId="0">
      <selection activeCell="G1" sqref="G1:G243"/>
    </sheetView>
  </sheetViews>
  <sheetFormatPr defaultRowHeight="13.2" x14ac:dyDescent="0.25"/>
  <sheetData>
    <row r="1" spans="1:7" x14ac:dyDescent="0.25">
      <c r="A1" s="368" t="s">
        <v>994</v>
      </c>
      <c r="D1" t="str">
        <f>RIGHT(A1,LEN(A1)-1)</f>
        <v>DTS_VL0012_KRaFTA'</v>
      </c>
      <c r="G1" t="str">
        <f>LEFT(D1,LEN(D1)-1)</f>
        <v>DTS_VL0012_KRaFTA</v>
      </c>
    </row>
    <row r="2" spans="1:7" x14ac:dyDescent="0.25">
      <c r="A2" s="368" t="s">
        <v>994</v>
      </c>
      <c r="D2" t="str">
        <f t="shared" ref="D2:D65" si="0">RIGHT(A2,LEN(A2)-1)</f>
        <v>DTS_VL0012_KRaFTA'</v>
      </c>
      <c r="G2" t="str">
        <f t="shared" ref="G2:G65" si="1">LEFT(D2,LEN(D2)-1)</f>
        <v>DTS_VL0012_KRaFTA</v>
      </c>
    </row>
    <row r="3" spans="1:7" x14ac:dyDescent="0.25">
      <c r="A3" s="368" t="s">
        <v>994</v>
      </c>
      <c r="D3" t="str">
        <f t="shared" si="0"/>
        <v>DTS_VL0012_KRaFTA'</v>
      </c>
      <c r="G3" t="str">
        <f t="shared" si="1"/>
        <v>DTS_VL0012_KRaFTA</v>
      </c>
    </row>
    <row r="4" spans="1:7" x14ac:dyDescent="0.25">
      <c r="A4" s="368" t="s">
        <v>994</v>
      </c>
      <c r="D4" t="str">
        <f t="shared" si="0"/>
        <v>DTS_VL0012_KRaFTA'</v>
      </c>
      <c r="G4" t="str">
        <f t="shared" si="1"/>
        <v>DTS_VL0012_KRaFTA</v>
      </c>
    </row>
    <row r="5" spans="1:7" x14ac:dyDescent="0.25">
      <c r="A5" s="368" t="s">
        <v>994</v>
      </c>
      <c r="D5" t="str">
        <f t="shared" si="0"/>
        <v>DTS_VL0012_KRaFTA'</v>
      </c>
      <c r="G5" t="str">
        <f t="shared" si="1"/>
        <v>DTS_VL0012_KRaFTA</v>
      </c>
    </row>
    <row r="6" spans="1:7" x14ac:dyDescent="0.25">
      <c r="A6" s="368" t="s">
        <v>994</v>
      </c>
      <c r="D6" t="str">
        <f t="shared" si="0"/>
        <v>DTS_VL0012_KRaFTA'</v>
      </c>
      <c r="G6" t="str">
        <f t="shared" si="1"/>
        <v>DTS_VL0012_KRaFTA</v>
      </c>
    </row>
    <row r="7" spans="1:7" x14ac:dyDescent="0.25">
      <c r="A7" s="368" t="s">
        <v>995</v>
      </c>
      <c r="D7" t="str">
        <f t="shared" si="0"/>
        <v>DTS_VL0012_N/A'</v>
      </c>
      <c r="G7" t="str">
        <f t="shared" si="1"/>
        <v>DTS_VL0012_N/A</v>
      </c>
    </row>
    <row r="8" spans="1:7" x14ac:dyDescent="0.25">
      <c r="A8" s="368" t="s">
        <v>995</v>
      </c>
      <c r="D8" t="str">
        <f t="shared" si="0"/>
        <v>DTS_VL0012_N/A'</v>
      </c>
      <c r="G8" t="str">
        <f t="shared" si="1"/>
        <v>DTS_VL0012_N/A</v>
      </c>
    </row>
    <row r="9" spans="1:7" x14ac:dyDescent="0.25">
      <c r="A9" s="368" t="s">
        <v>995</v>
      </c>
      <c r="D9" t="str">
        <f t="shared" si="0"/>
        <v>DTS_VL0012_N/A'</v>
      </c>
      <c r="G9" t="str">
        <f t="shared" si="1"/>
        <v>DTS_VL0012_N/A</v>
      </c>
    </row>
    <row r="10" spans="1:7" x14ac:dyDescent="0.25">
      <c r="A10" s="368" t="s">
        <v>995</v>
      </c>
      <c r="D10" t="str">
        <f t="shared" si="0"/>
        <v>DTS_VL0012_N/A'</v>
      </c>
      <c r="G10" t="str">
        <f t="shared" si="1"/>
        <v>DTS_VL0012_N/A</v>
      </c>
    </row>
    <row r="11" spans="1:7" x14ac:dyDescent="0.25">
      <c r="A11" s="368" t="s">
        <v>995</v>
      </c>
      <c r="D11" t="str">
        <f t="shared" si="0"/>
        <v>DTS_VL0012_N/A'</v>
      </c>
      <c r="G11" t="str">
        <f t="shared" si="1"/>
        <v>DTS_VL0012_N/A</v>
      </c>
    </row>
    <row r="12" spans="1:7" x14ac:dyDescent="0.25">
      <c r="A12" s="368" t="s">
        <v>995</v>
      </c>
      <c r="D12" t="str">
        <f t="shared" si="0"/>
        <v>DTS_VL0012_N/A'</v>
      </c>
      <c r="G12" t="str">
        <f t="shared" si="1"/>
        <v>DTS_VL0012_N/A</v>
      </c>
    </row>
    <row r="13" spans="1:7" x14ac:dyDescent="0.25">
      <c r="A13" s="368" t="s">
        <v>996</v>
      </c>
      <c r="D13" t="str">
        <f t="shared" si="0"/>
        <v>DTS_VL0012_RaKA'</v>
      </c>
      <c r="G13" t="str">
        <f t="shared" si="1"/>
        <v>DTS_VL0012_RaKA</v>
      </c>
    </row>
    <row r="14" spans="1:7" x14ac:dyDescent="0.25">
      <c r="A14" s="368" t="s">
        <v>996</v>
      </c>
      <c r="D14" t="str">
        <f t="shared" si="0"/>
        <v>DTS_VL0012_RaKA'</v>
      </c>
      <c r="G14" t="str">
        <f t="shared" si="1"/>
        <v>DTS_VL0012_RaKA</v>
      </c>
    </row>
    <row r="15" spans="1:7" x14ac:dyDescent="0.25">
      <c r="A15" s="368" t="s">
        <v>996</v>
      </c>
      <c r="D15" t="str">
        <f t="shared" si="0"/>
        <v>DTS_VL0012_RaKA'</v>
      </c>
      <c r="G15" t="str">
        <f t="shared" si="1"/>
        <v>DTS_VL0012_RaKA</v>
      </c>
    </row>
    <row r="16" spans="1:7" x14ac:dyDescent="0.25">
      <c r="A16" s="368" t="s">
        <v>996</v>
      </c>
      <c r="D16" t="str">
        <f t="shared" si="0"/>
        <v>DTS_VL0012_RaKA'</v>
      </c>
      <c r="G16" t="str">
        <f t="shared" si="1"/>
        <v>DTS_VL0012_RaKA</v>
      </c>
    </row>
    <row r="17" spans="1:7" x14ac:dyDescent="0.25">
      <c r="A17" s="368" t="s">
        <v>997</v>
      </c>
      <c r="D17" t="str">
        <f t="shared" si="0"/>
        <v>DTS_VL0012_SIKL'</v>
      </c>
      <c r="G17" t="str">
        <f t="shared" si="1"/>
        <v>DTS_VL0012_SIKL</v>
      </c>
    </row>
    <row r="18" spans="1:7" x14ac:dyDescent="0.25">
      <c r="A18" s="368" t="s">
        <v>997</v>
      </c>
      <c r="D18" t="str">
        <f t="shared" si="0"/>
        <v>DTS_VL0012_SIKL'</v>
      </c>
      <c r="G18" t="str">
        <f t="shared" si="1"/>
        <v>DTS_VL0012_SIKL</v>
      </c>
    </row>
    <row r="19" spans="1:7" x14ac:dyDescent="0.25">
      <c r="A19" s="368" t="s">
        <v>998</v>
      </c>
      <c r="D19" t="str">
        <f t="shared" si="0"/>
        <v>DTS_VL1218_KRaFTA'</v>
      </c>
      <c r="G19" t="str">
        <f t="shared" si="1"/>
        <v>DTS_VL1218_KRaFTA</v>
      </c>
    </row>
    <row r="20" spans="1:7" x14ac:dyDescent="0.25">
      <c r="A20" s="368" t="s">
        <v>998</v>
      </c>
      <c r="D20" t="str">
        <f t="shared" si="0"/>
        <v>DTS_VL1218_KRaFTA'</v>
      </c>
      <c r="G20" t="str">
        <f t="shared" si="1"/>
        <v>DTS_VL1218_KRaFTA</v>
      </c>
    </row>
    <row r="21" spans="1:7" x14ac:dyDescent="0.25">
      <c r="A21" s="368" t="s">
        <v>998</v>
      </c>
      <c r="D21" t="str">
        <f t="shared" si="0"/>
        <v>DTS_VL1218_KRaFTA'</v>
      </c>
      <c r="G21" t="str">
        <f t="shared" si="1"/>
        <v>DTS_VL1218_KRaFTA</v>
      </c>
    </row>
    <row r="22" spans="1:7" x14ac:dyDescent="0.25">
      <c r="A22" s="368" t="s">
        <v>998</v>
      </c>
      <c r="D22" t="str">
        <f t="shared" si="0"/>
        <v>DTS_VL1218_KRaFTA'</v>
      </c>
      <c r="G22" t="str">
        <f t="shared" si="1"/>
        <v>DTS_VL1218_KRaFTA</v>
      </c>
    </row>
    <row r="23" spans="1:7" x14ac:dyDescent="0.25">
      <c r="A23" s="368" t="s">
        <v>998</v>
      </c>
      <c r="D23" t="str">
        <f t="shared" si="0"/>
        <v>DTS_VL1218_KRaFTA'</v>
      </c>
      <c r="G23" t="str">
        <f t="shared" si="1"/>
        <v>DTS_VL1218_KRaFTA</v>
      </c>
    </row>
    <row r="24" spans="1:7" x14ac:dyDescent="0.25">
      <c r="A24" s="368" t="s">
        <v>998</v>
      </c>
      <c r="D24" t="str">
        <f t="shared" si="0"/>
        <v>DTS_VL1218_KRaFTA'</v>
      </c>
      <c r="G24" t="str">
        <f t="shared" si="1"/>
        <v>DTS_VL1218_KRaFTA</v>
      </c>
    </row>
    <row r="25" spans="1:7" x14ac:dyDescent="0.25">
      <c r="A25" s="368" t="s">
        <v>998</v>
      </c>
      <c r="D25" t="str">
        <f t="shared" si="0"/>
        <v>DTS_VL1218_KRaFTA'</v>
      </c>
      <c r="G25" t="str">
        <f t="shared" si="1"/>
        <v>DTS_VL1218_KRaFTA</v>
      </c>
    </row>
    <row r="26" spans="1:7" x14ac:dyDescent="0.25">
      <c r="A26" s="368" t="s">
        <v>998</v>
      </c>
      <c r="D26" t="str">
        <f t="shared" si="0"/>
        <v>DTS_VL1218_KRaFTA'</v>
      </c>
      <c r="G26" t="str">
        <f t="shared" si="1"/>
        <v>DTS_VL1218_KRaFTA</v>
      </c>
    </row>
    <row r="27" spans="1:7" x14ac:dyDescent="0.25">
      <c r="A27" s="368" t="s">
        <v>999</v>
      </c>
      <c r="D27" t="str">
        <f t="shared" si="0"/>
        <v>DTS_VL1218_N/A'</v>
      </c>
      <c r="G27" t="str">
        <f t="shared" si="1"/>
        <v>DTS_VL1218_N/A</v>
      </c>
    </row>
    <row r="28" spans="1:7" x14ac:dyDescent="0.25">
      <c r="A28" s="368" t="s">
        <v>999</v>
      </c>
      <c r="D28" t="str">
        <f t="shared" si="0"/>
        <v>DTS_VL1218_N/A'</v>
      </c>
      <c r="G28" t="str">
        <f t="shared" si="1"/>
        <v>DTS_VL1218_N/A</v>
      </c>
    </row>
    <row r="29" spans="1:7" x14ac:dyDescent="0.25">
      <c r="A29" s="368" t="s">
        <v>999</v>
      </c>
      <c r="D29" t="str">
        <f t="shared" si="0"/>
        <v>DTS_VL1218_N/A'</v>
      </c>
      <c r="G29" t="str">
        <f t="shared" si="1"/>
        <v>DTS_VL1218_N/A</v>
      </c>
    </row>
    <row r="30" spans="1:7" x14ac:dyDescent="0.25">
      <c r="A30" s="368" t="s">
        <v>999</v>
      </c>
      <c r="D30" t="str">
        <f t="shared" si="0"/>
        <v>DTS_VL1218_N/A'</v>
      </c>
      <c r="G30" t="str">
        <f t="shared" si="1"/>
        <v>DTS_VL1218_N/A</v>
      </c>
    </row>
    <row r="31" spans="1:7" x14ac:dyDescent="0.25">
      <c r="A31" s="368" t="s">
        <v>1000</v>
      </c>
      <c r="D31" t="str">
        <f t="shared" si="0"/>
        <v>DTS_VL1218_RaKA'</v>
      </c>
      <c r="G31" t="str">
        <f t="shared" si="1"/>
        <v>DTS_VL1218_RaKA</v>
      </c>
    </row>
    <row r="32" spans="1:7" x14ac:dyDescent="0.25">
      <c r="A32" s="368" t="s">
        <v>1000</v>
      </c>
      <c r="D32" t="str">
        <f t="shared" si="0"/>
        <v>DTS_VL1218_RaKA'</v>
      </c>
      <c r="G32" t="str">
        <f t="shared" si="1"/>
        <v>DTS_VL1218_RaKA</v>
      </c>
    </row>
    <row r="33" spans="1:7" x14ac:dyDescent="0.25">
      <c r="A33" s="368" t="s">
        <v>1000</v>
      </c>
      <c r="D33" t="str">
        <f t="shared" si="0"/>
        <v>DTS_VL1218_RaKA'</v>
      </c>
      <c r="G33" t="str">
        <f t="shared" si="1"/>
        <v>DTS_VL1218_RaKA</v>
      </c>
    </row>
    <row r="34" spans="1:7" x14ac:dyDescent="0.25">
      <c r="A34" s="368" t="s">
        <v>1000</v>
      </c>
      <c r="D34" t="str">
        <f t="shared" si="0"/>
        <v>DTS_VL1218_RaKA'</v>
      </c>
      <c r="G34" t="str">
        <f t="shared" si="1"/>
        <v>DTS_VL1218_RaKA</v>
      </c>
    </row>
    <row r="35" spans="1:7" x14ac:dyDescent="0.25">
      <c r="A35" s="368" t="s">
        <v>1000</v>
      </c>
      <c r="D35" t="str">
        <f t="shared" si="0"/>
        <v>DTS_VL1218_RaKA'</v>
      </c>
      <c r="G35" t="str">
        <f t="shared" si="1"/>
        <v>DTS_VL1218_RaKA</v>
      </c>
    </row>
    <row r="36" spans="1:7" x14ac:dyDescent="0.25">
      <c r="A36" s="368" t="s">
        <v>613</v>
      </c>
      <c r="D36" t="str">
        <f t="shared" si="0"/>
        <v>DTS_VL1218_SIKL'</v>
      </c>
      <c r="G36" t="str">
        <f t="shared" si="1"/>
        <v>DTS_VL1218_SIKL</v>
      </c>
    </row>
    <row r="37" spans="1:7" x14ac:dyDescent="0.25">
      <c r="A37" s="368" t="s">
        <v>613</v>
      </c>
      <c r="D37" t="str">
        <f t="shared" si="0"/>
        <v>DTS_VL1218_SIKL'</v>
      </c>
      <c r="G37" t="str">
        <f t="shared" si="1"/>
        <v>DTS_VL1218_SIKL</v>
      </c>
    </row>
    <row r="38" spans="1:7" x14ac:dyDescent="0.25">
      <c r="A38" s="368" t="s">
        <v>613</v>
      </c>
      <c r="D38" t="str">
        <f t="shared" si="0"/>
        <v>DTS_VL1218_SIKL'</v>
      </c>
      <c r="G38" t="str">
        <f t="shared" si="1"/>
        <v>DTS_VL1218_SIKL</v>
      </c>
    </row>
    <row r="39" spans="1:7" x14ac:dyDescent="0.25">
      <c r="A39" s="368" t="s">
        <v>1001</v>
      </c>
      <c r="D39" t="str">
        <f t="shared" si="0"/>
        <v>DTS_VL1824_KRaFTA'</v>
      </c>
      <c r="G39" t="str">
        <f t="shared" si="1"/>
        <v>DTS_VL1824_KRaFTA</v>
      </c>
    </row>
    <row r="40" spans="1:7" x14ac:dyDescent="0.25">
      <c r="A40" s="368" t="s">
        <v>1001</v>
      </c>
      <c r="D40" t="str">
        <f t="shared" si="0"/>
        <v>DTS_VL1824_KRaFTA'</v>
      </c>
      <c r="G40" t="str">
        <f t="shared" si="1"/>
        <v>DTS_VL1824_KRaFTA</v>
      </c>
    </row>
    <row r="41" spans="1:7" x14ac:dyDescent="0.25">
      <c r="A41" s="368" t="s">
        <v>1001</v>
      </c>
      <c r="D41" t="str">
        <f t="shared" si="0"/>
        <v>DTS_VL1824_KRaFTA'</v>
      </c>
      <c r="G41" t="str">
        <f t="shared" si="1"/>
        <v>DTS_VL1824_KRaFTA</v>
      </c>
    </row>
    <row r="42" spans="1:7" x14ac:dyDescent="0.25">
      <c r="A42" s="368" t="s">
        <v>1001</v>
      </c>
      <c r="D42" t="str">
        <f t="shared" si="0"/>
        <v>DTS_VL1824_KRaFTA'</v>
      </c>
      <c r="G42" t="str">
        <f t="shared" si="1"/>
        <v>DTS_VL1824_KRaFTA</v>
      </c>
    </row>
    <row r="43" spans="1:7" x14ac:dyDescent="0.25">
      <c r="A43" s="368" t="s">
        <v>1001</v>
      </c>
      <c r="D43" t="str">
        <f t="shared" si="0"/>
        <v>DTS_VL1824_KRaFTA'</v>
      </c>
      <c r="G43" t="str">
        <f t="shared" si="1"/>
        <v>DTS_VL1824_KRaFTA</v>
      </c>
    </row>
    <row r="44" spans="1:7" x14ac:dyDescent="0.25">
      <c r="A44" s="368" t="s">
        <v>1002</v>
      </c>
      <c r="D44" t="str">
        <f t="shared" si="0"/>
        <v>DTS_VL1824_N/A'</v>
      </c>
      <c r="G44" t="str">
        <f t="shared" si="1"/>
        <v>DTS_VL1824_N/A</v>
      </c>
    </row>
    <row r="45" spans="1:7" x14ac:dyDescent="0.25">
      <c r="A45" s="368" t="s">
        <v>1002</v>
      </c>
      <c r="D45" t="str">
        <f t="shared" si="0"/>
        <v>DTS_VL1824_N/A'</v>
      </c>
      <c r="G45" t="str">
        <f t="shared" si="1"/>
        <v>DTS_VL1824_N/A</v>
      </c>
    </row>
    <row r="46" spans="1:7" x14ac:dyDescent="0.25">
      <c r="A46" s="368" t="s">
        <v>1002</v>
      </c>
      <c r="D46" t="str">
        <f t="shared" si="0"/>
        <v>DTS_VL1824_N/A'</v>
      </c>
      <c r="G46" t="str">
        <f t="shared" si="1"/>
        <v>DTS_VL1824_N/A</v>
      </c>
    </row>
    <row r="47" spans="1:7" x14ac:dyDescent="0.25">
      <c r="A47" s="368" t="s">
        <v>1002</v>
      </c>
      <c r="D47" t="str">
        <f t="shared" si="0"/>
        <v>DTS_VL1824_N/A'</v>
      </c>
      <c r="G47" t="str">
        <f t="shared" si="1"/>
        <v>DTS_VL1824_N/A</v>
      </c>
    </row>
    <row r="48" spans="1:7" x14ac:dyDescent="0.25">
      <c r="A48" s="368" t="s">
        <v>1002</v>
      </c>
      <c r="D48" t="str">
        <f t="shared" si="0"/>
        <v>DTS_VL1824_N/A'</v>
      </c>
      <c r="G48" t="str">
        <f t="shared" si="1"/>
        <v>DTS_VL1824_N/A</v>
      </c>
    </row>
    <row r="49" spans="1:7" x14ac:dyDescent="0.25">
      <c r="A49" s="368" t="s">
        <v>1002</v>
      </c>
      <c r="D49" t="str">
        <f t="shared" si="0"/>
        <v>DTS_VL1824_N/A'</v>
      </c>
      <c r="G49" t="str">
        <f t="shared" si="1"/>
        <v>DTS_VL1824_N/A</v>
      </c>
    </row>
    <row r="50" spans="1:7" x14ac:dyDescent="0.25">
      <c r="A50" s="368" t="s">
        <v>1002</v>
      </c>
      <c r="D50" t="str">
        <f t="shared" si="0"/>
        <v>DTS_VL1824_N/A'</v>
      </c>
      <c r="G50" t="str">
        <f t="shared" si="1"/>
        <v>DTS_VL1824_N/A</v>
      </c>
    </row>
    <row r="51" spans="1:7" x14ac:dyDescent="0.25">
      <c r="A51" s="368" t="s">
        <v>1002</v>
      </c>
      <c r="D51" t="str">
        <f t="shared" si="0"/>
        <v>DTS_VL1824_N/A'</v>
      </c>
      <c r="G51" t="str">
        <f t="shared" si="1"/>
        <v>DTS_VL1824_N/A</v>
      </c>
    </row>
    <row r="52" spans="1:7" x14ac:dyDescent="0.25">
      <c r="A52" s="368" t="s">
        <v>1003</v>
      </c>
      <c r="D52" t="str">
        <f t="shared" si="0"/>
        <v>DTS_VL1824_RaKA'</v>
      </c>
      <c r="G52" t="str">
        <f t="shared" si="1"/>
        <v>DTS_VL1824_RaKA</v>
      </c>
    </row>
    <row r="53" spans="1:7" x14ac:dyDescent="0.25">
      <c r="A53" s="368" t="s">
        <v>1003</v>
      </c>
      <c r="D53" t="str">
        <f t="shared" si="0"/>
        <v>DTS_VL1824_RaKA'</v>
      </c>
      <c r="G53" t="str">
        <f t="shared" si="1"/>
        <v>DTS_VL1824_RaKA</v>
      </c>
    </row>
    <row r="54" spans="1:7" x14ac:dyDescent="0.25">
      <c r="A54" s="368" t="s">
        <v>1003</v>
      </c>
      <c r="D54" t="str">
        <f t="shared" si="0"/>
        <v>DTS_VL1824_RaKA'</v>
      </c>
      <c r="G54" t="str">
        <f t="shared" si="1"/>
        <v>DTS_VL1824_RaKA</v>
      </c>
    </row>
    <row r="55" spans="1:7" x14ac:dyDescent="0.25">
      <c r="A55" s="368" t="s">
        <v>1003</v>
      </c>
      <c r="D55" t="str">
        <f t="shared" si="0"/>
        <v>DTS_VL1824_RaKA'</v>
      </c>
      <c r="G55" t="str">
        <f t="shared" si="1"/>
        <v>DTS_VL1824_RaKA</v>
      </c>
    </row>
    <row r="56" spans="1:7" x14ac:dyDescent="0.25">
      <c r="A56" s="368" t="s">
        <v>1003</v>
      </c>
      <c r="D56" t="str">
        <f t="shared" si="0"/>
        <v>DTS_VL1824_RaKA'</v>
      </c>
      <c r="G56" t="str">
        <f t="shared" si="1"/>
        <v>DTS_VL1824_RaKA</v>
      </c>
    </row>
    <row r="57" spans="1:7" x14ac:dyDescent="0.25">
      <c r="A57" s="368" t="s">
        <v>1003</v>
      </c>
      <c r="D57" t="str">
        <f t="shared" si="0"/>
        <v>DTS_VL1824_RaKA'</v>
      </c>
      <c r="G57" t="str">
        <f t="shared" si="1"/>
        <v>DTS_VL1824_RaKA</v>
      </c>
    </row>
    <row r="58" spans="1:7" x14ac:dyDescent="0.25">
      <c r="A58" s="368" t="s">
        <v>1003</v>
      </c>
      <c r="D58" t="str">
        <f t="shared" si="0"/>
        <v>DTS_VL1824_RaKA'</v>
      </c>
      <c r="G58" t="str">
        <f t="shared" si="1"/>
        <v>DTS_VL1824_RaKA</v>
      </c>
    </row>
    <row r="59" spans="1:7" x14ac:dyDescent="0.25">
      <c r="A59" s="368" t="s">
        <v>1003</v>
      </c>
      <c r="D59" t="str">
        <f t="shared" si="0"/>
        <v>DTS_VL1824_RaKA'</v>
      </c>
      <c r="G59" t="str">
        <f t="shared" si="1"/>
        <v>DTS_VL1824_RaKA</v>
      </c>
    </row>
    <row r="60" spans="1:7" x14ac:dyDescent="0.25">
      <c r="A60" s="368" t="s">
        <v>1003</v>
      </c>
      <c r="D60" t="str">
        <f t="shared" si="0"/>
        <v>DTS_VL1824_RaKA'</v>
      </c>
      <c r="G60" t="str">
        <f t="shared" si="1"/>
        <v>DTS_VL1824_RaKA</v>
      </c>
    </row>
    <row r="61" spans="1:7" x14ac:dyDescent="0.25">
      <c r="A61" s="368" t="s">
        <v>1003</v>
      </c>
      <c r="D61" t="str">
        <f t="shared" si="0"/>
        <v>DTS_VL1824_RaKA'</v>
      </c>
      <c r="G61" t="str">
        <f t="shared" si="1"/>
        <v>DTS_VL1824_RaKA</v>
      </c>
    </row>
    <row r="62" spans="1:7" x14ac:dyDescent="0.25">
      <c r="A62" s="368" t="s">
        <v>616</v>
      </c>
      <c r="D62" t="str">
        <f t="shared" si="0"/>
        <v>DTS_VL1824_TORSK'</v>
      </c>
      <c r="G62" t="str">
        <f t="shared" si="1"/>
        <v>DTS_VL1824_TORSK</v>
      </c>
    </row>
    <row r="63" spans="1:7" x14ac:dyDescent="0.25">
      <c r="A63" s="368" t="s">
        <v>616</v>
      </c>
      <c r="D63" t="str">
        <f t="shared" si="0"/>
        <v>DTS_VL1824_TORSK'</v>
      </c>
      <c r="G63" t="str">
        <f t="shared" si="1"/>
        <v>DTS_VL1824_TORSK</v>
      </c>
    </row>
    <row r="64" spans="1:7" x14ac:dyDescent="0.25">
      <c r="A64" s="368" t="s">
        <v>616</v>
      </c>
      <c r="D64" t="str">
        <f t="shared" si="0"/>
        <v>DTS_VL1824_TORSK'</v>
      </c>
      <c r="G64" t="str">
        <f t="shared" si="1"/>
        <v>DTS_VL1824_TORSK</v>
      </c>
    </row>
    <row r="65" spans="1:7" x14ac:dyDescent="0.25">
      <c r="A65" s="368" t="s">
        <v>1004</v>
      </c>
      <c r="D65" t="str">
        <f t="shared" si="0"/>
        <v>DTS_VL24XX_N/A'</v>
      </c>
      <c r="G65" t="str">
        <f t="shared" si="1"/>
        <v>DTS_VL24XX_N/A</v>
      </c>
    </row>
    <row r="66" spans="1:7" x14ac:dyDescent="0.25">
      <c r="A66" s="368" t="s">
        <v>1004</v>
      </c>
      <c r="D66" t="str">
        <f t="shared" ref="D66:D129" si="2">RIGHT(A66,LEN(A66)-1)</f>
        <v>DTS_VL24XX_N/A'</v>
      </c>
      <c r="G66" t="str">
        <f t="shared" ref="G66:G129" si="3">LEFT(D66,LEN(D66)-1)</f>
        <v>DTS_VL24XX_N/A</v>
      </c>
    </row>
    <row r="67" spans="1:7" x14ac:dyDescent="0.25">
      <c r="A67" s="368" t="s">
        <v>1004</v>
      </c>
      <c r="D67" t="str">
        <f t="shared" si="2"/>
        <v>DTS_VL24XX_N/A'</v>
      </c>
      <c r="G67" t="str">
        <f t="shared" si="3"/>
        <v>DTS_VL24XX_N/A</v>
      </c>
    </row>
    <row r="68" spans="1:7" x14ac:dyDescent="0.25">
      <c r="A68" s="368" t="s">
        <v>1004</v>
      </c>
      <c r="D68" t="str">
        <f t="shared" si="2"/>
        <v>DTS_VL24XX_N/A'</v>
      </c>
      <c r="G68" t="str">
        <f t="shared" si="3"/>
        <v>DTS_VL24XX_N/A</v>
      </c>
    </row>
    <row r="69" spans="1:7" x14ac:dyDescent="0.25">
      <c r="A69" s="368" t="s">
        <v>1004</v>
      </c>
      <c r="D69" t="str">
        <f t="shared" si="2"/>
        <v>DTS_VL24XX_N/A'</v>
      </c>
      <c r="G69" t="str">
        <f t="shared" si="3"/>
        <v>DTS_VL24XX_N/A</v>
      </c>
    </row>
    <row r="70" spans="1:7" x14ac:dyDescent="0.25">
      <c r="A70" s="368" t="s">
        <v>1004</v>
      </c>
      <c r="D70" t="str">
        <f t="shared" si="2"/>
        <v>DTS_VL24XX_N/A'</v>
      </c>
      <c r="G70" t="str">
        <f t="shared" si="3"/>
        <v>DTS_VL24XX_N/A</v>
      </c>
    </row>
    <row r="71" spans="1:7" x14ac:dyDescent="0.25">
      <c r="A71" s="368" t="s">
        <v>1005</v>
      </c>
      <c r="D71" t="str">
        <f t="shared" si="2"/>
        <v>DTS_VL24XX_RaKA'</v>
      </c>
      <c r="G71" t="str">
        <f t="shared" si="3"/>
        <v>DTS_VL24XX_RaKA</v>
      </c>
    </row>
    <row r="72" spans="1:7" x14ac:dyDescent="0.25">
      <c r="A72" s="368" t="s">
        <v>1005</v>
      </c>
      <c r="D72" t="str">
        <f t="shared" si="2"/>
        <v>DTS_VL24XX_RaKA'</v>
      </c>
      <c r="G72" t="str">
        <f t="shared" si="3"/>
        <v>DTS_VL24XX_RaKA</v>
      </c>
    </row>
    <row r="73" spans="1:7" x14ac:dyDescent="0.25">
      <c r="A73" s="368" t="s">
        <v>1005</v>
      </c>
      <c r="D73" t="str">
        <f t="shared" si="2"/>
        <v>DTS_VL24XX_RaKA'</v>
      </c>
      <c r="G73" t="str">
        <f t="shared" si="3"/>
        <v>DTS_VL24XX_RaKA</v>
      </c>
    </row>
    <row r="74" spans="1:7" x14ac:dyDescent="0.25">
      <c r="A74" s="368" t="s">
        <v>1005</v>
      </c>
      <c r="D74" t="str">
        <f t="shared" si="2"/>
        <v>DTS_VL24XX_RaKA'</v>
      </c>
      <c r="G74" t="str">
        <f t="shared" si="3"/>
        <v>DTS_VL24XX_RaKA</v>
      </c>
    </row>
    <row r="75" spans="1:7" x14ac:dyDescent="0.25">
      <c r="A75" s="368" t="s">
        <v>1005</v>
      </c>
      <c r="D75" t="str">
        <f t="shared" si="2"/>
        <v>DTS_VL24XX_RaKA'</v>
      </c>
      <c r="G75" t="str">
        <f t="shared" si="3"/>
        <v>DTS_VL24XX_RaKA</v>
      </c>
    </row>
    <row r="76" spans="1:7" x14ac:dyDescent="0.25">
      <c r="A76" s="368" t="s">
        <v>620</v>
      </c>
      <c r="D76" t="str">
        <f t="shared" si="2"/>
        <v>PEL_0018'</v>
      </c>
      <c r="G76" t="str">
        <f t="shared" si="3"/>
        <v>PEL_0018</v>
      </c>
    </row>
    <row r="77" spans="1:7" x14ac:dyDescent="0.25">
      <c r="A77" s="368" t="s">
        <v>620</v>
      </c>
      <c r="D77" t="str">
        <f t="shared" si="2"/>
        <v>PEL_0018'</v>
      </c>
      <c r="G77" t="str">
        <f t="shared" si="3"/>
        <v>PEL_0018</v>
      </c>
    </row>
    <row r="78" spans="1:7" x14ac:dyDescent="0.25">
      <c r="A78" s="368" t="s">
        <v>620</v>
      </c>
      <c r="D78" t="str">
        <f t="shared" si="2"/>
        <v>PEL_0018'</v>
      </c>
      <c r="G78" t="str">
        <f t="shared" si="3"/>
        <v>PEL_0018</v>
      </c>
    </row>
    <row r="79" spans="1:7" x14ac:dyDescent="0.25">
      <c r="A79" s="368" t="s">
        <v>620</v>
      </c>
      <c r="D79" t="str">
        <f t="shared" si="2"/>
        <v>PEL_0018'</v>
      </c>
      <c r="G79" t="str">
        <f t="shared" si="3"/>
        <v>PEL_0018</v>
      </c>
    </row>
    <row r="80" spans="1:7" x14ac:dyDescent="0.25">
      <c r="A80" s="368" t="s">
        <v>620</v>
      </c>
      <c r="D80" t="str">
        <f t="shared" si="2"/>
        <v>PEL_0018'</v>
      </c>
      <c r="G80" t="str">
        <f t="shared" si="3"/>
        <v>PEL_0018</v>
      </c>
    </row>
    <row r="81" spans="1:7" x14ac:dyDescent="0.25">
      <c r="A81" s="368" t="s">
        <v>620</v>
      </c>
      <c r="D81" t="str">
        <f t="shared" si="2"/>
        <v>PEL_0018'</v>
      </c>
      <c r="G81" t="str">
        <f t="shared" si="3"/>
        <v>PEL_0018</v>
      </c>
    </row>
    <row r="82" spans="1:7" x14ac:dyDescent="0.25">
      <c r="A82" s="368" t="s">
        <v>620</v>
      </c>
      <c r="D82" t="str">
        <f t="shared" si="2"/>
        <v>PEL_0018'</v>
      </c>
      <c r="G82" t="str">
        <f t="shared" si="3"/>
        <v>PEL_0018</v>
      </c>
    </row>
    <row r="83" spans="1:7" x14ac:dyDescent="0.25">
      <c r="A83" s="368" t="s">
        <v>621</v>
      </c>
      <c r="D83" t="str">
        <f t="shared" si="2"/>
        <v>PEL_1824'</v>
      </c>
      <c r="G83" t="str">
        <f t="shared" si="3"/>
        <v>PEL_1824</v>
      </c>
    </row>
    <row r="84" spans="1:7" x14ac:dyDescent="0.25">
      <c r="A84" s="368" t="s">
        <v>621</v>
      </c>
      <c r="D84" t="str">
        <f t="shared" si="2"/>
        <v>PEL_1824'</v>
      </c>
      <c r="G84" t="str">
        <f t="shared" si="3"/>
        <v>PEL_1824</v>
      </c>
    </row>
    <row r="85" spans="1:7" x14ac:dyDescent="0.25">
      <c r="A85" s="368" t="s">
        <v>621</v>
      </c>
      <c r="D85" t="str">
        <f t="shared" si="2"/>
        <v>PEL_1824'</v>
      </c>
      <c r="G85" t="str">
        <f t="shared" si="3"/>
        <v>PEL_1824</v>
      </c>
    </row>
    <row r="86" spans="1:7" x14ac:dyDescent="0.25">
      <c r="A86" s="368" t="s">
        <v>621</v>
      </c>
      <c r="D86" t="str">
        <f t="shared" si="2"/>
        <v>PEL_1824'</v>
      </c>
      <c r="G86" t="str">
        <f t="shared" si="3"/>
        <v>PEL_1824</v>
      </c>
    </row>
    <row r="87" spans="1:7" x14ac:dyDescent="0.25">
      <c r="A87" s="368" t="s">
        <v>621</v>
      </c>
      <c r="D87" t="str">
        <f t="shared" si="2"/>
        <v>PEL_1824'</v>
      </c>
      <c r="G87" t="str">
        <f t="shared" si="3"/>
        <v>PEL_1824</v>
      </c>
    </row>
    <row r="88" spans="1:7" x14ac:dyDescent="0.25">
      <c r="A88" s="368" t="s">
        <v>621</v>
      </c>
      <c r="D88" t="str">
        <f t="shared" si="2"/>
        <v>PEL_1824'</v>
      </c>
      <c r="G88" t="str">
        <f t="shared" si="3"/>
        <v>PEL_1824</v>
      </c>
    </row>
    <row r="89" spans="1:7" x14ac:dyDescent="0.25">
      <c r="A89" s="368" t="s">
        <v>621</v>
      </c>
      <c r="D89" t="str">
        <f t="shared" si="2"/>
        <v>PEL_1824'</v>
      </c>
      <c r="G89" t="str">
        <f t="shared" si="3"/>
        <v>PEL_1824</v>
      </c>
    </row>
    <row r="90" spans="1:7" x14ac:dyDescent="0.25">
      <c r="A90" s="368" t="s">
        <v>622</v>
      </c>
      <c r="D90" t="str">
        <f t="shared" si="2"/>
        <v>PEL_24XX'</v>
      </c>
      <c r="G90" t="str">
        <f t="shared" si="3"/>
        <v>PEL_24XX</v>
      </c>
    </row>
    <row r="91" spans="1:7" x14ac:dyDescent="0.25">
      <c r="A91" s="368" t="s">
        <v>622</v>
      </c>
      <c r="D91" t="str">
        <f t="shared" si="2"/>
        <v>PEL_24XX'</v>
      </c>
      <c r="G91" t="str">
        <f t="shared" si="3"/>
        <v>PEL_24XX</v>
      </c>
    </row>
    <row r="92" spans="1:7" x14ac:dyDescent="0.25">
      <c r="A92" s="368" t="s">
        <v>622</v>
      </c>
      <c r="D92" t="str">
        <f t="shared" si="2"/>
        <v>PEL_24XX'</v>
      </c>
      <c r="G92" t="str">
        <f t="shared" si="3"/>
        <v>PEL_24XX</v>
      </c>
    </row>
    <row r="93" spans="1:7" x14ac:dyDescent="0.25">
      <c r="A93" s="368" t="s">
        <v>622</v>
      </c>
      <c r="D93" t="str">
        <f t="shared" si="2"/>
        <v>PEL_24XX'</v>
      </c>
      <c r="G93" t="str">
        <f t="shared" si="3"/>
        <v>PEL_24XX</v>
      </c>
    </row>
    <row r="94" spans="1:7" x14ac:dyDescent="0.25">
      <c r="A94" s="368" t="s">
        <v>622</v>
      </c>
      <c r="D94" t="str">
        <f t="shared" si="2"/>
        <v>PEL_24XX'</v>
      </c>
      <c r="G94" t="str">
        <f t="shared" si="3"/>
        <v>PEL_24XX</v>
      </c>
    </row>
    <row r="95" spans="1:7" x14ac:dyDescent="0.25">
      <c r="A95" s="368" t="s">
        <v>622</v>
      </c>
      <c r="D95" t="str">
        <f t="shared" si="2"/>
        <v>PEL_24XX'</v>
      </c>
      <c r="G95" t="str">
        <f t="shared" si="3"/>
        <v>PEL_24XX</v>
      </c>
    </row>
    <row r="96" spans="1:7" x14ac:dyDescent="0.25">
      <c r="A96" s="368" t="s">
        <v>622</v>
      </c>
      <c r="D96" t="str">
        <f t="shared" si="2"/>
        <v>PEL_24XX'</v>
      </c>
      <c r="G96" t="str">
        <f t="shared" si="3"/>
        <v>PEL_24XX</v>
      </c>
    </row>
    <row r="97" spans="1:7" x14ac:dyDescent="0.25">
      <c r="A97" s="368" t="s">
        <v>622</v>
      </c>
      <c r="D97" t="str">
        <f t="shared" si="2"/>
        <v>PEL_24XX'</v>
      </c>
      <c r="G97" t="str">
        <f t="shared" si="3"/>
        <v>PEL_24XX</v>
      </c>
    </row>
    <row r="98" spans="1:7" x14ac:dyDescent="0.25">
      <c r="A98" s="368" t="s">
        <v>622</v>
      </c>
      <c r="D98" t="str">
        <f t="shared" si="2"/>
        <v>PEL_24XX'</v>
      </c>
      <c r="G98" t="str">
        <f t="shared" si="3"/>
        <v>PEL_24XX</v>
      </c>
    </row>
    <row r="99" spans="1:7" x14ac:dyDescent="0.25">
      <c r="A99" s="368" t="s">
        <v>622</v>
      </c>
      <c r="D99" t="str">
        <f t="shared" si="2"/>
        <v>PEL_24XX'</v>
      </c>
      <c r="G99" t="str">
        <f t="shared" si="3"/>
        <v>PEL_24XX</v>
      </c>
    </row>
    <row r="100" spans="1:7" x14ac:dyDescent="0.25">
      <c r="A100" s="368" t="s">
        <v>622</v>
      </c>
      <c r="D100" t="str">
        <f t="shared" si="2"/>
        <v>PEL_24XX'</v>
      </c>
      <c r="G100" t="str">
        <f t="shared" si="3"/>
        <v>PEL_24XX</v>
      </c>
    </row>
    <row r="101" spans="1:7" x14ac:dyDescent="0.25">
      <c r="A101" s="368" t="s">
        <v>622</v>
      </c>
      <c r="D101" t="str">
        <f t="shared" si="2"/>
        <v>PEL_24XX'</v>
      </c>
      <c r="G101" t="str">
        <f t="shared" si="3"/>
        <v>PEL_24XX</v>
      </c>
    </row>
    <row r="102" spans="1:7" x14ac:dyDescent="0.25">
      <c r="A102" s="368" t="s">
        <v>622</v>
      </c>
      <c r="D102" t="str">
        <f t="shared" si="2"/>
        <v>PEL_24XX'</v>
      </c>
      <c r="G102" t="str">
        <f t="shared" si="3"/>
        <v>PEL_24XX</v>
      </c>
    </row>
    <row r="103" spans="1:7" x14ac:dyDescent="0.25">
      <c r="A103" s="368" t="s">
        <v>1006</v>
      </c>
      <c r="D103" t="str">
        <f t="shared" si="2"/>
        <v>PG_VL0010_KRaFTA'</v>
      </c>
      <c r="G103" t="str">
        <f t="shared" si="3"/>
        <v>PG_VL0010_KRaFTA</v>
      </c>
    </row>
    <row r="104" spans="1:7" x14ac:dyDescent="0.25">
      <c r="A104" s="368" t="s">
        <v>1006</v>
      </c>
      <c r="D104" t="str">
        <f t="shared" si="2"/>
        <v>PG_VL0010_KRaFTA'</v>
      </c>
      <c r="G104" t="str">
        <f t="shared" si="3"/>
        <v>PG_VL0010_KRaFTA</v>
      </c>
    </row>
    <row r="105" spans="1:7" x14ac:dyDescent="0.25">
      <c r="A105" s="368" t="s">
        <v>1006</v>
      </c>
      <c r="D105" t="str">
        <f t="shared" si="2"/>
        <v>PG_VL0010_KRaFTA'</v>
      </c>
      <c r="G105" t="str">
        <f t="shared" si="3"/>
        <v>PG_VL0010_KRaFTA</v>
      </c>
    </row>
    <row r="106" spans="1:7" x14ac:dyDescent="0.25">
      <c r="A106" s="368" t="s">
        <v>1006</v>
      </c>
      <c r="D106" t="str">
        <f t="shared" si="2"/>
        <v>PG_VL0010_KRaFTA'</v>
      </c>
      <c r="G106" t="str">
        <f t="shared" si="3"/>
        <v>PG_VL0010_KRaFTA</v>
      </c>
    </row>
    <row r="107" spans="1:7" x14ac:dyDescent="0.25">
      <c r="A107" s="368" t="s">
        <v>1006</v>
      </c>
      <c r="D107" t="str">
        <f t="shared" si="2"/>
        <v>PG_VL0010_KRaFTA'</v>
      </c>
      <c r="G107" t="str">
        <f t="shared" si="3"/>
        <v>PG_VL0010_KRaFTA</v>
      </c>
    </row>
    <row r="108" spans="1:7" x14ac:dyDescent="0.25">
      <c r="A108" s="368" t="s">
        <v>1006</v>
      </c>
      <c r="D108" t="str">
        <f t="shared" si="2"/>
        <v>PG_VL0010_KRaFTA'</v>
      </c>
      <c r="G108" t="str">
        <f t="shared" si="3"/>
        <v>PG_VL0010_KRaFTA</v>
      </c>
    </row>
    <row r="109" spans="1:7" x14ac:dyDescent="0.25">
      <c r="A109" s="368" t="s">
        <v>1006</v>
      </c>
      <c r="D109" t="str">
        <f t="shared" si="2"/>
        <v>PG_VL0010_KRaFTA'</v>
      </c>
      <c r="G109" t="str">
        <f t="shared" si="3"/>
        <v>PG_VL0010_KRaFTA</v>
      </c>
    </row>
    <row r="110" spans="1:7" x14ac:dyDescent="0.25">
      <c r="A110" s="368" t="s">
        <v>1006</v>
      </c>
      <c r="D110" t="str">
        <f t="shared" si="2"/>
        <v>PG_VL0010_KRaFTA'</v>
      </c>
      <c r="G110" t="str">
        <f t="shared" si="3"/>
        <v>PG_VL0010_KRaFTA</v>
      </c>
    </row>
    <row r="111" spans="1:7" x14ac:dyDescent="0.25">
      <c r="A111" s="368" t="s">
        <v>1006</v>
      </c>
      <c r="D111" t="str">
        <f t="shared" si="2"/>
        <v>PG_VL0010_KRaFTA'</v>
      </c>
      <c r="G111" t="str">
        <f t="shared" si="3"/>
        <v>PG_VL0010_KRaFTA</v>
      </c>
    </row>
    <row r="112" spans="1:7" x14ac:dyDescent="0.25">
      <c r="A112" s="368" t="s">
        <v>1006</v>
      </c>
      <c r="D112" t="str">
        <f t="shared" si="2"/>
        <v>PG_VL0010_KRaFTA'</v>
      </c>
      <c r="G112" t="str">
        <f t="shared" si="3"/>
        <v>PG_VL0010_KRaFTA</v>
      </c>
    </row>
    <row r="113" spans="1:7" x14ac:dyDescent="0.25">
      <c r="A113" s="368" t="s">
        <v>1007</v>
      </c>
      <c r="D113" t="str">
        <f t="shared" si="2"/>
        <v>PG_VL0010_LAX'</v>
      </c>
      <c r="G113" t="str">
        <f t="shared" si="3"/>
        <v>PG_VL0010_LAX</v>
      </c>
    </row>
    <row r="114" spans="1:7" x14ac:dyDescent="0.25">
      <c r="A114" s="368" t="s">
        <v>1007</v>
      </c>
      <c r="D114" t="str">
        <f t="shared" si="2"/>
        <v>PG_VL0010_LAX'</v>
      </c>
      <c r="G114" t="str">
        <f t="shared" si="3"/>
        <v>PG_VL0010_LAX</v>
      </c>
    </row>
    <row r="115" spans="1:7" x14ac:dyDescent="0.25">
      <c r="A115" s="368" t="s">
        <v>1007</v>
      </c>
      <c r="D115" t="str">
        <f t="shared" si="2"/>
        <v>PG_VL0010_LAX'</v>
      </c>
      <c r="G115" t="str">
        <f t="shared" si="3"/>
        <v>PG_VL0010_LAX</v>
      </c>
    </row>
    <row r="116" spans="1:7" x14ac:dyDescent="0.25">
      <c r="A116" s="368" t="s">
        <v>1007</v>
      </c>
      <c r="D116" t="str">
        <f t="shared" si="2"/>
        <v>PG_VL0010_LAX'</v>
      </c>
      <c r="G116" t="str">
        <f t="shared" si="3"/>
        <v>PG_VL0010_LAX</v>
      </c>
    </row>
    <row r="117" spans="1:7" x14ac:dyDescent="0.25">
      <c r="A117" s="368" t="s">
        <v>1007</v>
      </c>
      <c r="D117" t="str">
        <f t="shared" si="2"/>
        <v>PG_VL0010_LAX'</v>
      </c>
      <c r="G117" t="str">
        <f t="shared" si="3"/>
        <v>PG_VL0010_LAX</v>
      </c>
    </row>
    <row r="118" spans="1:7" x14ac:dyDescent="0.25">
      <c r="A118" s="368" t="s">
        <v>1007</v>
      </c>
      <c r="D118" t="str">
        <f t="shared" si="2"/>
        <v>PG_VL0010_LAX'</v>
      </c>
      <c r="G118" t="str">
        <f t="shared" si="3"/>
        <v>PG_VL0010_LAX</v>
      </c>
    </row>
    <row r="119" spans="1:7" x14ac:dyDescent="0.25">
      <c r="A119" s="368" t="s">
        <v>1007</v>
      </c>
      <c r="D119" t="str">
        <f t="shared" si="2"/>
        <v>PG_VL0010_LAX'</v>
      </c>
      <c r="G119" t="str">
        <f t="shared" si="3"/>
        <v>PG_VL0010_LAX</v>
      </c>
    </row>
    <row r="120" spans="1:7" x14ac:dyDescent="0.25">
      <c r="A120" s="368" t="s">
        <v>1007</v>
      </c>
      <c r="D120" t="str">
        <f t="shared" si="2"/>
        <v>PG_VL0010_LAX'</v>
      </c>
      <c r="G120" t="str">
        <f t="shared" si="3"/>
        <v>PG_VL0010_LAX</v>
      </c>
    </row>
    <row r="121" spans="1:7" x14ac:dyDescent="0.25">
      <c r="A121" s="368" t="s">
        <v>1007</v>
      </c>
      <c r="D121" t="str">
        <f t="shared" si="2"/>
        <v>PG_VL0010_LAX'</v>
      </c>
      <c r="G121" t="str">
        <f t="shared" si="3"/>
        <v>PG_VL0010_LAX</v>
      </c>
    </row>
    <row r="122" spans="1:7" x14ac:dyDescent="0.25">
      <c r="A122" s="368" t="s">
        <v>1007</v>
      </c>
      <c r="D122" t="str">
        <f t="shared" si="2"/>
        <v>PG_VL0010_LAX'</v>
      </c>
      <c r="G122" t="str">
        <f t="shared" si="3"/>
        <v>PG_VL0010_LAX</v>
      </c>
    </row>
    <row r="123" spans="1:7" x14ac:dyDescent="0.25">
      <c r="A123" s="368" t="s">
        <v>1008</v>
      </c>
      <c r="D123" t="str">
        <f t="shared" si="2"/>
        <v>PG_VL0010_N/A'</v>
      </c>
      <c r="G123" t="str">
        <f t="shared" si="3"/>
        <v>PG_VL0010_N/A</v>
      </c>
    </row>
    <row r="124" spans="1:7" x14ac:dyDescent="0.25">
      <c r="A124" s="368" t="s">
        <v>1008</v>
      </c>
      <c r="D124" t="str">
        <f t="shared" si="2"/>
        <v>PG_VL0010_N/A'</v>
      </c>
      <c r="G124" t="str">
        <f t="shared" si="3"/>
        <v>PG_VL0010_N/A</v>
      </c>
    </row>
    <row r="125" spans="1:7" x14ac:dyDescent="0.25">
      <c r="A125" s="368" t="s">
        <v>1008</v>
      </c>
      <c r="D125" t="str">
        <f t="shared" si="2"/>
        <v>PG_VL0010_N/A'</v>
      </c>
      <c r="G125" t="str">
        <f t="shared" si="3"/>
        <v>PG_VL0010_N/A</v>
      </c>
    </row>
    <row r="126" spans="1:7" x14ac:dyDescent="0.25">
      <c r="A126" s="368" t="s">
        <v>1008</v>
      </c>
      <c r="D126" t="str">
        <f t="shared" si="2"/>
        <v>PG_VL0010_N/A'</v>
      </c>
      <c r="G126" t="str">
        <f t="shared" si="3"/>
        <v>PG_VL0010_N/A</v>
      </c>
    </row>
    <row r="127" spans="1:7" x14ac:dyDescent="0.25">
      <c r="A127" s="368" t="s">
        <v>1008</v>
      </c>
      <c r="D127" t="str">
        <f t="shared" si="2"/>
        <v>PG_VL0010_N/A'</v>
      </c>
      <c r="G127" t="str">
        <f t="shared" si="3"/>
        <v>PG_VL0010_N/A</v>
      </c>
    </row>
    <row r="128" spans="1:7" x14ac:dyDescent="0.25">
      <c r="A128" s="368" t="s">
        <v>1008</v>
      </c>
      <c r="D128" t="str">
        <f t="shared" si="2"/>
        <v>PG_VL0010_N/A'</v>
      </c>
      <c r="G128" t="str">
        <f t="shared" si="3"/>
        <v>PG_VL0010_N/A</v>
      </c>
    </row>
    <row r="129" spans="1:7" x14ac:dyDescent="0.25">
      <c r="A129" s="368" t="s">
        <v>1008</v>
      </c>
      <c r="D129" t="str">
        <f t="shared" si="2"/>
        <v>PG_VL0010_N/A'</v>
      </c>
      <c r="G129" t="str">
        <f t="shared" si="3"/>
        <v>PG_VL0010_N/A</v>
      </c>
    </row>
    <row r="130" spans="1:7" x14ac:dyDescent="0.25">
      <c r="A130" s="368" t="s">
        <v>1008</v>
      </c>
      <c r="D130" t="str">
        <f t="shared" ref="D130:D193" si="4">RIGHT(A130,LEN(A130)-1)</f>
        <v>PG_VL0010_N/A'</v>
      </c>
      <c r="G130" t="str">
        <f t="shared" ref="G130:G193" si="5">LEFT(D130,LEN(D130)-1)</f>
        <v>PG_VL0010_N/A</v>
      </c>
    </row>
    <row r="131" spans="1:7" x14ac:dyDescent="0.25">
      <c r="A131" s="368" t="s">
        <v>1008</v>
      </c>
      <c r="D131" t="str">
        <f t="shared" si="4"/>
        <v>PG_VL0010_N/A'</v>
      </c>
      <c r="G131" t="str">
        <f t="shared" si="5"/>
        <v>PG_VL0010_N/A</v>
      </c>
    </row>
    <row r="132" spans="1:7" x14ac:dyDescent="0.25">
      <c r="A132" s="368" t="s">
        <v>1008</v>
      </c>
      <c r="D132" t="str">
        <f t="shared" si="4"/>
        <v>PG_VL0010_N/A'</v>
      </c>
      <c r="G132" t="str">
        <f t="shared" si="5"/>
        <v>PG_VL0010_N/A</v>
      </c>
    </row>
    <row r="133" spans="1:7" x14ac:dyDescent="0.25">
      <c r="A133" s="368" t="s">
        <v>1008</v>
      </c>
      <c r="D133" t="str">
        <f t="shared" si="4"/>
        <v>PG_VL0010_N/A'</v>
      </c>
      <c r="G133" t="str">
        <f t="shared" si="5"/>
        <v>PG_VL0010_N/A</v>
      </c>
    </row>
    <row r="134" spans="1:7" x14ac:dyDescent="0.25">
      <c r="A134" s="368" t="s">
        <v>1008</v>
      </c>
      <c r="D134" t="str">
        <f t="shared" si="4"/>
        <v>PG_VL0010_N/A'</v>
      </c>
      <c r="G134" t="str">
        <f t="shared" si="5"/>
        <v>PG_VL0010_N/A</v>
      </c>
    </row>
    <row r="135" spans="1:7" x14ac:dyDescent="0.25">
      <c r="A135" s="368" t="s">
        <v>1008</v>
      </c>
      <c r="D135" t="str">
        <f t="shared" si="4"/>
        <v>PG_VL0010_N/A'</v>
      </c>
      <c r="G135" t="str">
        <f t="shared" si="5"/>
        <v>PG_VL0010_N/A</v>
      </c>
    </row>
    <row r="136" spans="1:7" x14ac:dyDescent="0.25">
      <c r="A136" s="368" t="s">
        <v>1008</v>
      </c>
      <c r="D136" t="str">
        <f t="shared" si="4"/>
        <v>PG_VL0010_N/A'</v>
      </c>
      <c r="G136" t="str">
        <f t="shared" si="5"/>
        <v>PG_VL0010_N/A</v>
      </c>
    </row>
    <row r="137" spans="1:7" x14ac:dyDescent="0.25">
      <c r="A137" s="368" t="s">
        <v>1008</v>
      </c>
      <c r="D137" t="str">
        <f t="shared" si="4"/>
        <v>PG_VL0010_N/A'</v>
      </c>
      <c r="G137" t="str">
        <f t="shared" si="5"/>
        <v>PG_VL0010_N/A</v>
      </c>
    </row>
    <row r="138" spans="1:7" x14ac:dyDescent="0.25">
      <c r="A138" s="368" t="s">
        <v>1008</v>
      </c>
      <c r="D138" t="str">
        <f t="shared" si="4"/>
        <v>PG_VL0010_N/A'</v>
      </c>
      <c r="G138" t="str">
        <f t="shared" si="5"/>
        <v>PG_VL0010_N/A</v>
      </c>
    </row>
    <row r="139" spans="1:7" x14ac:dyDescent="0.25">
      <c r="A139" s="368" t="s">
        <v>1008</v>
      </c>
      <c r="D139" t="str">
        <f t="shared" si="4"/>
        <v>PG_VL0010_N/A'</v>
      </c>
      <c r="G139" t="str">
        <f t="shared" si="5"/>
        <v>PG_VL0010_N/A</v>
      </c>
    </row>
    <row r="140" spans="1:7" x14ac:dyDescent="0.25">
      <c r="A140" s="368" t="s">
        <v>1008</v>
      </c>
      <c r="D140" t="str">
        <f t="shared" si="4"/>
        <v>PG_VL0010_N/A'</v>
      </c>
      <c r="G140" t="str">
        <f t="shared" si="5"/>
        <v>PG_VL0010_N/A</v>
      </c>
    </row>
    <row r="141" spans="1:7" x14ac:dyDescent="0.25">
      <c r="A141" s="368" t="s">
        <v>1008</v>
      </c>
      <c r="D141" t="str">
        <f t="shared" si="4"/>
        <v>PG_VL0010_N/A'</v>
      </c>
      <c r="G141" t="str">
        <f t="shared" si="5"/>
        <v>PG_VL0010_N/A</v>
      </c>
    </row>
    <row r="142" spans="1:7" x14ac:dyDescent="0.25">
      <c r="A142" s="368" t="s">
        <v>1008</v>
      </c>
      <c r="D142" t="str">
        <f t="shared" si="4"/>
        <v>PG_VL0010_N/A'</v>
      </c>
      <c r="G142" t="str">
        <f t="shared" si="5"/>
        <v>PG_VL0010_N/A</v>
      </c>
    </row>
    <row r="143" spans="1:7" x14ac:dyDescent="0.25">
      <c r="A143" s="368" t="s">
        <v>1008</v>
      </c>
      <c r="D143" t="str">
        <f t="shared" si="4"/>
        <v>PG_VL0010_N/A'</v>
      </c>
      <c r="G143" t="str">
        <f t="shared" si="5"/>
        <v>PG_VL0010_N/A</v>
      </c>
    </row>
    <row r="144" spans="1:7" x14ac:dyDescent="0.25">
      <c r="A144" s="368" t="s">
        <v>1008</v>
      </c>
      <c r="D144" t="str">
        <f t="shared" si="4"/>
        <v>PG_VL0010_N/A'</v>
      </c>
      <c r="G144" t="str">
        <f t="shared" si="5"/>
        <v>PG_VL0010_N/A</v>
      </c>
    </row>
    <row r="145" spans="1:7" x14ac:dyDescent="0.25">
      <c r="A145" s="368" t="s">
        <v>1008</v>
      </c>
      <c r="D145" t="str">
        <f t="shared" si="4"/>
        <v>PG_VL0010_N/A'</v>
      </c>
      <c r="G145" t="str">
        <f t="shared" si="5"/>
        <v>PG_VL0010_N/A</v>
      </c>
    </row>
    <row r="146" spans="1:7" x14ac:dyDescent="0.25">
      <c r="A146" s="368" t="s">
        <v>1008</v>
      </c>
      <c r="D146" t="str">
        <f t="shared" si="4"/>
        <v>PG_VL0010_N/A'</v>
      </c>
      <c r="G146" t="str">
        <f t="shared" si="5"/>
        <v>PG_VL0010_N/A</v>
      </c>
    </row>
    <row r="147" spans="1:7" x14ac:dyDescent="0.25">
      <c r="A147" s="368" t="s">
        <v>1008</v>
      </c>
      <c r="D147" t="str">
        <f t="shared" si="4"/>
        <v>PG_VL0010_N/A'</v>
      </c>
      <c r="G147" t="str">
        <f t="shared" si="5"/>
        <v>PG_VL0010_N/A</v>
      </c>
    </row>
    <row r="148" spans="1:7" x14ac:dyDescent="0.25">
      <c r="A148" s="368" t="s">
        <v>1008</v>
      </c>
      <c r="D148" t="str">
        <f t="shared" si="4"/>
        <v>PG_VL0010_N/A'</v>
      </c>
      <c r="G148" t="str">
        <f t="shared" si="5"/>
        <v>PG_VL0010_N/A</v>
      </c>
    </row>
    <row r="149" spans="1:7" x14ac:dyDescent="0.25">
      <c r="A149" s="368" t="s">
        <v>1008</v>
      </c>
      <c r="D149" t="str">
        <f t="shared" si="4"/>
        <v>PG_VL0010_N/A'</v>
      </c>
      <c r="G149" t="str">
        <f t="shared" si="5"/>
        <v>PG_VL0010_N/A</v>
      </c>
    </row>
    <row r="150" spans="1:7" x14ac:dyDescent="0.25">
      <c r="A150" s="368" t="s">
        <v>1008</v>
      </c>
      <c r="D150" t="str">
        <f t="shared" si="4"/>
        <v>PG_VL0010_N/A'</v>
      </c>
      <c r="G150" t="str">
        <f t="shared" si="5"/>
        <v>PG_VL0010_N/A</v>
      </c>
    </row>
    <row r="151" spans="1:7" x14ac:dyDescent="0.25">
      <c r="A151" s="368" t="s">
        <v>1008</v>
      </c>
      <c r="D151" t="str">
        <f t="shared" si="4"/>
        <v>PG_VL0010_N/A'</v>
      </c>
      <c r="G151" t="str">
        <f t="shared" si="5"/>
        <v>PG_VL0010_N/A</v>
      </c>
    </row>
    <row r="152" spans="1:7" x14ac:dyDescent="0.25">
      <c r="A152" s="368" t="s">
        <v>1008</v>
      </c>
      <c r="D152" t="str">
        <f t="shared" si="4"/>
        <v>PG_VL0010_N/A'</v>
      </c>
      <c r="G152" t="str">
        <f t="shared" si="5"/>
        <v>PG_VL0010_N/A</v>
      </c>
    </row>
    <row r="153" spans="1:7" x14ac:dyDescent="0.25">
      <c r="A153" s="368" t="s">
        <v>1008</v>
      </c>
      <c r="D153" t="str">
        <f t="shared" si="4"/>
        <v>PG_VL0010_N/A'</v>
      </c>
      <c r="G153" t="str">
        <f t="shared" si="5"/>
        <v>PG_VL0010_N/A</v>
      </c>
    </row>
    <row r="154" spans="1:7" x14ac:dyDescent="0.25">
      <c r="A154" s="368" t="s">
        <v>1008</v>
      </c>
      <c r="D154" t="str">
        <f t="shared" si="4"/>
        <v>PG_VL0010_N/A'</v>
      </c>
      <c r="G154" t="str">
        <f t="shared" si="5"/>
        <v>PG_VL0010_N/A</v>
      </c>
    </row>
    <row r="155" spans="1:7" x14ac:dyDescent="0.25">
      <c r="A155" s="368" t="s">
        <v>1008</v>
      </c>
      <c r="D155" t="str">
        <f t="shared" si="4"/>
        <v>PG_VL0010_N/A'</v>
      </c>
      <c r="G155" t="str">
        <f t="shared" si="5"/>
        <v>PG_VL0010_N/A</v>
      </c>
    </row>
    <row r="156" spans="1:7" x14ac:dyDescent="0.25">
      <c r="A156" s="368" t="s">
        <v>1008</v>
      </c>
      <c r="D156" t="str">
        <f t="shared" si="4"/>
        <v>PG_VL0010_N/A'</v>
      </c>
      <c r="G156" t="str">
        <f t="shared" si="5"/>
        <v>PG_VL0010_N/A</v>
      </c>
    </row>
    <row r="157" spans="1:7" x14ac:dyDescent="0.25">
      <c r="A157" s="368" t="s">
        <v>1008</v>
      </c>
      <c r="D157" t="str">
        <f t="shared" si="4"/>
        <v>PG_VL0010_N/A'</v>
      </c>
      <c r="G157" t="str">
        <f t="shared" si="5"/>
        <v>PG_VL0010_N/A</v>
      </c>
    </row>
    <row r="158" spans="1:7" x14ac:dyDescent="0.25">
      <c r="A158" s="368" t="s">
        <v>1008</v>
      </c>
      <c r="D158" t="str">
        <f t="shared" si="4"/>
        <v>PG_VL0010_N/A'</v>
      </c>
      <c r="G158" t="str">
        <f t="shared" si="5"/>
        <v>PG_VL0010_N/A</v>
      </c>
    </row>
    <row r="159" spans="1:7" x14ac:dyDescent="0.25">
      <c r="A159" s="368" t="s">
        <v>1008</v>
      </c>
      <c r="D159" t="str">
        <f t="shared" si="4"/>
        <v>PG_VL0010_N/A'</v>
      </c>
      <c r="G159" t="str">
        <f t="shared" si="5"/>
        <v>PG_VL0010_N/A</v>
      </c>
    </row>
    <row r="160" spans="1:7" x14ac:dyDescent="0.25">
      <c r="A160" s="368" t="s">
        <v>1008</v>
      </c>
      <c r="D160" t="str">
        <f t="shared" si="4"/>
        <v>PG_VL0010_N/A'</v>
      </c>
      <c r="G160" t="str">
        <f t="shared" si="5"/>
        <v>PG_VL0010_N/A</v>
      </c>
    </row>
    <row r="161" spans="1:7" x14ac:dyDescent="0.25">
      <c r="A161" s="368" t="s">
        <v>1008</v>
      </c>
      <c r="D161" t="str">
        <f t="shared" si="4"/>
        <v>PG_VL0010_N/A'</v>
      </c>
      <c r="G161" t="str">
        <f t="shared" si="5"/>
        <v>PG_VL0010_N/A</v>
      </c>
    </row>
    <row r="162" spans="1:7" x14ac:dyDescent="0.25">
      <c r="A162" s="368" t="s">
        <v>1008</v>
      </c>
      <c r="D162" t="str">
        <f t="shared" si="4"/>
        <v>PG_VL0010_N/A'</v>
      </c>
      <c r="G162" t="str">
        <f t="shared" si="5"/>
        <v>PG_VL0010_N/A</v>
      </c>
    </row>
    <row r="163" spans="1:7" x14ac:dyDescent="0.25">
      <c r="A163" s="368" t="s">
        <v>1008</v>
      </c>
      <c r="D163" t="str">
        <f t="shared" si="4"/>
        <v>PG_VL0010_N/A'</v>
      </c>
      <c r="G163" t="str">
        <f t="shared" si="5"/>
        <v>PG_VL0010_N/A</v>
      </c>
    </row>
    <row r="164" spans="1:7" x14ac:dyDescent="0.25">
      <c r="A164" s="368" t="s">
        <v>1008</v>
      </c>
      <c r="D164" t="str">
        <f t="shared" si="4"/>
        <v>PG_VL0010_N/A'</v>
      </c>
      <c r="G164" t="str">
        <f t="shared" si="5"/>
        <v>PG_VL0010_N/A</v>
      </c>
    </row>
    <row r="165" spans="1:7" x14ac:dyDescent="0.25">
      <c r="A165" s="368" t="s">
        <v>1008</v>
      </c>
      <c r="D165" t="str">
        <f t="shared" si="4"/>
        <v>PG_VL0010_N/A'</v>
      </c>
      <c r="G165" t="str">
        <f t="shared" si="5"/>
        <v>PG_VL0010_N/A</v>
      </c>
    </row>
    <row r="166" spans="1:7" x14ac:dyDescent="0.25">
      <c r="A166" s="368" t="s">
        <v>1009</v>
      </c>
      <c r="D166" t="str">
        <f t="shared" si="4"/>
        <v>PG_VL0010_SIKL'</v>
      </c>
      <c r="G166" t="str">
        <f t="shared" si="5"/>
        <v>PG_VL0010_SIKL</v>
      </c>
    </row>
    <row r="167" spans="1:7" x14ac:dyDescent="0.25">
      <c r="A167" s="368" t="s">
        <v>1009</v>
      </c>
      <c r="D167" t="str">
        <f t="shared" si="4"/>
        <v>PG_VL0010_SIKL'</v>
      </c>
      <c r="G167" t="str">
        <f t="shared" si="5"/>
        <v>PG_VL0010_SIKL</v>
      </c>
    </row>
    <row r="168" spans="1:7" x14ac:dyDescent="0.25">
      <c r="A168" s="368" t="s">
        <v>1009</v>
      </c>
      <c r="D168" t="str">
        <f t="shared" si="4"/>
        <v>PG_VL0010_SIKL'</v>
      </c>
      <c r="G168" t="str">
        <f t="shared" si="5"/>
        <v>PG_VL0010_SIKL</v>
      </c>
    </row>
    <row r="169" spans="1:7" x14ac:dyDescent="0.25">
      <c r="A169" s="368" t="s">
        <v>1009</v>
      </c>
      <c r="D169" t="str">
        <f t="shared" si="4"/>
        <v>PG_VL0010_SIKL'</v>
      </c>
      <c r="G169" t="str">
        <f t="shared" si="5"/>
        <v>PG_VL0010_SIKL</v>
      </c>
    </row>
    <row r="170" spans="1:7" x14ac:dyDescent="0.25">
      <c r="A170" s="368" t="s">
        <v>1009</v>
      </c>
      <c r="D170" t="str">
        <f t="shared" si="4"/>
        <v>PG_VL0010_SIKL'</v>
      </c>
      <c r="G170" t="str">
        <f t="shared" si="5"/>
        <v>PG_VL0010_SIKL</v>
      </c>
    </row>
    <row r="171" spans="1:7" x14ac:dyDescent="0.25">
      <c r="A171" s="368" t="s">
        <v>1009</v>
      </c>
      <c r="D171" t="str">
        <f t="shared" si="4"/>
        <v>PG_VL0010_SIKL'</v>
      </c>
      <c r="G171" t="str">
        <f t="shared" si="5"/>
        <v>PG_VL0010_SIKL</v>
      </c>
    </row>
    <row r="172" spans="1:7" x14ac:dyDescent="0.25">
      <c r="A172" s="368" t="s">
        <v>1009</v>
      </c>
      <c r="D172" t="str">
        <f t="shared" si="4"/>
        <v>PG_VL0010_SIKL'</v>
      </c>
      <c r="G172" t="str">
        <f t="shared" si="5"/>
        <v>PG_VL0010_SIKL</v>
      </c>
    </row>
    <row r="173" spans="1:7" x14ac:dyDescent="0.25">
      <c r="A173" s="368" t="s">
        <v>1009</v>
      </c>
      <c r="D173" t="str">
        <f t="shared" si="4"/>
        <v>PG_VL0010_SIKL'</v>
      </c>
      <c r="G173" t="str">
        <f t="shared" si="5"/>
        <v>PG_VL0010_SIKL</v>
      </c>
    </row>
    <row r="174" spans="1:7" x14ac:dyDescent="0.25">
      <c r="A174" s="368" t="s">
        <v>1009</v>
      </c>
      <c r="D174" t="str">
        <f t="shared" si="4"/>
        <v>PG_VL0010_SIKL'</v>
      </c>
      <c r="G174" t="str">
        <f t="shared" si="5"/>
        <v>PG_VL0010_SIKL</v>
      </c>
    </row>
    <row r="175" spans="1:7" x14ac:dyDescent="0.25">
      <c r="A175" s="368" t="s">
        <v>1010</v>
      </c>
      <c r="D175" t="str">
        <f t="shared" si="4"/>
        <v>PG_VL0010_TORSK'</v>
      </c>
      <c r="G175" t="str">
        <f t="shared" si="5"/>
        <v>PG_VL0010_TORSK</v>
      </c>
    </row>
    <row r="176" spans="1:7" x14ac:dyDescent="0.25">
      <c r="A176" s="368" t="s">
        <v>1010</v>
      </c>
      <c r="D176" t="str">
        <f t="shared" si="4"/>
        <v>PG_VL0010_TORSK'</v>
      </c>
      <c r="G176" t="str">
        <f t="shared" si="5"/>
        <v>PG_VL0010_TORSK</v>
      </c>
    </row>
    <row r="177" spans="1:7" x14ac:dyDescent="0.25">
      <c r="A177" s="368" t="s">
        <v>1010</v>
      </c>
      <c r="D177" t="str">
        <f t="shared" si="4"/>
        <v>PG_VL0010_TORSK'</v>
      </c>
      <c r="G177" t="str">
        <f t="shared" si="5"/>
        <v>PG_VL0010_TORSK</v>
      </c>
    </row>
    <row r="178" spans="1:7" x14ac:dyDescent="0.25">
      <c r="A178" s="368" t="s">
        <v>1010</v>
      </c>
      <c r="D178" t="str">
        <f t="shared" si="4"/>
        <v>PG_VL0010_TORSK'</v>
      </c>
      <c r="G178" t="str">
        <f t="shared" si="5"/>
        <v>PG_VL0010_TORSK</v>
      </c>
    </row>
    <row r="179" spans="1:7" x14ac:dyDescent="0.25">
      <c r="A179" s="368" t="s">
        <v>1010</v>
      </c>
      <c r="D179" t="str">
        <f t="shared" si="4"/>
        <v>PG_VL0010_TORSK'</v>
      </c>
      <c r="G179" t="str">
        <f t="shared" si="5"/>
        <v>PG_VL0010_TORSK</v>
      </c>
    </row>
    <row r="180" spans="1:7" x14ac:dyDescent="0.25">
      <c r="A180" s="368" t="s">
        <v>1010</v>
      </c>
      <c r="D180" t="str">
        <f t="shared" si="4"/>
        <v>PG_VL0010_TORSK'</v>
      </c>
      <c r="G180" t="str">
        <f t="shared" si="5"/>
        <v>PG_VL0010_TORSK</v>
      </c>
    </row>
    <row r="181" spans="1:7" x14ac:dyDescent="0.25">
      <c r="A181" s="368" t="s">
        <v>1010</v>
      </c>
      <c r="D181" t="str">
        <f t="shared" si="4"/>
        <v>PG_VL0010_TORSK'</v>
      </c>
      <c r="G181" t="str">
        <f t="shared" si="5"/>
        <v>PG_VL0010_TORSK</v>
      </c>
    </row>
    <row r="182" spans="1:7" x14ac:dyDescent="0.25">
      <c r="A182" s="368" t="s">
        <v>1010</v>
      </c>
      <c r="D182" t="str">
        <f t="shared" si="4"/>
        <v>PG_VL0010_TORSK'</v>
      </c>
      <c r="G182" t="str">
        <f t="shared" si="5"/>
        <v>PG_VL0010_TORSK</v>
      </c>
    </row>
    <row r="183" spans="1:7" x14ac:dyDescent="0.25">
      <c r="A183" s="368" t="s">
        <v>1010</v>
      </c>
      <c r="D183" t="str">
        <f t="shared" si="4"/>
        <v>PG_VL0010_TORSK'</v>
      </c>
      <c r="G183" t="str">
        <f t="shared" si="5"/>
        <v>PG_VL0010_TORSK</v>
      </c>
    </row>
    <row r="184" spans="1:7" x14ac:dyDescent="0.25">
      <c r="A184" s="368" t="s">
        <v>1011</v>
      </c>
      <c r="D184" t="str">
        <f t="shared" si="4"/>
        <v>PG_VL0010_aL'</v>
      </c>
      <c r="G184" t="str">
        <f t="shared" si="5"/>
        <v>PG_VL0010_aL</v>
      </c>
    </row>
    <row r="185" spans="1:7" x14ac:dyDescent="0.25">
      <c r="A185" s="368" t="s">
        <v>1011</v>
      </c>
      <c r="D185" t="str">
        <f t="shared" si="4"/>
        <v>PG_VL0010_aL'</v>
      </c>
      <c r="G185" t="str">
        <f t="shared" si="5"/>
        <v>PG_VL0010_aL</v>
      </c>
    </row>
    <row r="186" spans="1:7" x14ac:dyDescent="0.25">
      <c r="A186" s="368" t="s">
        <v>1011</v>
      </c>
      <c r="D186" t="str">
        <f t="shared" si="4"/>
        <v>PG_VL0010_aL'</v>
      </c>
      <c r="G186" t="str">
        <f t="shared" si="5"/>
        <v>PG_VL0010_aL</v>
      </c>
    </row>
    <row r="187" spans="1:7" x14ac:dyDescent="0.25">
      <c r="A187" s="368" t="s">
        <v>1011</v>
      </c>
      <c r="D187" t="str">
        <f t="shared" si="4"/>
        <v>PG_VL0010_aL'</v>
      </c>
      <c r="G187" t="str">
        <f t="shared" si="5"/>
        <v>PG_VL0010_aL</v>
      </c>
    </row>
    <row r="188" spans="1:7" x14ac:dyDescent="0.25">
      <c r="A188" s="368" t="s">
        <v>1011</v>
      </c>
      <c r="D188" t="str">
        <f t="shared" si="4"/>
        <v>PG_VL0010_aL'</v>
      </c>
      <c r="G188" t="str">
        <f t="shared" si="5"/>
        <v>PG_VL0010_aL</v>
      </c>
    </row>
    <row r="189" spans="1:7" x14ac:dyDescent="0.25">
      <c r="A189" s="368" t="s">
        <v>1011</v>
      </c>
      <c r="D189" t="str">
        <f t="shared" si="4"/>
        <v>PG_VL0010_aL'</v>
      </c>
      <c r="G189" t="str">
        <f t="shared" si="5"/>
        <v>PG_VL0010_aL</v>
      </c>
    </row>
    <row r="190" spans="1:7" x14ac:dyDescent="0.25">
      <c r="A190" s="368" t="s">
        <v>1011</v>
      </c>
      <c r="D190" t="str">
        <f t="shared" si="4"/>
        <v>PG_VL0010_aL'</v>
      </c>
      <c r="G190" t="str">
        <f t="shared" si="5"/>
        <v>PG_VL0010_aL</v>
      </c>
    </row>
    <row r="191" spans="1:7" x14ac:dyDescent="0.25">
      <c r="A191" s="368" t="s">
        <v>1011</v>
      </c>
      <c r="D191" t="str">
        <f t="shared" si="4"/>
        <v>PG_VL0010_aL'</v>
      </c>
      <c r="G191" t="str">
        <f t="shared" si="5"/>
        <v>PG_VL0010_aL</v>
      </c>
    </row>
    <row r="192" spans="1:7" x14ac:dyDescent="0.25">
      <c r="A192" s="368" t="s">
        <v>1011</v>
      </c>
      <c r="D192" t="str">
        <f t="shared" si="4"/>
        <v>PG_VL0010_aL'</v>
      </c>
      <c r="G192" t="str">
        <f t="shared" si="5"/>
        <v>PG_VL0010_aL</v>
      </c>
    </row>
    <row r="193" spans="1:7" x14ac:dyDescent="0.25">
      <c r="A193" s="368" t="s">
        <v>1011</v>
      </c>
      <c r="D193" t="str">
        <f t="shared" si="4"/>
        <v>PG_VL0010_aL'</v>
      </c>
      <c r="G193" t="str">
        <f t="shared" si="5"/>
        <v>PG_VL0010_aL</v>
      </c>
    </row>
    <row r="194" spans="1:7" x14ac:dyDescent="0.25">
      <c r="A194" s="368" t="s">
        <v>1011</v>
      </c>
      <c r="D194" t="str">
        <f t="shared" ref="D194:D243" si="6">RIGHT(A194,LEN(A194)-1)</f>
        <v>PG_VL0010_aL'</v>
      </c>
      <c r="G194" t="str">
        <f t="shared" ref="G194:G243" si="7">LEFT(D194,LEN(D194)-1)</f>
        <v>PG_VL0010_aL</v>
      </c>
    </row>
    <row r="195" spans="1:7" x14ac:dyDescent="0.25">
      <c r="A195" s="368" t="s">
        <v>1012</v>
      </c>
      <c r="D195" t="str">
        <f t="shared" si="6"/>
        <v>PG_VL1012_KRaFTA'</v>
      </c>
      <c r="G195" t="str">
        <f t="shared" si="7"/>
        <v>PG_VL1012_KRaFTA</v>
      </c>
    </row>
    <row r="196" spans="1:7" x14ac:dyDescent="0.25">
      <c r="A196" s="368" t="s">
        <v>1012</v>
      </c>
      <c r="D196" t="str">
        <f t="shared" si="6"/>
        <v>PG_VL1012_KRaFTA'</v>
      </c>
      <c r="G196" t="str">
        <f t="shared" si="7"/>
        <v>PG_VL1012_KRaFTA</v>
      </c>
    </row>
    <row r="197" spans="1:7" x14ac:dyDescent="0.25">
      <c r="A197" s="368" t="s">
        <v>1012</v>
      </c>
      <c r="D197" t="str">
        <f t="shared" si="6"/>
        <v>PG_VL1012_KRaFTA'</v>
      </c>
      <c r="G197" t="str">
        <f t="shared" si="7"/>
        <v>PG_VL1012_KRaFTA</v>
      </c>
    </row>
    <row r="198" spans="1:7" x14ac:dyDescent="0.25">
      <c r="A198" s="368" t="s">
        <v>1012</v>
      </c>
      <c r="D198" t="str">
        <f t="shared" si="6"/>
        <v>PG_VL1012_KRaFTA'</v>
      </c>
      <c r="G198" t="str">
        <f t="shared" si="7"/>
        <v>PG_VL1012_KRaFTA</v>
      </c>
    </row>
    <row r="199" spans="1:7" x14ac:dyDescent="0.25">
      <c r="A199" s="368" t="s">
        <v>1012</v>
      </c>
      <c r="D199" t="str">
        <f t="shared" si="6"/>
        <v>PG_VL1012_KRaFTA'</v>
      </c>
      <c r="G199" t="str">
        <f t="shared" si="7"/>
        <v>PG_VL1012_KRaFTA</v>
      </c>
    </row>
    <row r="200" spans="1:7" x14ac:dyDescent="0.25">
      <c r="A200" s="368" t="s">
        <v>1012</v>
      </c>
      <c r="D200" t="str">
        <f t="shared" si="6"/>
        <v>PG_VL1012_KRaFTA'</v>
      </c>
      <c r="G200" t="str">
        <f t="shared" si="7"/>
        <v>PG_VL1012_KRaFTA</v>
      </c>
    </row>
    <row r="201" spans="1:7" x14ac:dyDescent="0.25">
      <c r="A201" s="368" t="s">
        <v>1012</v>
      </c>
      <c r="D201" t="str">
        <f t="shared" si="6"/>
        <v>PG_VL1012_KRaFTA'</v>
      </c>
      <c r="G201" t="str">
        <f t="shared" si="7"/>
        <v>PG_VL1012_KRaFTA</v>
      </c>
    </row>
    <row r="202" spans="1:7" x14ac:dyDescent="0.25">
      <c r="A202" s="368" t="s">
        <v>1012</v>
      </c>
      <c r="D202" t="str">
        <f t="shared" si="6"/>
        <v>PG_VL1012_KRaFTA'</v>
      </c>
      <c r="G202" t="str">
        <f t="shared" si="7"/>
        <v>PG_VL1012_KRaFTA</v>
      </c>
    </row>
    <row r="203" spans="1:7" x14ac:dyDescent="0.25">
      <c r="A203" s="368" t="s">
        <v>1012</v>
      </c>
      <c r="D203" t="str">
        <f t="shared" si="6"/>
        <v>PG_VL1012_KRaFTA'</v>
      </c>
      <c r="G203" t="str">
        <f t="shared" si="7"/>
        <v>PG_VL1012_KRaFTA</v>
      </c>
    </row>
    <row r="204" spans="1:7" x14ac:dyDescent="0.25">
      <c r="A204" s="368" t="s">
        <v>1012</v>
      </c>
      <c r="D204" t="str">
        <f t="shared" si="6"/>
        <v>PG_VL1012_KRaFTA'</v>
      </c>
      <c r="G204" t="str">
        <f t="shared" si="7"/>
        <v>PG_VL1012_KRaFTA</v>
      </c>
    </row>
    <row r="205" spans="1:7" x14ac:dyDescent="0.25">
      <c r="A205" s="368" t="s">
        <v>1012</v>
      </c>
      <c r="D205" t="str">
        <f t="shared" si="6"/>
        <v>PG_VL1012_KRaFTA'</v>
      </c>
      <c r="G205" t="str">
        <f t="shared" si="7"/>
        <v>PG_VL1012_KRaFTA</v>
      </c>
    </row>
    <row r="206" spans="1:7" x14ac:dyDescent="0.25">
      <c r="A206" s="368" t="s">
        <v>1013</v>
      </c>
      <c r="D206" t="str">
        <f t="shared" si="6"/>
        <v>PG_VL1012_N/A'</v>
      </c>
      <c r="G206" t="str">
        <f t="shared" si="7"/>
        <v>PG_VL1012_N/A</v>
      </c>
    </row>
    <row r="207" spans="1:7" x14ac:dyDescent="0.25">
      <c r="A207" s="368" t="s">
        <v>1013</v>
      </c>
      <c r="D207" t="str">
        <f t="shared" si="6"/>
        <v>PG_VL1012_N/A'</v>
      </c>
      <c r="G207" t="str">
        <f t="shared" si="7"/>
        <v>PG_VL1012_N/A</v>
      </c>
    </row>
    <row r="208" spans="1:7" x14ac:dyDescent="0.25">
      <c r="A208" s="368" t="s">
        <v>1013</v>
      </c>
      <c r="D208" t="str">
        <f t="shared" si="6"/>
        <v>PG_VL1012_N/A'</v>
      </c>
      <c r="G208" t="str">
        <f t="shared" si="7"/>
        <v>PG_VL1012_N/A</v>
      </c>
    </row>
    <row r="209" spans="1:7" x14ac:dyDescent="0.25">
      <c r="A209" s="368" t="s">
        <v>1013</v>
      </c>
      <c r="D209" t="str">
        <f t="shared" si="6"/>
        <v>PG_VL1012_N/A'</v>
      </c>
      <c r="G209" t="str">
        <f t="shared" si="7"/>
        <v>PG_VL1012_N/A</v>
      </c>
    </row>
    <row r="210" spans="1:7" x14ac:dyDescent="0.25">
      <c r="A210" s="368" t="s">
        <v>1013</v>
      </c>
      <c r="D210" t="str">
        <f t="shared" si="6"/>
        <v>PG_VL1012_N/A'</v>
      </c>
      <c r="G210" t="str">
        <f t="shared" si="7"/>
        <v>PG_VL1012_N/A</v>
      </c>
    </row>
    <row r="211" spans="1:7" x14ac:dyDescent="0.25">
      <c r="A211" s="368" t="s">
        <v>1013</v>
      </c>
      <c r="D211" t="str">
        <f t="shared" si="6"/>
        <v>PG_VL1012_N/A'</v>
      </c>
      <c r="G211" t="str">
        <f t="shared" si="7"/>
        <v>PG_VL1012_N/A</v>
      </c>
    </row>
    <row r="212" spans="1:7" x14ac:dyDescent="0.25">
      <c r="A212" s="368" t="s">
        <v>1013</v>
      </c>
      <c r="D212" t="str">
        <f t="shared" si="6"/>
        <v>PG_VL1012_N/A'</v>
      </c>
      <c r="G212" t="str">
        <f t="shared" si="7"/>
        <v>PG_VL1012_N/A</v>
      </c>
    </row>
    <row r="213" spans="1:7" x14ac:dyDescent="0.25">
      <c r="A213" s="368" t="s">
        <v>1013</v>
      </c>
      <c r="D213" t="str">
        <f t="shared" si="6"/>
        <v>PG_VL1012_N/A'</v>
      </c>
      <c r="G213" t="str">
        <f t="shared" si="7"/>
        <v>PG_VL1012_N/A</v>
      </c>
    </row>
    <row r="214" spans="1:7" x14ac:dyDescent="0.25">
      <c r="A214" s="368" t="s">
        <v>1013</v>
      </c>
      <c r="D214" t="str">
        <f t="shared" si="6"/>
        <v>PG_VL1012_N/A'</v>
      </c>
      <c r="G214" t="str">
        <f t="shared" si="7"/>
        <v>PG_VL1012_N/A</v>
      </c>
    </row>
    <row r="215" spans="1:7" x14ac:dyDescent="0.25">
      <c r="A215" s="368" t="s">
        <v>1013</v>
      </c>
      <c r="D215" t="str">
        <f t="shared" si="6"/>
        <v>PG_VL1012_N/A'</v>
      </c>
      <c r="G215" t="str">
        <f t="shared" si="7"/>
        <v>PG_VL1012_N/A</v>
      </c>
    </row>
    <row r="216" spans="1:7" x14ac:dyDescent="0.25">
      <c r="A216" s="368" t="s">
        <v>1013</v>
      </c>
      <c r="D216" t="str">
        <f t="shared" si="6"/>
        <v>PG_VL1012_N/A'</v>
      </c>
      <c r="G216" t="str">
        <f t="shared" si="7"/>
        <v>PG_VL1012_N/A</v>
      </c>
    </row>
    <row r="217" spans="1:7" x14ac:dyDescent="0.25">
      <c r="A217" s="368" t="s">
        <v>1013</v>
      </c>
      <c r="D217" t="str">
        <f t="shared" si="6"/>
        <v>PG_VL1012_N/A'</v>
      </c>
      <c r="G217" t="str">
        <f t="shared" si="7"/>
        <v>PG_VL1012_N/A</v>
      </c>
    </row>
    <row r="218" spans="1:7" x14ac:dyDescent="0.25">
      <c r="A218" s="368" t="s">
        <v>1013</v>
      </c>
      <c r="D218" t="str">
        <f t="shared" si="6"/>
        <v>PG_VL1012_N/A'</v>
      </c>
      <c r="G218" t="str">
        <f t="shared" si="7"/>
        <v>PG_VL1012_N/A</v>
      </c>
    </row>
    <row r="219" spans="1:7" x14ac:dyDescent="0.25">
      <c r="A219" s="368" t="s">
        <v>1013</v>
      </c>
      <c r="D219" t="str">
        <f t="shared" si="6"/>
        <v>PG_VL1012_N/A'</v>
      </c>
      <c r="G219" t="str">
        <f t="shared" si="7"/>
        <v>PG_VL1012_N/A</v>
      </c>
    </row>
    <row r="220" spans="1:7" x14ac:dyDescent="0.25">
      <c r="A220" s="368" t="s">
        <v>1013</v>
      </c>
      <c r="D220" t="str">
        <f t="shared" si="6"/>
        <v>PG_VL1012_N/A'</v>
      </c>
      <c r="G220" t="str">
        <f t="shared" si="7"/>
        <v>PG_VL1012_N/A</v>
      </c>
    </row>
    <row r="221" spans="1:7" x14ac:dyDescent="0.25">
      <c r="A221" s="368" t="s">
        <v>1013</v>
      </c>
      <c r="D221" t="str">
        <f t="shared" si="6"/>
        <v>PG_VL1012_N/A'</v>
      </c>
      <c r="G221" t="str">
        <f t="shared" si="7"/>
        <v>PG_VL1012_N/A</v>
      </c>
    </row>
    <row r="222" spans="1:7" x14ac:dyDescent="0.25">
      <c r="A222" s="368" t="s">
        <v>1013</v>
      </c>
      <c r="D222" t="str">
        <f t="shared" si="6"/>
        <v>PG_VL1012_N/A'</v>
      </c>
      <c r="G222" t="str">
        <f t="shared" si="7"/>
        <v>PG_VL1012_N/A</v>
      </c>
    </row>
    <row r="223" spans="1:7" x14ac:dyDescent="0.25">
      <c r="A223" s="368" t="s">
        <v>1013</v>
      </c>
      <c r="D223" t="str">
        <f t="shared" si="6"/>
        <v>PG_VL1012_N/A'</v>
      </c>
      <c r="G223" t="str">
        <f t="shared" si="7"/>
        <v>PG_VL1012_N/A</v>
      </c>
    </row>
    <row r="224" spans="1:7" x14ac:dyDescent="0.25">
      <c r="A224" s="368" t="s">
        <v>1013</v>
      </c>
      <c r="D224" t="str">
        <f t="shared" si="6"/>
        <v>PG_VL1012_N/A'</v>
      </c>
      <c r="G224" t="str">
        <f t="shared" si="7"/>
        <v>PG_VL1012_N/A</v>
      </c>
    </row>
    <row r="225" spans="1:7" x14ac:dyDescent="0.25">
      <c r="A225" s="368" t="s">
        <v>1013</v>
      </c>
      <c r="D225" t="str">
        <f t="shared" si="6"/>
        <v>PG_VL1012_N/A'</v>
      </c>
      <c r="G225" t="str">
        <f t="shared" si="7"/>
        <v>PG_VL1012_N/A</v>
      </c>
    </row>
    <row r="226" spans="1:7" x14ac:dyDescent="0.25">
      <c r="A226" s="368" t="s">
        <v>1014</v>
      </c>
      <c r="D226" t="str">
        <f t="shared" si="6"/>
        <v>PG_VL1012_TORSK'</v>
      </c>
      <c r="G226" t="str">
        <f t="shared" si="7"/>
        <v>PG_VL1012_TORSK</v>
      </c>
    </row>
    <row r="227" spans="1:7" x14ac:dyDescent="0.25">
      <c r="A227" s="368" t="s">
        <v>1014</v>
      </c>
      <c r="D227" t="str">
        <f t="shared" si="6"/>
        <v>PG_VL1012_TORSK'</v>
      </c>
      <c r="G227" t="str">
        <f t="shared" si="7"/>
        <v>PG_VL1012_TORSK</v>
      </c>
    </row>
    <row r="228" spans="1:7" x14ac:dyDescent="0.25">
      <c r="A228" s="368" t="s">
        <v>1014</v>
      </c>
      <c r="D228" t="str">
        <f t="shared" si="6"/>
        <v>PG_VL1012_TORSK'</v>
      </c>
      <c r="G228" t="str">
        <f t="shared" si="7"/>
        <v>PG_VL1012_TORSK</v>
      </c>
    </row>
    <row r="229" spans="1:7" x14ac:dyDescent="0.25">
      <c r="A229" s="368" t="s">
        <v>1014</v>
      </c>
      <c r="D229" t="str">
        <f t="shared" si="6"/>
        <v>PG_VL1012_TORSK'</v>
      </c>
      <c r="G229" t="str">
        <f t="shared" si="7"/>
        <v>PG_VL1012_TORSK</v>
      </c>
    </row>
    <row r="230" spans="1:7" x14ac:dyDescent="0.25">
      <c r="A230" s="368" t="s">
        <v>1014</v>
      </c>
      <c r="D230" t="str">
        <f t="shared" si="6"/>
        <v>PG_VL1012_TORSK'</v>
      </c>
      <c r="G230" t="str">
        <f t="shared" si="7"/>
        <v>PG_VL1012_TORSK</v>
      </c>
    </row>
    <row r="231" spans="1:7" x14ac:dyDescent="0.25">
      <c r="A231" s="368" t="s">
        <v>1014</v>
      </c>
      <c r="D231" t="str">
        <f t="shared" si="6"/>
        <v>PG_VL1012_TORSK'</v>
      </c>
      <c r="G231" t="str">
        <f t="shared" si="7"/>
        <v>PG_VL1012_TORSK</v>
      </c>
    </row>
    <row r="232" spans="1:7" x14ac:dyDescent="0.25">
      <c r="A232" s="368" t="s">
        <v>1014</v>
      </c>
      <c r="D232" t="str">
        <f t="shared" si="6"/>
        <v>PG_VL1012_TORSK'</v>
      </c>
      <c r="G232" t="str">
        <f t="shared" si="7"/>
        <v>PG_VL1012_TORSK</v>
      </c>
    </row>
    <row r="233" spans="1:7" x14ac:dyDescent="0.25">
      <c r="A233" s="368" t="s">
        <v>1014</v>
      </c>
      <c r="D233" t="str">
        <f t="shared" si="6"/>
        <v>PG_VL1012_TORSK'</v>
      </c>
      <c r="G233" t="str">
        <f t="shared" si="7"/>
        <v>PG_VL1012_TORSK</v>
      </c>
    </row>
    <row r="234" spans="1:7" x14ac:dyDescent="0.25">
      <c r="A234" s="368" t="s">
        <v>1014</v>
      </c>
      <c r="D234" t="str">
        <f t="shared" si="6"/>
        <v>PG_VL1012_TORSK'</v>
      </c>
      <c r="G234" t="str">
        <f t="shared" si="7"/>
        <v>PG_VL1012_TORSK</v>
      </c>
    </row>
    <row r="235" spans="1:7" x14ac:dyDescent="0.25">
      <c r="A235" s="368" t="s">
        <v>1015</v>
      </c>
      <c r="D235" t="str">
        <f t="shared" si="6"/>
        <v>PG_VL10XX_SIKL'</v>
      </c>
      <c r="G235" t="str">
        <f t="shared" si="7"/>
        <v>PG_VL10XX_SIKL</v>
      </c>
    </row>
    <row r="236" spans="1:7" x14ac:dyDescent="0.25">
      <c r="A236" s="368" t="s">
        <v>1015</v>
      </c>
      <c r="D236" t="str">
        <f t="shared" si="6"/>
        <v>PG_VL10XX_SIKL'</v>
      </c>
      <c r="G236" t="str">
        <f t="shared" si="7"/>
        <v>PG_VL10XX_SIKL</v>
      </c>
    </row>
    <row r="237" spans="1:7" x14ac:dyDescent="0.25">
      <c r="A237" s="368" t="s">
        <v>1015</v>
      </c>
      <c r="D237" t="str">
        <f t="shared" si="6"/>
        <v>PG_VL10XX_SIKL'</v>
      </c>
      <c r="G237" t="str">
        <f t="shared" si="7"/>
        <v>PG_VL10XX_SIKL</v>
      </c>
    </row>
    <row r="238" spans="1:7" x14ac:dyDescent="0.25">
      <c r="A238" s="368" t="s">
        <v>1015</v>
      </c>
      <c r="D238" t="str">
        <f t="shared" si="6"/>
        <v>PG_VL10XX_SIKL'</v>
      </c>
      <c r="G238" t="str">
        <f t="shared" si="7"/>
        <v>PG_VL10XX_SIKL</v>
      </c>
    </row>
    <row r="239" spans="1:7" x14ac:dyDescent="0.25">
      <c r="A239" s="368" t="s">
        <v>1016</v>
      </c>
      <c r="D239" t="str">
        <f t="shared" si="6"/>
        <v>PG_VL12XX_TORSK'</v>
      </c>
      <c r="G239" t="str">
        <f t="shared" si="7"/>
        <v>PG_VL12XX_TORSK</v>
      </c>
    </row>
    <row r="240" spans="1:7" x14ac:dyDescent="0.25">
      <c r="A240" s="368" t="s">
        <v>1016</v>
      </c>
      <c r="D240" t="str">
        <f t="shared" si="6"/>
        <v>PG_VL12XX_TORSK'</v>
      </c>
      <c r="G240" t="str">
        <f t="shared" si="7"/>
        <v>PG_VL12XX_TORSK</v>
      </c>
    </row>
    <row r="241" spans="1:7" x14ac:dyDescent="0.25">
      <c r="A241" s="368" t="s">
        <v>1016</v>
      </c>
      <c r="D241" t="str">
        <f t="shared" si="6"/>
        <v>PG_VL12XX_TORSK'</v>
      </c>
      <c r="G241" t="str">
        <f t="shared" si="7"/>
        <v>PG_VL12XX_TORSK</v>
      </c>
    </row>
    <row r="242" spans="1:7" x14ac:dyDescent="0.25">
      <c r="A242" s="368" t="s">
        <v>1016</v>
      </c>
      <c r="D242" t="str">
        <f t="shared" si="6"/>
        <v>PG_VL12XX_TORSK'</v>
      </c>
      <c r="G242" t="str">
        <f t="shared" si="7"/>
        <v>PG_VL12XX_TORSK</v>
      </c>
    </row>
    <row r="243" spans="1:7" x14ac:dyDescent="0.25">
      <c r="A243" s="370" t="s">
        <v>1016</v>
      </c>
      <c r="D243" t="str">
        <f t="shared" si="6"/>
        <v>PG_VL12XX_TORSK'</v>
      </c>
      <c r="G243" t="str">
        <f t="shared" si="7"/>
        <v>PG_VL12XX_TORSK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4" sqref="B4"/>
    </sheetView>
  </sheetViews>
  <sheetFormatPr defaultRowHeight="13.2" x14ac:dyDescent="0.25"/>
  <cols>
    <col min="2" max="2" width="14.88671875" bestFit="1" customWidth="1"/>
    <col min="3" max="3" width="10.88671875" customWidth="1"/>
  </cols>
  <sheetData>
    <row r="1" spans="1:3" ht="17.399999999999999" x14ac:dyDescent="0.3">
      <c r="A1" s="318" t="s">
        <v>827</v>
      </c>
    </row>
    <row r="2" spans="1:3" x14ac:dyDescent="0.25">
      <c r="A2" t="s">
        <v>828</v>
      </c>
    </row>
    <row r="4" spans="1:3" x14ac:dyDescent="0.25">
      <c r="B4" s="320">
        <v>2012</v>
      </c>
    </row>
    <row r="5" spans="1:3" x14ac:dyDescent="0.25">
      <c r="B5" t="s">
        <v>816</v>
      </c>
      <c r="C5" t="s">
        <v>817</v>
      </c>
    </row>
    <row r="6" spans="1:3" x14ac:dyDescent="0.25">
      <c r="B6" t="s">
        <v>819</v>
      </c>
      <c r="C6" s="26">
        <v>0.9</v>
      </c>
    </row>
    <row r="7" spans="1:3" x14ac:dyDescent="0.25">
      <c r="B7" t="s">
        <v>820</v>
      </c>
      <c r="C7">
        <v>0.9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52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D1" sqref="D1"/>
    </sheetView>
  </sheetViews>
  <sheetFormatPr defaultRowHeight="13.2" x14ac:dyDescent="0.25"/>
  <cols>
    <col min="3" max="3" width="24.44140625" bestFit="1" customWidth="1"/>
    <col min="4" max="4" width="23.88671875" bestFit="1" customWidth="1"/>
    <col min="5" max="5" width="8.5546875" bestFit="1" customWidth="1"/>
    <col min="6" max="6" width="15.5546875" bestFit="1" customWidth="1"/>
    <col min="7" max="7" width="7.5546875" bestFit="1" customWidth="1"/>
    <col min="19" max="19" width="12.88671875" bestFit="1" customWidth="1"/>
    <col min="20" max="20" width="14.88671875" customWidth="1"/>
    <col min="21" max="21" width="13.44140625" bestFit="1" customWidth="1"/>
    <col min="22" max="22" width="14.6640625" customWidth="1"/>
    <col min="43" max="43" width="10.88671875" customWidth="1"/>
    <col min="44" max="44" width="10.33203125" customWidth="1"/>
  </cols>
  <sheetData>
    <row r="1" spans="1:66" ht="17.399999999999999" x14ac:dyDescent="0.3">
      <c r="A1" s="316" t="s">
        <v>808</v>
      </c>
      <c r="AV1" s="418" t="s">
        <v>947</v>
      </c>
    </row>
    <row r="2" spans="1:66" x14ac:dyDescent="0.25">
      <c r="A2" s="26" t="s">
        <v>807</v>
      </c>
      <c r="F2" s="417" t="s">
        <v>946</v>
      </c>
      <c r="AV2" s="26" t="s">
        <v>948</v>
      </c>
    </row>
    <row r="3" spans="1:66" x14ac:dyDescent="0.25">
      <c r="A3" t="s">
        <v>944</v>
      </c>
      <c r="F3" t="s">
        <v>945</v>
      </c>
    </row>
    <row r="4" spans="1:66" ht="13.8" thickBot="1" x14ac:dyDescent="0.3">
      <c r="C4" s="321"/>
      <c r="F4" s="26"/>
    </row>
    <row r="5" spans="1:66" ht="15" customHeight="1" x14ac:dyDescent="0.3">
      <c r="B5" s="365" t="s">
        <v>378</v>
      </c>
      <c r="C5" s="366" t="s">
        <v>21</v>
      </c>
      <c r="D5" s="366" t="s">
        <v>544</v>
      </c>
      <c r="E5" s="414" t="s">
        <v>405</v>
      </c>
      <c r="F5" s="407" t="s">
        <v>378</v>
      </c>
      <c r="G5" s="408" t="s">
        <v>1</v>
      </c>
      <c r="H5" s="408" t="s">
        <v>210</v>
      </c>
      <c r="I5" s="408" t="s">
        <v>529</v>
      </c>
      <c r="J5" s="408" t="s">
        <v>928</v>
      </c>
      <c r="K5" s="408" t="s">
        <v>925</v>
      </c>
      <c r="L5" s="415" t="s">
        <v>530</v>
      </c>
      <c r="M5" s="408" t="s">
        <v>86</v>
      </c>
      <c r="N5" s="408" t="s">
        <v>213</v>
      </c>
      <c r="O5" s="408" t="s">
        <v>212</v>
      </c>
      <c r="P5" s="408" t="s">
        <v>214</v>
      </c>
      <c r="Q5" s="408" t="s">
        <v>929</v>
      </c>
      <c r="R5" s="408" t="s">
        <v>930</v>
      </c>
      <c r="S5" s="408" t="s">
        <v>531</v>
      </c>
      <c r="T5" s="408" t="s">
        <v>532</v>
      </c>
      <c r="U5" s="408" t="s">
        <v>931</v>
      </c>
      <c r="V5" s="408" t="s">
        <v>932</v>
      </c>
      <c r="W5" s="408" t="s">
        <v>844</v>
      </c>
      <c r="X5" s="408" t="s">
        <v>4</v>
      </c>
      <c r="Y5" s="408" t="s">
        <v>845</v>
      </c>
      <c r="Z5" s="408" t="s">
        <v>846</v>
      </c>
      <c r="AA5" s="408" t="s">
        <v>933</v>
      </c>
      <c r="AB5" s="408" t="s">
        <v>934</v>
      </c>
      <c r="AC5" s="408" t="s">
        <v>5</v>
      </c>
      <c r="AD5" s="408" t="s">
        <v>6</v>
      </c>
      <c r="AE5" s="408" t="s">
        <v>216</v>
      </c>
      <c r="AF5" s="408" t="s">
        <v>7</v>
      </c>
      <c r="AG5" s="408" t="s">
        <v>847</v>
      </c>
      <c r="AH5" s="408" t="s">
        <v>534</v>
      </c>
      <c r="AI5" s="408" t="s">
        <v>535</v>
      </c>
      <c r="AJ5" s="408" t="s">
        <v>737</v>
      </c>
      <c r="AK5" s="408" t="s">
        <v>738</v>
      </c>
      <c r="AL5" s="408" t="s">
        <v>9</v>
      </c>
      <c r="AM5" s="408" t="s">
        <v>848</v>
      </c>
      <c r="AN5" s="408" t="s">
        <v>536</v>
      </c>
      <c r="AO5" s="408" t="s">
        <v>10</v>
      </c>
      <c r="AP5" s="408" t="s">
        <v>11</v>
      </c>
      <c r="AQ5" s="408" t="s">
        <v>935</v>
      </c>
      <c r="AR5" s="408" t="s">
        <v>936</v>
      </c>
      <c r="AS5" s="408" t="s">
        <v>220</v>
      </c>
      <c r="AT5" s="408" t="s">
        <v>538</v>
      </c>
      <c r="AU5" s="408" t="s">
        <v>222</v>
      </c>
      <c r="AV5" s="408" t="s">
        <v>739</v>
      </c>
      <c r="AW5" s="408" t="s">
        <v>740</v>
      </c>
      <c r="AX5" s="408" t="s">
        <v>12</v>
      </c>
      <c r="AY5" s="408" t="s">
        <v>741</v>
      </c>
      <c r="AZ5" s="408" t="s">
        <v>742</v>
      </c>
      <c r="BA5" s="408" t="s">
        <v>849</v>
      </c>
      <c r="BB5" s="408" t="s">
        <v>223</v>
      </c>
      <c r="BC5" s="408" t="s">
        <v>850</v>
      </c>
      <c r="BD5" s="408" t="s">
        <v>13</v>
      </c>
      <c r="BE5" s="408" t="s">
        <v>851</v>
      </c>
      <c r="BF5" s="408" t="s">
        <v>937</v>
      </c>
      <c r="BG5" s="408" t="s">
        <v>938</v>
      </c>
      <c r="BH5" s="408" t="s">
        <v>852</v>
      </c>
      <c r="BI5" s="408" t="s">
        <v>853</v>
      </c>
      <c r="BJ5" s="408" t="s">
        <v>939</v>
      </c>
      <c r="BK5" s="408" t="s">
        <v>940</v>
      </c>
      <c r="BL5" s="408" t="s">
        <v>541</v>
      </c>
      <c r="BM5" s="408" t="s">
        <v>89</v>
      </c>
      <c r="BN5" s="416" t="s">
        <v>217</v>
      </c>
    </row>
    <row r="6" spans="1:66" x14ac:dyDescent="0.25">
      <c r="B6" s="325">
        <v>1</v>
      </c>
      <c r="C6" s="368" t="s">
        <v>916</v>
      </c>
      <c r="D6" s="368" t="s">
        <v>880</v>
      </c>
      <c r="E6" s="368" t="s">
        <v>157</v>
      </c>
      <c r="F6" s="381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18">
        <v>0</v>
      </c>
      <c r="R6" s="18">
        <v>1</v>
      </c>
      <c r="S6" s="18">
        <v>1</v>
      </c>
      <c r="T6" s="18">
        <v>1</v>
      </c>
      <c r="U6" s="18">
        <v>0</v>
      </c>
      <c r="V6" s="18">
        <v>1</v>
      </c>
      <c r="W6" s="18">
        <v>1</v>
      </c>
      <c r="X6" s="4">
        <v>1</v>
      </c>
      <c r="Y6" s="4">
        <v>1</v>
      </c>
      <c r="Z6" s="4">
        <v>1</v>
      </c>
      <c r="AA6" s="18">
        <v>0</v>
      </c>
      <c r="AB6" s="18">
        <v>1</v>
      </c>
      <c r="AC6" s="18">
        <v>1</v>
      </c>
      <c r="AD6" s="18">
        <v>1</v>
      </c>
      <c r="AE6" s="18">
        <v>1</v>
      </c>
      <c r="AF6" s="18">
        <v>1</v>
      </c>
      <c r="AG6" s="18">
        <v>1</v>
      </c>
      <c r="AH6" s="18">
        <v>1</v>
      </c>
      <c r="AI6" s="18">
        <v>1</v>
      </c>
      <c r="AJ6" s="18">
        <v>0</v>
      </c>
      <c r="AK6" s="18">
        <v>1</v>
      </c>
      <c r="AL6" s="18">
        <v>1</v>
      </c>
      <c r="AM6" s="18">
        <v>1</v>
      </c>
      <c r="AN6" s="18">
        <v>1</v>
      </c>
      <c r="AO6" s="18">
        <v>1</v>
      </c>
      <c r="AP6" s="18">
        <v>1</v>
      </c>
      <c r="AQ6" s="18">
        <v>0</v>
      </c>
      <c r="AR6" s="18">
        <v>1</v>
      </c>
      <c r="AS6" s="18">
        <v>1</v>
      </c>
      <c r="AT6" s="18">
        <v>1</v>
      </c>
      <c r="AU6" s="18">
        <v>1</v>
      </c>
      <c r="AV6" s="18">
        <v>0</v>
      </c>
      <c r="AW6" s="18">
        <v>1</v>
      </c>
      <c r="AX6" s="18">
        <v>1</v>
      </c>
      <c r="AY6" s="18">
        <v>0</v>
      </c>
      <c r="AZ6" s="18">
        <v>1</v>
      </c>
      <c r="BA6" s="4">
        <v>1</v>
      </c>
      <c r="BB6" s="4">
        <v>1</v>
      </c>
      <c r="BC6" s="18">
        <v>1</v>
      </c>
      <c r="BD6" s="18">
        <v>1</v>
      </c>
      <c r="BE6" s="18">
        <v>1</v>
      </c>
      <c r="BF6" s="18">
        <v>0</v>
      </c>
      <c r="BG6" s="18">
        <v>1</v>
      </c>
      <c r="BH6" s="18">
        <v>1</v>
      </c>
      <c r="BI6" s="18">
        <v>1</v>
      </c>
      <c r="BJ6" s="18">
        <v>0</v>
      </c>
      <c r="BK6" s="18">
        <v>1</v>
      </c>
      <c r="BL6" s="4">
        <v>1</v>
      </c>
      <c r="BM6" s="18">
        <v>1</v>
      </c>
      <c r="BN6" s="210">
        <v>1</v>
      </c>
    </row>
    <row r="7" spans="1:66" x14ac:dyDescent="0.25">
      <c r="B7" s="325">
        <v>2</v>
      </c>
      <c r="C7" s="368" t="s">
        <v>916</v>
      </c>
      <c r="D7" s="368" t="s">
        <v>881</v>
      </c>
      <c r="E7" s="368" t="s">
        <v>157</v>
      </c>
      <c r="F7" s="381">
        <v>2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18">
        <v>0</v>
      </c>
      <c r="R7" s="18">
        <v>1</v>
      </c>
      <c r="S7" s="18">
        <v>1</v>
      </c>
      <c r="T7" s="18">
        <v>1</v>
      </c>
      <c r="U7" s="18">
        <v>0</v>
      </c>
      <c r="V7" s="18">
        <v>1</v>
      </c>
      <c r="W7" s="18">
        <v>1</v>
      </c>
      <c r="X7" s="4">
        <v>1</v>
      </c>
      <c r="Y7" s="4">
        <v>1</v>
      </c>
      <c r="Z7" s="4">
        <v>1</v>
      </c>
      <c r="AA7" s="18">
        <v>0</v>
      </c>
      <c r="AB7" s="18">
        <v>1</v>
      </c>
      <c r="AC7" s="18">
        <v>1</v>
      </c>
      <c r="AD7" s="18">
        <v>1</v>
      </c>
      <c r="AE7" s="18">
        <v>1</v>
      </c>
      <c r="AF7" s="18">
        <v>1</v>
      </c>
      <c r="AG7" s="18">
        <v>1</v>
      </c>
      <c r="AH7" s="18">
        <v>1</v>
      </c>
      <c r="AI7" s="18">
        <v>1</v>
      </c>
      <c r="AJ7" s="18">
        <v>0</v>
      </c>
      <c r="AK7" s="18">
        <v>1</v>
      </c>
      <c r="AL7" s="18">
        <v>1</v>
      </c>
      <c r="AM7" s="18">
        <v>1</v>
      </c>
      <c r="AN7" s="18">
        <v>1</v>
      </c>
      <c r="AO7" s="18">
        <v>1</v>
      </c>
      <c r="AP7" s="18">
        <v>1</v>
      </c>
      <c r="AQ7" s="18">
        <v>0</v>
      </c>
      <c r="AR7" s="18">
        <v>1</v>
      </c>
      <c r="AS7" s="18">
        <v>1</v>
      </c>
      <c r="AT7" s="18">
        <v>1</v>
      </c>
      <c r="AU7" s="18">
        <v>1</v>
      </c>
      <c r="AV7" s="18">
        <v>0</v>
      </c>
      <c r="AW7" s="18">
        <v>1</v>
      </c>
      <c r="AX7" s="18">
        <v>1</v>
      </c>
      <c r="AY7" s="18">
        <v>0</v>
      </c>
      <c r="AZ7" s="18">
        <v>1</v>
      </c>
      <c r="BA7" s="4">
        <v>1</v>
      </c>
      <c r="BB7" s="4">
        <v>1</v>
      </c>
      <c r="BC7" s="18">
        <v>1</v>
      </c>
      <c r="BD7" s="18">
        <v>1</v>
      </c>
      <c r="BE7" s="18">
        <v>1</v>
      </c>
      <c r="BF7" s="18">
        <v>0</v>
      </c>
      <c r="BG7" s="18">
        <v>1</v>
      </c>
      <c r="BH7" s="18">
        <v>1</v>
      </c>
      <c r="BI7" s="18">
        <v>1</v>
      </c>
      <c r="BJ7" s="18">
        <v>0</v>
      </c>
      <c r="BK7" s="18">
        <v>1</v>
      </c>
      <c r="BL7" s="4">
        <v>1</v>
      </c>
      <c r="BM7" s="18">
        <v>1</v>
      </c>
      <c r="BN7" s="210">
        <v>1</v>
      </c>
    </row>
    <row r="8" spans="1:66" x14ac:dyDescent="0.25">
      <c r="B8" s="325">
        <v>3</v>
      </c>
      <c r="C8" s="368" t="s">
        <v>916</v>
      </c>
      <c r="D8" s="368" t="s">
        <v>883</v>
      </c>
      <c r="E8" s="368" t="s">
        <v>157</v>
      </c>
      <c r="F8" s="381">
        <v>3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18">
        <v>0</v>
      </c>
      <c r="R8" s="18">
        <v>1</v>
      </c>
      <c r="S8" s="18">
        <v>1</v>
      </c>
      <c r="T8" s="18">
        <v>1</v>
      </c>
      <c r="U8" s="18">
        <v>0</v>
      </c>
      <c r="V8" s="18">
        <v>1</v>
      </c>
      <c r="W8" s="18">
        <v>1</v>
      </c>
      <c r="X8" s="4">
        <v>1</v>
      </c>
      <c r="Y8" s="4">
        <v>1</v>
      </c>
      <c r="Z8" s="4">
        <v>1</v>
      </c>
      <c r="AA8" s="18">
        <v>0</v>
      </c>
      <c r="AB8" s="18">
        <v>1</v>
      </c>
      <c r="AC8" s="18">
        <v>1</v>
      </c>
      <c r="AD8" s="18">
        <v>1</v>
      </c>
      <c r="AE8" s="18">
        <v>1</v>
      </c>
      <c r="AF8" s="18">
        <v>1</v>
      </c>
      <c r="AG8" s="18">
        <v>1</v>
      </c>
      <c r="AH8" s="18">
        <v>1</v>
      </c>
      <c r="AI8" s="18">
        <v>1</v>
      </c>
      <c r="AJ8" s="18">
        <v>0</v>
      </c>
      <c r="AK8" s="18">
        <v>1</v>
      </c>
      <c r="AL8" s="18">
        <v>1</v>
      </c>
      <c r="AM8" s="18">
        <v>1</v>
      </c>
      <c r="AN8" s="18">
        <v>1</v>
      </c>
      <c r="AO8" s="18">
        <v>1</v>
      </c>
      <c r="AP8" s="18">
        <v>1</v>
      </c>
      <c r="AQ8" s="18">
        <v>0</v>
      </c>
      <c r="AR8" s="18">
        <v>1</v>
      </c>
      <c r="AS8" s="18">
        <v>1</v>
      </c>
      <c r="AT8" s="18">
        <v>1</v>
      </c>
      <c r="AU8" s="18">
        <v>1</v>
      </c>
      <c r="AV8" s="18">
        <v>0</v>
      </c>
      <c r="AW8" s="18">
        <v>1</v>
      </c>
      <c r="AX8" s="18">
        <v>1</v>
      </c>
      <c r="AY8" s="18">
        <v>0</v>
      </c>
      <c r="AZ8" s="18">
        <v>1</v>
      </c>
      <c r="BA8" s="4">
        <v>1</v>
      </c>
      <c r="BB8" s="4">
        <v>1</v>
      </c>
      <c r="BC8" s="18">
        <v>1</v>
      </c>
      <c r="BD8" s="18">
        <v>1</v>
      </c>
      <c r="BE8" s="18">
        <v>1</v>
      </c>
      <c r="BF8" s="18">
        <v>0</v>
      </c>
      <c r="BG8" s="18">
        <v>1</v>
      </c>
      <c r="BH8" s="18">
        <v>1</v>
      </c>
      <c r="BI8" s="18">
        <v>1</v>
      </c>
      <c r="BJ8" s="18">
        <v>0</v>
      </c>
      <c r="BK8" s="18">
        <v>1</v>
      </c>
      <c r="BL8" s="4">
        <v>1</v>
      </c>
      <c r="BM8" s="18">
        <v>1</v>
      </c>
      <c r="BN8" s="210">
        <v>1</v>
      </c>
    </row>
    <row r="9" spans="1:66" x14ac:dyDescent="0.25">
      <c r="B9" s="325">
        <v>4</v>
      </c>
      <c r="C9" s="368" t="s">
        <v>916</v>
      </c>
      <c r="D9" s="368" t="s">
        <v>880</v>
      </c>
      <c r="E9" s="368" t="s">
        <v>153</v>
      </c>
      <c r="F9" s="381">
        <v>4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18">
        <v>0</v>
      </c>
      <c r="R9" s="18">
        <v>1</v>
      </c>
      <c r="S9" s="18">
        <v>1</v>
      </c>
      <c r="T9" s="18">
        <v>1</v>
      </c>
      <c r="U9" s="18">
        <v>0</v>
      </c>
      <c r="V9" s="18">
        <v>1</v>
      </c>
      <c r="W9" s="18">
        <v>1</v>
      </c>
      <c r="X9" s="4">
        <v>1</v>
      </c>
      <c r="Y9" s="4">
        <v>1</v>
      </c>
      <c r="Z9" s="4">
        <v>1</v>
      </c>
      <c r="AA9" s="18">
        <v>0</v>
      </c>
      <c r="AB9" s="18">
        <v>1</v>
      </c>
      <c r="AC9" s="18">
        <v>1</v>
      </c>
      <c r="AD9" s="18">
        <v>1</v>
      </c>
      <c r="AE9" s="18">
        <v>1</v>
      </c>
      <c r="AF9" s="18">
        <v>1</v>
      </c>
      <c r="AG9" s="18">
        <v>1</v>
      </c>
      <c r="AH9" s="18">
        <v>1</v>
      </c>
      <c r="AI9" s="18">
        <v>1</v>
      </c>
      <c r="AJ9" s="18">
        <v>0</v>
      </c>
      <c r="AK9" s="18">
        <v>1</v>
      </c>
      <c r="AL9" s="18">
        <v>1</v>
      </c>
      <c r="AM9" s="18">
        <v>1</v>
      </c>
      <c r="AN9" s="18">
        <v>1</v>
      </c>
      <c r="AO9" s="18">
        <v>1</v>
      </c>
      <c r="AP9" s="18">
        <v>1</v>
      </c>
      <c r="AQ9" s="18">
        <v>0</v>
      </c>
      <c r="AR9" s="18">
        <v>1</v>
      </c>
      <c r="AS9" s="18">
        <v>1</v>
      </c>
      <c r="AT9" s="18">
        <v>1</v>
      </c>
      <c r="AU9" s="18">
        <v>1</v>
      </c>
      <c r="AV9" s="18">
        <v>0</v>
      </c>
      <c r="AW9" s="18">
        <v>1</v>
      </c>
      <c r="AX9" s="18">
        <v>1</v>
      </c>
      <c r="AY9" s="18">
        <v>0</v>
      </c>
      <c r="AZ9" s="18">
        <v>1</v>
      </c>
      <c r="BA9" s="4">
        <v>1</v>
      </c>
      <c r="BB9" s="4">
        <v>1</v>
      </c>
      <c r="BC9" s="18">
        <v>1</v>
      </c>
      <c r="BD9" s="18">
        <v>1</v>
      </c>
      <c r="BE9" s="18">
        <v>1</v>
      </c>
      <c r="BF9" s="18">
        <v>0</v>
      </c>
      <c r="BG9" s="18">
        <v>1</v>
      </c>
      <c r="BH9" s="18">
        <v>1</v>
      </c>
      <c r="BI9" s="18">
        <v>1</v>
      </c>
      <c r="BJ9" s="18">
        <v>0</v>
      </c>
      <c r="BK9" s="18">
        <v>1</v>
      </c>
      <c r="BL9" s="4">
        <v>1</v>
      </c>
      <c r="BM9" s="18">
        <v>1</v>
      </c>
      <c r="BN9" s="210">
        <v>1</v>
      </c>
    </row>
    <row r="10" spans="1:66" x14ac:dyDescent="0.25">
      <c r="B10" s="325">
        <v>5</v>
      </c>
      <c r="C10" s="368" t="s">
        <v>916</v>
      </c>
      <c r="D10" s="368" t="s">
        <v>881</v>
      </c>
      <c r="E10" s="368" t="s">
        <v>153</v>
      </c>
      <c r="F10" s="381">
        <v>5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18">
        <v>0</v>
      </c>
      <c r="R10" s="18">
        <v>1</v>
      </c>
      <c r="S10" s="18">
        <v>1</v>
      </c>
      <c r="T10" s="18">
        <v>1</v>
      </c>
      <c r="U10" s="18">
        <v>0</v>
      </c>
      <c r="V10" s="18">
        <v>1</v>
      </c>
      <c r="W10" s="18">
        <v>1</v>
      </c>
      <c r="X10" s="4">
        <v>1</v>
      </c>
      <c r="Y10" s="4">
        <v>1</v>
      </c>
      <c r="Z10" s="4">
        <v>1</v>
      </c>
      <c r="AA10" s="18">
        <v>0</v>
      </c>
      <c r="AB10" s="18">
        <v>1</v>
      </c>
      <c r="AC10" s="18">
        <v>1</v>
      </c>
      <c r="AD10" s="18">
        <v>1</v>
      </c>
      <c r="AE10" s="18">
        <v>1</v>
      </c>
      <c r="AF10" s="18">
        <v>1</v>
      </c>
      <c r="AG10" s="18">
        <v>1</v>
      </c>
      <c r="AH10" s="18">
        <v>1</v>
      </c>
      <c r="AI10" s="18">
        <v>1</v>
      </c>
      <c r="AJ10" s="18">
        <v>0</v>
      </c>
      <c r="AK10" s="18">
        <v>1</v>
      </c>
      <c r="AL10" s="18">
        <v>1</v>
      </c>
      <c r="AM10" s="18">
        <v>1</v>
      </c>
      <c r="AN10" s="18">
        <v>1</v>
      </c>
      <c r="AO10" s="18">
        <v>1</v>
      </c>
      <c r="AP10" s="18">
        <v>1</v>
      </c>
      <c r="AQ10" s="18">
        <v>0</v>
      </c>
      <c r="AR10" s="18">
        <v>1</v>
      </c>
      <c r="AS10" s="18">
        <v>1</v>
      </c>
      <c r="AT10" s="18">
        <v>1</v>
      </c>
      <c r="AU10" s="18">
        <v>1</v>
      </c>
      <c r="AV10" s="18">
        <v>0</v>
      </c>
      <c r="AW10" s="18">
        <v>1</v>
      </c>
      <c r="AX10" s="18">
        <v>1</v>
      </c>
      <c r="AY10" s="18">
        <v>0</v>
      </c>
      <c r="AZ10" s="18">
        <v>1</v>
      </c>
      <c r="BA10" s="4">
        <v>1</v>
      </c>
      <c r="BB10" s="4">
        <v>1</v>
      </c>
      <c r="BC10" s="18">
        <v>1</v>
      </c>
      <c r="BD10" s="18">
        <v>1</v>
      </c>
      <c r="BE10" s="18">
        <v>1</v>
      </c>
      <c r="BF10" s="18">
        <v>0</v>
      </c>
      <c r="BG10" s="18">
        <v>1</v>
      </c>
      <c r="BH10" s="18">
        <v>1</v>
      </c>
      <c r="BI10" s="18">
        <v>1</v>
      </c>
      <c r="BJ10" s="18">
        <v>0</v>
      </c>
      <c r="BK10" s="18">
        <v>1</v>
      </c>
      <c r="BL10" s="4">
        <v>1</v>
      </c>
      <c r="BM10" s="18">
        <v>1</v>
      </c>
      <c r="BN10" s="210">
        <v>1</v>
      </c>
    </row>
    <row r="11" spans="1:66" x14ac:dyDescent="0.25">
      <c r="B11" s="325">
        <v>6</v>
      </c>
      <c r="C11" s="368" t="s">
        <v>916</v>
      </c>
      <c r="D11" s="368" t="s">
        <v>883</v>
      </c>
      <c r="E11" s="368" t="s">
        <v>153</v>
      </c>
      <c r="F11" s="381">
        <v>6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18">
        <v>0</v>
      </c>
      <c r="R11" s="18">
        <v>1</v>
      </c>
      <c r="S11" s="18">
        <v>1</v>
      </c>
      <c r="T11" s="18">
        <v>1</v>
      </c>
      <c r="U11" s="18">
        <v>0</v>
      </c>
      <c r="V11" s="18">
        <v>1</v>
      </c>
      <c r="W11" s="18">
        <v>1</v>
      </c>
      <c r="X11" s="4">
        <v>1</v>
      </c>
      <c r="Y11" s="4">
        <v>1</v>
      </c>
      <c r="Z11" s="4">
        <v>1</v>
      </c>
      <c r="AA11" s="18">
        <v>0</v>
      </c>
      <c r="AB11" s="18">
        <v>1</v>
      </c>
      <c r="AC11" s="18">
        <v>1</v>
      </c>
      <c r="AD11" s="18">
        <v>1</v>
      </c>
      <c r="AE11" s="18">
        <v>1</v>
      </c>
      <c r="AF11" s="18">
        <v>1</v>
      </c>
      <c r="AG11" s="18">
        <v>1</v>
      </c>
      <c r="AH11" s="18">
        <v>1</v>
      </c>
      <c r="AI11" s="18">
        <v>1</v>
      </c>
      <c r="AJ11" s="18">
        <v>0</v>
      </c>
      <c r="AK11" s="18">
        <v>1</v>
      </c>
      <c r="AL11" s="18">
        <v>1</v>
      </c>
      <c r="AM11" s="18">
        <v>1</v>
      </c>
      <c r="AN11" s="18">
        <v>1</v>
      </c>
      <c r="AO11" s="18">
        <v>1</v>
      </c>
      <c r="AP11" s="18">
        <v>1</v>
      </c>
      <c r="AQ11" s="18">
        <v>0</v>
      </c>
      <c r="AR11" s="18">
        <v>1</v>
      </c>
      <c r="AS11" s="18">
        <v>1</v>
      </c>
      <c r="AT11" s="18">
        <v>1</v>
      </c>
      <c r="AU11" s="18">
        <v>1</v>
      </c>
      <c r="AV11" s="18">
        <v>0</v>
      </c>
      <c r="AW11" s="18">
        <v>1</v>
      </c>
      <c r="AX11" s="18">
        <v>1</v>
      </c>
      <c r="AY11" s="18">
        <v>0</v>
      </c>
      <c r="AZ11" s="18">
        <v>1</v>
      </c>
      <c r="BA11" s="4">
        <v>1</v>
      </c>
      <c r="BB11" s="4">
        <v>1</v>
      </c>
      <c r="BC11" s="18">
        <v>1</v>
      </c>
      <c r="BD11" s="18">
        <v>1</v>
      </c>
      <c r="BE11" s="18">
        <v>1</v>
      </c>
      <c r="BF11" s="18">
        <v>0</v>
      </c>
      <c r="BG11" s="18">
        <v>1</v>
      </c>
      <c r="BH11" s="18">
        <v>1</v>
      </c>
      <c r="BI11" s="18">
        <v>1</v>
      </c>
      <c r="BJ11" s="18">
        <v>0</v>
      </c>
      <c r="BK11" s="18">
        <v>1</v>
      </c>
      <c r="BL11" s="4">
        <v>1</v>
      </c>
      <c r="BM11" s="18">
        <v>1</v>
      </c>
      <c r="BN11" s="210">
        <v>1</v>
      </c>
    </row>
    <row r="12" spans="1:66" x14ac:dyDescent="0.25">
      <c r="B12" s="325">
        <v>7</v>
      </c>
      <c r="C12" s="368" t="s">
        <v>855</v>
      </c>
      <c r="D12" s="368" t="s">
        <v>878</v>
      </c>
      <c r="E12" s="368">
        <v>2224</v>
      </c>
      <c r="F12" s="381">
        <v>7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18">
        <v>0</v>
      </c>
      <c r="R12" s="18">
        <v>1</v>
      </c>
      <c r="S12" s="18">
        <v>1</v>
      </c>
      <c r="T12" s="18">
        <v>1</v>
      </c>
      <c r="U12" s="18">
        <v>0</v>
      </c>
      <c r="V12" s="18">
        <v>1</v>
      </c>
      <c r="W12" s="18">
        <v>1</v>
      </c>
      <c r="X12" s="4">
        <v>1</v>
      </c>
      <c r="Y12" s="4">
        <v>1</v>
      </c>
      <c r="Z12" s="4">
        <v>1</v>
      </c>
      <c r="AA12" s="18">
        <v>0</v>
      </c>
      <c r="AB12" s="18">
        <v>1</v>
      </c>
      <c r="AC12" s="18">
        <v>1</v>
      </c>
      <c r="AD12" s="18">
        <v>1</v>
      </c>
      <c r="AE12" s="18">
        <v>1</v>
      </c>
      <c r="AF12" s="18">
        <v>1</v>
      </c>
      <c r="AG12" s="18">
        <v>1</v>
      </c>
      <c r="AH12" s="18">
        <v>1</v>
      </c>
      <c r="AI12" s="18">
        <v>1</v>
      </c>
      <c r="AJ12" s="18">
        <v>0</v>
      </c>
      <c r="AK12" s="18">
        <v>1</v>
      </c>
      <c r="AL12" s="18">
        <v>1</v>
      </c>
      <c r="AM12" s="18">
        <v>1</v>
      </c>
      <c r="AN12" s="18">
        <v>1</v>
      </c>
      <c r="AO12" s="18">
        <v>1</v>
      </c>
      <c r="AP12" s="18">
        <v>1</v>
      </c>
      <c r="AQ12" s="18">
        <v>0</v>
      </c>
      <c r="AR12" s="18">
        <v>1</v>
      </c>
      <c r="AS12" s="18">
        <v>1</v>
      </c>
      <c r="AT12" s="18">
        <v>1</v>
      </c>
      <c r="AU12" s="18">
        <v>1</v>
      </c>
      <c r="AV12" s="18">
        <v>1</v>
      </c>
      <c r="AW12" s="18">
        <v>0</v>
      </c>
      <c r="AX12" s="18">
        <v>1</v>
      </c>
      <c r="AY12" s="18">
        <v>1</v>
      </c>
      <c r="AZ12" s="18">
        <v>0</v>
      </c>
      <c r="BA12" s="4">
        <v>1</v>
      </c>
      <c r="BB12" s="4">
        <v>1</v>
      </c>
      <c r="BC12" s="18">
        <v>1</v>
      </c>
      <c r="BD12" s="18">
        <v>1</v>
      </c>
      <c r="BE12" s="18">
        <v>1</v>
      </c>
      <c r="BF12" s="18">
        <v>0</v>
      </c>
      <c r="BG12" s="18">
        <v>1</v>
      </c>
      <c r="BH12" s="18">
        <v>1</v>
      </c>
      <c r="BI12" s="18">
        <v>1</v>
      </c>
      <c r="BJ12" s="18">
        <v>0</v>
      </c>
      <c r="BK12" s="18">
        <v>1</v>
      </c>
      <c r="BL12" s="4">
        <v>1</v>
      </c>
      <c r="BM12" s="18">
        <v>1</v>
      </c>
      <c r="BN12" s="210">
        <v>1</v>
      </c>
    </row>
    <row r="13" spans="1:66" x14ac:dyDescent="0.25">
      <c r="B13" s="325">
        <v>8</v>
      </c>
      <c r="C13" s="368" t="s">
        <v>855</v>
      </c>
      <c r="D13" s="368" t="s">
        <v>879</v>
      </c>
      <c r="E13" s="368" t="s">
        <v>545</v>
      </c>
      <c r="F13" s="381">
        <v>8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18">
        <v>0</v>
      </c>
      <c r="R13" s="18">
        <v>1</v>
      </c>
      <c r="S13" s="18">
        <v>1</v>
      </c>
      <c r="T13" s="18">
        <v>1</v>
      </c>
      <c r="U13" s="18">
        <v>0</v>
      </c>
      <c r="V13" s="18">
        <v>1</v>
      </c>
      <c r="W13" s="18">
        <v>1</v>
      </c>
      <c r="X13" s="4">
        <v>1</v>
      </c>
      <c r="Y13" s="4">
        <v>1</v>
      </c>
      <c r="Z13" s="4">
        <v>1</v>
      </c>
      <c r="AA13" s="18">
        <v>0</v>
      </c>
      <c r="AB13" s="18">
        <v>1</v>
      </c>
      <c r="AC13" s="18">
        <v>1</v>
      </c>
      <c r="AD13" s="18">
        <v>1</v>
      </c>
      <c r="AE13" s="18">
        <v>1</v>
      </c>
      <c r="AF13" s="18">
        <v>1</v>
      </c>
      <c r="AG13" s="18">
        <v>1</v>
      </c>
      <c r="AH13" s="18">
        <v>1</v>
      </c>
      <c r="AI13" s="18">
        <v>1</v>
      </c>
      <c r="AJ13" s="18">
        <v>0</v>
      </c>
      <c r="AK13" s="18">
        <v>1</v>
      </c>
      <c r="AL13" s="18">
        <v>1</v>
      </c>
      <c r="AM13" s="18">
        <v>1</v>
      </c>
      <c r="AN13" s="18">
        <v>1</v>
      </c>
      <c r="AO13" s="18">
        <v>1</v>
      </c>
      <c r="AP13" s="18">
        <v>1</v>
      </c>
      <c r="AQ13" s="18">
        <v>0</v>
      </c>
      <c r="AR13" s="18">
        <v>1</v>
      </c>
      <c r="AS13" s="18">
        <v>1</v>
      </c>
      <c r="AT13" s="18">
        <v>1</v>
      </c>
      <c r="AU13" s="18">
        <v>1</v>
      </c>
      <c r="AV13" s="18">
        <v>1</v>
      </c>
      <c r="AW13" s="18">
        <v>0</v>
      </c>
      <c r="AX13" s="18">
        <v>1</v>
      </c>
      <c r="AY13" s="18">
        <v>1</v>
      </c>
      <c r="AZ13" s="18">
        <v>0</v>
      </c>
      <c r="BA13" s="4">
        <v>1</v>
      </c>
      <c r="BB13" s="4">
        <v>1</v>
      </c>
      <c r="BC13" s="18">
        <v>1</v>
      </c>
      <c r="BD13" s="18">
        <v>1</v>
      </c>
      <c r="BE13" s="18">
        <v>1</v>
      </c>
      <c r="BF13" s="18">
        <v>0</v>
      </c>
      <c r="BG13" s="18">
        <v>1</v>
      </c>
      <c r="BH13" s="18">
        <v>1</v>
      </c>
      <c r="BI13" s="18">
        <v>1</v>
      </c>
      <c r="BJ13" s="18">
        <v>0</v>
      </c>
      <c r="BK13" s="18">
        <v>1</v>
      </c>
      <c r="BL13" s="4">
        <v>1</v>
      </c>
      <c r="BM13" s="18">
        <v>1</v>
      </c>
      <c r="BN13" s="210">
        <v>1</v>
      </c>
    </row>
    <row r="14" spans="1:66" x14ac:dyDescent="0.25">
      <c r="B14" s="325">
        <v>9</v>
      </c>
      <c r="C14" s="368" t="s">
        <v>855</v>
      </c>
      <c r="D14" s="368" t="s">
        <v>890</v>
      </c>
      <c r="E14" s="368" t="s">
        <v>545</v>
      </c>
      <c r="F14" s="381">
        <v>9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18">
        <v>0</v>
      </c>
      <c r="R14" s="18">
        <v>1</v>
      </c>
      <c r="S14" s="18">
        <v>1</v>
      </c>
      <c r="T14" s="18">
        <v>1</v>
      </c>
      <c r="U14" s="18">
        <v>0</v>
      </c>
      <c r="V14" s="18">
        <v>1</v>
      </c>
      <c r="W14" s="18">
        <v>1</v>
      </c>
      <c r="X14" s="4">
        <v>1</v>
      </c>
      <c r="Y14" s="4">
        <v>1</v>
      </c>
      <c r="Z14" s="4">
        <v>1</v>
      </c>
      <c r="AA14" s="18">
        <v>0</v>
      </c>
      <c r="AB14" s="18">
        <v>1</v>
      </c>
      <c r="AC14" s="18">
        <v>1</v>
      </c>
      <c r="AD14" s="18">
        <v>1</v>
      </c>
      <c r="AE14" s="18">
        <v>1</v>
      </c>
      <c r="AF14" s="18">
        <v>1</v>
      </c>
      <c r="AG14" s="18">
        <v>1</v>
      </c>
      <c r="AH14" s="18">
        <v>1</v>
      </c>
      <c r="AI14" s="18">
        <v>1</v>
      </c>
      <c r="AJ14" s="18">
        <v>0</v>
      </c>
      <c r="AK14" s="18">
        <v>1</v>
      </c>
      <c r="AL14" s="18">
        <v>1</v>
      </c>
      <c r="AM14" s="18">
        <v>1</v>
      </c>
      <c r="AN14" s="18">
        <v>1</v>
      </c>
      <c r="AO14" s="18">
        <v>1</v>
      </c>
      <c r="AP14" s="18">
        <v>1</v>
      </c>
      <c r="AQ14" s="18">
        <v>0</v>
      </c>
      <c r="AR14" s="18">
        <v>1</v>
      </c>
      <c r="AS14" s="18">
        <v>1</v>
      </c>
      <c r="AT14" s="18">
        <v>1</v>
      </c>
      <c r="AU14" s="18">
        <v>1</v>
      </c>
      <c r="AV14" s="18">
        <v>1</v>
      </c>
      <c r="AW14" s="18">
        <v>0</v>
      </c>
      <c r="AX14" s="18">
        <v>1</v>
      </c>
      <c r="AY14" s="18">
        <v>1</v>
      </c>
      <c r="AZ14" s="18">
        <v>0</v>
      </c>
      <c r="BA14" s="4">
        <v>1</v>
      </c>
      <c r="BB14" s="4">
        <v>1</v>
      </c>
      <c r="BC14" s="18">
        <v>1</v>
      </c>
      <c r="BD14" s="18">
        <v>1</v>
      </c>
      <c r="BE14" s="18">
        <v>1</v>
      </c>
      <c r="BF14" s="18">
        <v>0</v>
      </c>
      <c r="BG14" s="18">
        <v>1</v>
      </c>
      <c r="BH14" s="18">
        <v>1</v>
      </c>
      <c r="BI14" s="18">
        <v>1</v>
      </c>
      <c r="BJ14" s="18">
        <v>0</v>
      </c>
      <c r="BK14" s="18">
        <v>1</v>
      </c>
      <c r="BL14" s="4">
        <v>1</v>
      </c>
      <c r="BM14" s="18">
        <v>1</v>
      </c>
      <c r="BN14" s="210">
        <v>1</v>
      </c>
    </row>
    <row r="15" spans="1:66" x14ac:dyDescent="0.25">
      <c r="B15" s="325">
        <v>10</v>
      </c>
      <c r="C15" s="368" t="s">
        <v>855</v>
      </c>
      <c r="D15" s="368" t="s">
        <v>908</v>
      </c>
      <c r="E15" s="368" t="s">
        <v>545</v>
      </c>
      <c r="F15" s="381">
        <v>10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18">
        <v>0</v>
      </c>
      <c r="R15" s="18">
        <v>1</v>
      </c>
      <c r="S15" s="18">
        <v>1</v>
      </c>
      <c r="T15" s="18">
        <v>1</v>
      </c>
      <c r="U15" s="18">
        <v>0</v>
      </c>
      <c r="V15" s="18">
        <v>1</v>
      </c>
      <c r="W15" s="18">
        <v>1</v>
      </c>
      <c r="X15" s="4">
        <v>1</v>
      </c>
      <c r="Y15" s="4">
        <v>1</v>
      </c>
      <c r="Z15" s="4">
        <v>1</v>
      </c>
      <c r="AA15" s="18">
        <v>0</v>
      </c>
      <c r="AB15" s="18">
        <v>1</v>
      </c>
      <c r="AC15" s="18">
        <v>1</v>
      </c>
      <c r="AD15" s="18">
        <v>1</v>
      </c>
      <c r="AE15" s="18">
        <v>1</v>
      </c>
      <c r="AF15" s="18">
        <v>1</v>
      </c>
      <c r="AG15" s="18">
        <v>1</v>
      </c>
      <c r="AH15" s="18">
        <v>1</v>
      </c>
      <c r="AI15" s="18">
        <v>1</v>
      </c>
      <c r="AJ15" s="18">
        <v>0</v>
      </c>
      <c r="AK15" s="18">
        <v>1</v>
      </c>
      <c r="AL15" s="18">
        <v>1</v>
      </c>
      <c r="AM15" s="18">
        <v>1</v>
      </c>
      <c r="AN15" s="18">
        <v>1</v>
      </c>
      <c r="AO15" s="18">
        <v>1</v>
      </c>
      <c r="AP15" s="18">
        <v>1</v>
      </c>
      <c r="AQ15" s="18">
        <v>0</v>
      </c>
      <c r="AR15" s="18">
        <v>1</v>
      </c>
      <c r="AS15" s="18">
        <v>1</v>
      </c>
      <c r="AT15" s="18">
        <v>1</v>
      </c>
      <c r="AU15" s="18">
        <v>1</v>
      </c>
      <c r="AV15" s="18">
        <v>1</v>
      </c>
      <c r="AW15" s="18">
        <v>0</v>
      </c>
      <c r="AX15" s="18">
        <v>1</v>
      </c>
      <c r="AY15" s="18">
        <v>1</v>
      </c>
      <c r="AZ15" s="18">
        <v>0</v>
      </c>
      <c r="BA15" s="4">
        <v>1</v>
      </c>
      <c r="BB15" s="4">
        <v>1</v>
      </c>
      <c r="BC15" s="18">
        <v>1</v>
      </c>
      <c r="BD15" s="18">
        <v>1</v>
      </c>
      <c r="BE15" s="18">
        <v>1</v>
      </c>
      <c r="BF15" s="18">
        <v>0</v>
      </c>
      <c r="BG15" s="18">
        <v>1</v>
      </c>
      <c r="BH15" s="18">
        <v>1</v>
      </c>
      <c r="BI15" s="18">
        <v>1</v>
      </c>
      <c r="BJ15" s="18">
        <v>0</v>
      </c>
      <c r="BK15" s="18">
        <v>1</v>
      </c>
      <c r="BL15" s="4">
        <v>1</v>
      </c>
      <c r="BM15" s="18">
        <v>1</v>
      </c>
      <c r="BN15" s="210">
        <v>1</v>
      </c>
    </row>
    <row r="16" spans="1:66" x14ac:dyDescent="0.25">
      <c r="B16" s="325">
        <v>11</v>
      </c>
      <c r="C16" s="368" t="s">
        <v>855</v>
      </c>
      <c r="D16" s="368" t="s">
        <v>895</v>
      </c>
      <c r="E16" s="368">
        <v>3031</v>
      </c>
      <c r="F16" s="381">
        <v>11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18">
        <v>0</v>
      </c>
      <c r="R16" s="18">
        <v>1</v>
      </c>
      <c r="S16" s="18">
        <v>1</v>
      </c>
      <c r="T16" s="18">
        <v>1</v>
      </c>
      <c r="U16" s="18">
        <v>0</v>
      </c>
      <c r="V16" s="18">
        <v>1</v>
      </c>
      <c r="W16" s="18">
        <v>1</v>
      </c>
      <c r="X16" s="4">
        <v>1</v>
      </c>
      <c r="Y16" s="4">
        <v>1</v>
      </c>
      <c r="Z16" s="4">
        <v>1</v>
      </c>
      <c r="AA16" s="18">
        <v>0</v>
      </c>
      <c r="AB16" s="18">
        <v>1</v>
      </c>
      <c r="AC16" s="18">
        <v>1</v>
      </c>
      <c r="AD16" s="18">
        <v>1</v>
      </c>
      <c r="AE16" s="18">
        <v>1</v>
      </c>
      <c r="AF16" s="18">
        <v>1</v>
      </c>
      <c r="AG16" s="18">
        <v>1</v>
      </c>
      <c r="AH16" s="18">
        <v>1</v>
      </c>
      <c r="AI16" s="18">
        <v>1</v>
      </c>
      <c r="AJ16" s="18">
        <v>0</v>
      </c>
      <c r="AK16" s="18">
        <v>1</v>
      </c>
      <c r="AL16" s="18">
        <v>1</v>
      </c>
      <c r="AM16" s="18">
        <v>1</v>
      </c>
      <c r="AN16" s="18">
        <v>1</v>
      </c>
      <c r="AO16" s="18">
        <v>1</v>
      </c>
      <c r="AP16" s="18">
        <v>1</v>
      </c>
      <c r="AQ16" s="18">
        <v>0</v>
      </c>
      <c r="AR16" s="18">
        <v>1</v>
      </c>
      <c r="AS16" s="18">
        <v>1</v>
      </c>
      <c r="AT16" s="18">
        <v>1</v>
      </c>
      <c r="AU16" s="18">
        <v>1</v>
      </c>
      <c r="AV16" s="18">
        <v>1</v>
      </c>
      <c r="AW16" s="18">
        <v>0</v>
      </c>
      <c r="AX16" s="18">
        <v>1</v>
      </c>
      <c r="AY16" s="18">
        <v>1</v>
      </c>
      <c r="AZ16" s="18">
        <v>0</v>
      </c>
      <c r="BA16" s="4">
        <v>1</v>
      </c>
      <c r="BB16" s="4">
        <v>1</v>
      </c>
      <c r="BC16" s="18">
        <v>1</v>
      </c>
      <c r="BD16" s="18">
        <v>1</v>
      </c>
      <c r="BE16" s="18">
        <v>1</v>
      </c>
      <c r="BF16" s="18">
        <v>0</v>
      </c>
      <c r="BG16" s="18">
        <v>1</v>
      </c>
      <c r="BH16" s="18">
        <v>1</v>
      </c>
      <c r="BI16" s="18">
        <v>1</v>
      </c>
      <c r="BJ16" s="18">
        <v>0</v>
      </c>
      <c r="BK16" s="18">
        <v>1</v>
      </c>
      <c r="BL16" s="4">
        <v>1</v>
      </c>
      <c r="BM16" s="18">
        <v>1</v>
      </c>
      <c r="BN16" s="210">
        <v>1</v>
      </c>
    </row>
    <row r="17" spans="2:66" x14ac:dyDescent="0.25">
      <c r="B17" s="325">
        <v>12</v>
      </c>
      <c r="C17" s="368" t="s">
        <v>855</v>
      </c>
      <c r="D17" s="368" t="s">
        <v>500</v>
      </c>
      <c r="E17" s="368" t="s">
        <v>153</v>
      </c>
      <c r="F17" s="381">
        <v>12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18">
        <v>0</v>
      </c>
      <c r="R17" s="18">
        <v>1</v>
      </c>
      <c r="S17" s="18">
        <v>1</v>
      </c>
      <c r="T17" s="18">
        <v>1</v>
      </c>
      <c r="U17" s="18">
        <v>0</v>
      </c>
      <c r="V17" s="18">
        <v>1</v>
      </c>
      <c r="W17" s="18">
        <v>1</v>
      </c>
      <c r="X17" s="4">
        <v>1</v>
      </c>
      <c r="Y17" s="4">
        <v>1</v>
      </c>
      <c r="Z17" s="4">
        <v>1</v>
      </c>
      <c r="AA17" s="18">
        <v>0</v>
      </c>
      <c r="AB17" s="18">
        <v>1</v>
      </c>
      <c r="AC17" s="18">
        <v>1</v>
      </c>
      <c r="AD17" s="18">
        <v>1</v>
      </c>
      <c r="AE17" s="18">
        <v>1</v>
      </c>
      <c r="AF17" s="18">
        <v>1</v>
      </c>
      <c r="AG17" s="18">
        <v>1</v>
      </c>
      <c r="AH17" s="18">
        <v>1</v>
      </c>
      <c r="AI17" s="18">
        <v>1</v>
      </c>
      <c r="AJ17" s="18">
        <v>0</v>
      </c>
      <c r="AK17" s="18">
        <v>1</v>
      </c>
      <c r="AL17" s="18">
        <v>1</v>
      </c>
      <c r="AM17" s="18">
        <v>1</v>
      </c>
      <c r="AN17" s="18">
        <v>1</v>
      </c>
      <c r="AO17" s="18">
        <v>1</v>
      </c>
      <c r="AP17" s="18">
        <v>1</v>
      </c>
      <c r="AQ17" s="18">
        <v>0</v>
      </c>
      <c r="AR17" s="18">
        <v>1</v>
      </c>
      <c r="AS17" s="18">
        <v>1</v>
      </c>
      <c r="AT17" s="18">
        <v>1</v>
      </c>
      <c r="AU17" s="18">
        <v>1</v>
      </c>
      <c r="AV17" s="18">
        <v>1</v>
      </c>
      <c r="AW17" s="18">
        <v>0</v>
      </c>
      <c r="AX17" s="18">
        <v>1</v>
      </c>
      <c r="AY17" s="18">
        <v>1</v>
      </c>
      <c r="AZ17" s="18">
        <v>0</v>
      </c>
      <c r="BA17" s="4">
        <v>1</v>
      </c>
      <c r="BB17" s="4">
        <v>1</v>
      </c>
      <c r="BC17" s="18">
        <v>1</v>
      </c>
      <c r="BD17" s="18">
        <v>1</v>
      </c>
      <c r="BE17" s="18">
        <v>1</v>
      </c>
      <c r="BF17" s="18">
        <v>0</v>
      </c>
      <c r="BG17" s="18">
        <v>1</v>
      </c>
      <c r="BH17" s="18">
        <v>1</v>
      </c>
      <c r="BI17" s="18">
        <v>1</v>
      </c>
      <c r="BJ17" s="18">
        <v>0</v>
      </c>
      <c r="BK17" s="18">
        <v>1</v>
      </c>
      <c r="BL17" s="4">
        <v>1</v>
      </c>
      <c r="BM17" s="18">
        <v>1</v>
      </c>
      <c r="BN17" s="210">
        <v>1</v>
      </c>
    </row>
    <row r="18" spans="2:66" x14ac:dyDescent="0.25">
      <c r="B18" s="325">
        <v>13</v>
      </c>
      <c r="C18" s="368" t="s">
        <v>856</v>
      </c>
      <c r="D18" s="368" t="s">
        <v>880</v>
      </c>
      <c r="E18" s="368" t="s">
        <v>153</v>
      </c>
      <c r="F18" s="381">
        <v>13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18">
        <v>0</v>
      </c>
      <c r="R18" s="18">
        <v>1</v>
      </c>
      <c r="S18" s="18">
        <v>1</v>
      </c>
      <c r="T18" s="18">
        <v>1</v>
      </c>
      <c r="U18" s="18">
        <v>0</v>
      </c>
      <c r="V18" s="18">
        <v>1</v>
      </c>
      <c r="W18" s="18">
        <v>1</v>
      </c>
      <c r="X18" s="4">
        <v>1</v>
      </c>
      <c r="Y18" s="4">
        <v>1</v>
      </c>
      <c r="Z18" s="4">
        <v>1</v>
      </c>
      <c r="AA18" s="18">
        <v>0</v>
      </c>
      <c r="AB18" s="18">
        <v>1</v>
      </c>
      <c r="AC18" s="18">
        <v>1</v>
      </c>
      <c r="AD18" s="18">
        <v>1</v>
      </c>
      <c r="AE18" s="18">
        <v>1</v>
      </c>
      <c r="AF18" s="18">
        <v>1</v>
      </c>
      <c r="AG18" s="18">
        <v>1</v>
      </c>
      <c r="AH18" s="18">
        <v>1</v>
      </c>
      <c r="AI18" s="18">
        <v>1</v>
      </c>
      <c r="AJ18" s="18">
        <v>0</v>
      </c>
      <c r="AK18" s="18">
        <v>1</v>
      </c>
      <c r="AL18" s="18">
        <v>1</v>
      </c>
      <c r="AM18" s="18">
        <v>1</v>
      </c>
      <c r="AN18" s="18">
        <v>1</v>
      </c>
      <c r="AO18" s="18">
        <v>1</v>
      </c>
      <c r="AP18" s="18">
        <v>1</v>
      </c>
      <c r="AQ18" s="18">
        <v>0</v>
      </c>
      <c r="AR18" s="18">
        <v>1</v>
      </c>
      <c r="AS18" s="18">
        <v>1</v>
      </c>
      <c r="AT18" s="18">
        <v>1</v>
      </c>
      <c r="AU18" s="18">
        <v>1</v>
      </c>
      <c r="AV18" s="18">
        <v>0</v>
      </c>
      <c r="AW18" s="18">
        <v>1</v>
      </c>
      <c r="AX18" s="18">
        <v>1</v>
      </c>
      <c r="AY18" s="18">
        <v>0</v>
      </c>
      <c r="AZ18" s="18">
        <v>1</v>
      </c>
      <c r="BA18" s="4">
        <v>1</v>
      </c>
      <c r="BB18" s="4">
        <v>1</v>
      </c>
      <c r="BC18" s="18">
        <v>1</v>
      </c>
      <c r="BD18" s="18">
        <v>1</v>
      </c>
      <c r="BE18" s="18">
        <v>1</v>
      </c>
      <c r="BF18" s="18">
        <v>0</v>
      </c>
      <c r="BG18" s="18">
        <v>1</v>
      </c>
      <c r="BH18" s="18">
        <v>1</v>
      </c>
      <c r="BI18" s="18">
        <v>1</v>
      </c>
      <c r="BJ18" s="18">
        <v>0</v>
      </c>
      <c r="BK18" s="18">
        <v>1</v>
      </c>
      <c r="BL18" s="4">
        <v>1</v>
      </c>
      <c r="BM18" s="18">
        <v>1</v>
      </c>
      <c r="BN18" s="210">
        <v>1</v>
      </c>
    </row>
    <row r="19" spans="2:66" x14ac:dyDescent="0.25">
      <c r="B19" s="325">
        <v>14</v>
      </c>
      <c r="C19" s="368" t="s">
        <v>856</v>
      </c>
      <c r="D19" s="368" t="s">
        <v>912</v>
      </c>
      <c r="E19" s="368" t="s">
        <v>153</v>
      </c>
      <c r="F19" s="381">
        <v>14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18">
        <v>0</v>
      </c>
      <c r="R19" s="18">
        <v>1</v>
      </c>
      <c r="S19" s="18">
        <v>1</v>
      </c>
      <c r="T19" s="18">
        <v>1</v>
      </c>
      <c r="U19" s="18">
        <v>0</v>
      </c>
      <c r="V19" s="18">
        <v>1</v>
      </c>
      <c r="W19" s="18">
        <v>1</v>
      </c>
      <c r="X19" s="4">
        <v>1</v>
      </c>
      <c r="Y19" s="4">
        <v>1</v>
      </c>
      <c r="Z19" s="4">
        <v>1</v>
      </c>
      <c r="AA19" s="18">
        <v>0</v>
      </c>
      <c r="AB19" s="18">
        <v>1</v>
      </c>
      <c r="AC19" s="18">
        <v>1</v>
      </c>
      <c r="AD19" s="18">
        <v>1</v>
      </c>
      <c r="AE19" s="18">
        <v>1</v>
      </c>
      <c r="AF19" s="18">
        <v>1</v>
      </c>
      <c r="AG19" s="18">
        <v>1</v>
      </c>
      <c r="AH19" s="18">
        <v>1</v>
      </c>
      <c r="AI19" s="18">
        <v>1</v>
      </c>
      <c r="AJ19" s="18">
        <v>0</v>
      </c>
      <c r="AK19" s="18">
        <v>1</v>
      </c>
      <c r="AL19" s="18">
        <v>1</v>
      </c>
      <c r="AM19" s="18">
        <v>1</v>
      </c>
      <c r="AN19" s="18">
        <v>1</v>
      </c>
      <c r="AO19" s="18">
        <v>1</v>
      </c>
      <c r="AP19" s="18">
        <v>1</v>
      </c>
      <c r="AQ19" s="18">
        <v>0</v>
      </c>
      <c r="AR19" s="18">
        <v>1</v>
      </c>
      <c r="AS19" s="18">
        <v>1</v>
      </c>
      <c r="AT19" s="18">
        <v>1</v>
      </c>
      <c r="AU19" s="18">
        <v>1</v>
      </c>
      <c r="AV19" s="18">
        <v>0</v>
      </c>
      <c r="AW19" s="18">
        <v>1</v>
      </c>
      <c r="AX19" s="18">
        <v>1</v>
      </c>
      <c r="AY19" s="18">
        <v>0</v>
      </c>
      <c r="AZ19" s="18">
        <v>1</v>
      </c>
      <c r="BA19" s="4">
        <v>1</v>
      </c>
      <c r="BB19" s="4">
        <v>1</v>
      </c>
      <c r="BC19" s="18">
        <v>1</v>
      </c>
      <c r="BD19" s="18">
        <v>1</v>
      </c>
      <c r="BE19" s="18">
        <v>1</v>
      </c>
      <c r="BF19" s="18">
        <v>0</v>
      </c>
      <c r="BG19" s="18">
        <v>1</v>
      </c>
      <c r="BH19" s="18">
        <v>1</v>
      </c>
      <c r="BI19" s="18">
        <v>1</v>
      </c>
      <c r="BJ19" s="18">
        <v>0</v>
      </c>
      <c r="BK19" s="18">
        <v>1</v>
      </c>
      <c r="BL19" s="4">
        <v>1</v>
      </c>
      <c r="BM19" s="18">
        <v>1</v>
      </c>
      <c r="BN19" s="210">
        <v>1</v>
      </c>
    </row>
    <row r="20" spans="2:66" x14ac:dyDescent="0.25">
      <c r="B20" s="325">
        <v>15</v>
      </c>
      <c r="C20" s="368" t="s">
        <v>856</v>
      </c>
      <c r="D20" s="368" t="s">
        <v>881</v>
      </c>
      <c r="E20" s="368" t="s">
        <v>153</v>
      </c>
      <c r="F20" s="381">
        <v>15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18">
        <v>0</v>
      </c>
      <c r="R20" s="18">
        <v>1</v>
      </c>
      <c r="S20" s="18">
        <v>1</v>
      </c>
      <c r="T20" s="18">
        <v>1</v>
      </c>
      <c r="U20" s="18">
        <v>0</v>
      </c>
      <c r="V20" s="18">
        <v>1</v>
      </c>
      <c r="W20" s="18">
        <v>1</v>
      </c>
      <c r="X20" s="4">
        <v>1</v>
      </c>
      <c r="Y20" s="4">
        <v>1</v>
      </c>
      <c r="Z20" s="4">
        <v>1</v>
      </c>
      <c r="AA20" s="18">
        <v>0</v>
      </c>
      <c r="AB20" s="18">
        <v>1</v>
      </c>
      <c r="AC20" s="18">
        <v>1</v>
      </c>
      <c r="AD20" s="18">
        <v>1</v>
      </c>
      <c r="AE20" s="18">
        <v>1</v>
      </c>
      <c r="AF20" s="18">
        <v>1</v>
      </c>
      <c r="AG20" s="18">
        <v>1</v>
      </c>
      <c r="AH20" s="18">
        <v>1</v>
      </c>
      <c r="AI20" s="18">
        <v>1</v>
      </c>
      <c r="AJ20" s="18">
        <v>0</v>
      </c>
      <c r="AK20" s="18">
        <v>1</v>
      </c>
      <c r="AL20" s="18">
        <v>1</v>
      </c>
      <c r="AM20" s="18">
        <v>1</v>
      </c>
      <c r="AN20" s="18">
        <v>1</v>
      </c>
      <c r="AO20" s="18">
        <v>1</v>
      </c>
      <c r="AP20" s="18">
        <v>1</v>
      </c>
      <c r="AQ20" s="18">
        <v>0</v>
      </c>
      <c r="AR20" s="18">
        <v>1</v>
      </c>
      <c r="AS20" s="18">
        <v>1</v>
      </c>
      <c r="AT20" s="18">
        <v>1</v>
      </c>
      <c r="AU20" s="18">
        <v>1</v>
      </c>
      <c r="AV20" s="18">
        <v>0</v>
      </c>
      <c r="AW20" s="18">
        <v>1</v>
      </c>
      <c r="AX20" s="18">
        <v>1</v>
      </c>
      <c r="AY20" s="18">
        <v>0</v>
      </c>
      <c r="AZ20" s="18">
        <v>1</v>
      </c>
      <c r="BA20" s="4">
        <v>1</v>
      </c>
      <c r="BB20" s="4">
        <v>1</v>
      </c>
      <c r="BC20" s="18">
        <v>1</v>
      </c>
      <c r="BD20" s="18">
        <v>1</v>
      </c>
      <c r="BE20" s="18">
        <v>1</v>
      </c>
      <c r="BF20" s="18">
        <v>0</v>
      </c>
      <c r="BG20" s="18">
        <v>1</v>
      </c>
      <c r="BH20" s="18">
        <v>1</v>
      </c>
      <c r="BI20" s="18">
        <v>1</v>
      </c>
      <c r="BJ20" s="18">
        <v>0</v>
      </c>
      <c r="BK20" s="18">
        <v>1</v>
      </c>
      <c r="BL20" s="4">
        <v>1</v>
      </c>
      <c r="BM20" s="18">
        <v>1</v>
      </c>
      <c r="BN20" s="210">
        <v>1</v>
      </c>
    </row>
    <row r="21" spans="2:66" x14ac:dyDescent="0.25">
      <c r="B21" s="325">
        <v>16</v>
      </c>
      <c r="C21" s="368" t="s">
        <v>856</v>
      </c>
      <c r="D21" s="368" t="s">
        <v>883</v>
      </c>
      <c r="E21" s="368" t="s">
        <v>153</v>
      </c>
      <c r="F21" s="381">
        <v>16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18">
        <v>0</v>
      </c>
      <c r="R21" s="18">
        <v>1</v>
      </c>
      <c r="S21" s="18">
        <v>1</v>
      </c>
      <c r="T21" s="18">
        <v>1</v>
      </c>
      <c r="U21" s="18">
        <v>0</v>
      </c>
      <c r="V21" s="18">
        <v>1</v>
      </c>
      <c r="W21" s="18">
        <v>1</v>
      </c>
      <c r="X21" s="4">
        <v>1</v>
      </c>
      <c r="Y21" s="4">
        <v>1</v>
      </c>
      <c r="Z21" s="4">
        <v>1</v>
      </c>
      <c r="AA21" s="18">
        <v>0</v>
      </c>
      <c r="AB21" s="18">
        <v>1</v>
      </c>
      <c r="AC21" s="18">
        <v>1</v>
      </c>
      <c r="AD21" s="18">
        <v>1</v>
      </c>
      <c r="AE21" s="18">
        <v>1</v>
      </c>
      <c r="AF21" s="18">
        <v>1</v>
      </c>
      <c r="AG21" s="18">
        <v>1</v>
      </c>
      <c r="AH21" s="18">
        <v>1</v>
      </c>
      <c r="AI21" s="18">
        <v>1</v>
      </c>
      <c r="AJ21" s="18">
        <v>0</v>
      </c>
      <c r="AK21" s="18">
        <v>1</v>
      </c>
      <c r="AL21" s="18">
        <v>1</v>
      </c>
      <c r="AM21" s="18">
        <v>1</v>
      </c>
      <c r="AN21" s="18">
        <v>1</v>
      </c>
      <c r="AO21" s="18">
        <v>1</v>
      </c>
      <c r="AP21" s="18">
        <v>1</v>
      </c>
      <c r="AQ21" s="18">
        <v>0</v>
      </c>
      <c r="AR21" s="18">
        <v>1</v>
      </c>
      <c r="AS21" s="18">
        <v>1</v>
      </c>
      <c r="AT21" s="18">
        <v>1</v>
      </c>
      <c r="AU21" s="18">
        <v>1</v>
      </c>
      <c r="AV21" s="18">
        <v>0</v>
      </c>
      <c r="AW21" s="18">
        <v>1</v>
      </c>
      <c r="AX21" s="18">
        <v>1</v>
      </c>
      <c r="AY21" s="18">
        <v>0</v>
      </c>
      <c r="AZ21" s="18">
        <v>1</v>
      </c>
      <c r="BA21" s="4">
        <v>1</v>
      </c>
      <c r="BB21" s="4">
        <v>1</v>
      </c>
      <c r="BC21" s="18">
        <v>1</v>
      </c>
      <c r="BD21" s="18">
        <v>1</v>
      </c>
      <c r="BE21" s="18">
        <v>1</v>
      </c>
      <c r="BF21" s="18">
        <v>0</v>
      </c>
      <c r="BG21" s="18">
        <v>1</v>
      </c>
      <c r="BH21" s="18">
        <v>1</v>
      </c>
      <c r="BI21" s="18">
        <v>1</v>
      </c>
      <c r="BJ21" s="18">
        <v>0</v>
      </c>
      <c r="BK21" s="18">
        <v>1</v>
      </c>
      <c r="BL21" s="4">
        <v>1</v>
      </c>
      <c r="BM21" s="18">
        <v>1</v>
      </c>
      <c r="BN21" s="210">
        <v>1</v>
      </c>
    </row>
    <row r="22" spans="2:66" x14ac:dyDescent="0.25">
      <c r="B22" s="325">
        <v>17</v>
      </c>
      <c r="C22" s="368" t="s">
        <v>857</v>
      </c>
      <c r="D22" s="368" t="s">
        <v>879</v>
      </c>
      <c r="E22" s="368">
        <v>3031</v>
      </c>
      <c r="F22" s="381">
        <v>17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18">
        <v>0</v>
      </c>
      <c r="R22" s="18">
        <v>1</v>
      </c>
      <c r="S22" s="18">
        <v>1</v>
      </c>
      <c r="T22" s="18">
        <v>1</v>
      </c>
      <c r="U22" s="18">
        <v>0</v>
      </c>
      <c r="V22" s="18">
        <v>1</v>
      </c>
      <c r="W22" s="18">
        <v>1</v>
      </c>
      <c r="X22" s="4">
        <v>1</v>
      </c>
      <c r="Y22" s="4">
        <v>1</v>
      </c>
      <c r="Z22" s="4">
        <v>1</v>
      </c>
      <c r="AA22" s="18">
        <v>0</v>
      </c>
      <c r="AB22" s="18">
        <v>1</v>
      </c>
      <c r="AC22" s="18">
        <v>1</v>
      </c>
      <c r="AD22" s="18">
        <v>1</v>
      </c>
      <c r="AE22" s="18">
        <v>1</v>
      </c>
      <c r="AF22" s="18">
        <v>1</v>
      </c>
      <c r="AG22" s="18">
        <v>1</v>
      </c>
      <c r="AH22" s="18">
        <v>1</v>
      </c>
      <c r="AI22" s="18">
        <v>1</v>
      </c>
      <c r="AJ22" s="18">
        <v>0</v>
      </c>
      <c r="AK22" s="18">
        <v>1</v>
      </c>
      <c r="AL22" s="18">
        <v>1</v>
      </c>
      <c r="AM22" s="18">
        <v>1</v>
      </c>
      <c r="AN22" s="18">
        <v>1</v>
      </c>
      <c r="AO22" s="18">
        <v>1</v>
      </c>
      <c r="AP22" s="18">
        <v>1</v>
      </c>
      <c r="AQ22" s="18">
        <v>0</v>
      </c>
      <c r="AR22" s="18">
        <v>1</v>
      </c>
      <c r="AS22" s="18">
        <v>1</v>
      </c>
      <c r="AT22" s="18">
        <v>1</v>
      </c>
      <c r="AU22" s="18">
        <v>1</v>
      </c>
      <c r="AV22" s="18">
        <v>1</v>
      </c>
      <c r="AW22" s="18">
        <v>0</v>
      </c>
      <c r="AX22" s="18">
        <v>1</v>
      </c>
      <c r="AY22" s="18">
        <v>1</v>
      </c>
      <c r="AZ22" s="18">
        <v>0</v>
      </c>
      <c r="BA22" s="4">
        <v>1</v>
      </c>
      <c r="BB22" s="4">
        <v>1</v>
      </c>
      <c r="BC22" s="18">
        <v>1</v>
      </c>
      <c r="BD22" s="18">
        <v>1</v>
      </c>
      <c r="BE22" s="18">
        <v>1</v>
      </c>
      <c r="BF22" s="18">
        <v>0</v>
      </c>
      <c r="BG22" s="18">
        <v>1</v>
      </c>
      <c r="BH22" s="18">
        <v>1</v>
      </c>
      <c r="BI22" s="18">
        <v>1</v>
      </c>
      <c r="BJ22" s="18">
        <v>0</v>
      </c>
      <c r="BK22" s="18">
        <v>1</v>
      </c>
      <c r="BL22" s="4">
        <v>1</v>
      </c>
      <c r="BM22" s="18">
        <v>1</v>
      </c>
      <c r="BN22" s="210">
        <v>1</v>
      </c>
    </row>
    <row r="23" spans="2:66" x14ac:dyDescent="0.25">
      <c r="B23" s="325">
        <v>18</v>
      </c>
      <c r="C23" s="368" t="s">
        <v>857</v>
      </c>
      <c r="D23" s="368" t="s">
        <v>899</v>
      </c>
      <c r="E23" s="368">
        <v>3031</v>
      </c>
      <c r="F23" s="381">
        <v>18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18">
        <v>0</v>
      </c>
      <c r="R23" s="18">
        <v>1</v>
      </c>
      <c r="S23" s="18">
        <v>1</v>
      </c>
      <c r="T23" s="18">
        <v>1</v>
      </c>
      <c r="U23" s="18">
        <v>0</v>
      </c>
      <c r="V23" s="18">
        <v>1</v>
      </c>
      <c r="W23" s="18">
        <v>1</v>
      </c>
      <c r="X23" s="4">
        <v>1</v>
      </c>
      <c r="Y23" s="4">
        <v>1</v>
      </c>
      <c r="Z23" s="4">
        <v>1</v>
      </c>
      <c r="AA23" s="18">
        <v>0</v>
      </c>
      <c r="AB23" s="18">
        <v>1</v>
      </c>
      <c r="AC23" s="18">
        <v>1</v>
      </c>
      <c r="AD23" s="18">
        <v>1</v>
      </c>
      <c r="AE23" s="18">
        <v>1</v>
      </c>
      <c r="AF23" s="18">
        <v>1</v>
      </c>
      <c r="AG23" s="18">
        <v>1</v>
      </c>
      <c r="AH23" s="18">
        <v>1</v>
      </c>
      <c r="AI23" s="18">
        <v>1</v>
      </c>
      <c r="AJ23" s="18">
        <v>0</v>
      </c>
      <c r="AK23" s="18">
        <v>1</v>
      </c>
      <c r="AL23" s="18">
        <v>1</v>
      </c>
      <c r="AM23" s="18">
        <v>1</v>
      </c>
      <c r="AN23" s="18">
        <v>1</v>
      </c>
      <c r="AO23" s="18">
        <v>1</v>
      </c>
      <c r="AP23" s="18">
        <v>1</v>
      </c>
      <c r="AQ23" s="18">
        <v>0</v>
      </c>
      <c r="AR23" s="18">
        <v>1</v>
      </c>
      <c r="AS23" s="18">
        <v>1</v>
      </c>
      <c r="AT23" s="18">
        <v>1</v>
      </c>
      <c r="AU23" s="18">
        <v>1</v>
      </c>
      <c r="AV23" s="18">
        <v>1</v>
      </c>
      <c r="AW23" s="18">
        <v>0</v>
      </c>
      <c r="AX23" s="18">
        <v>1</v>
      </c>
      <c r="AY23" s="18">
        <v>1</v>
      </c>
      <c r="AZ23" s="18">
        <v>0</v>
      </c>
      <c r="BA23" s="4">
        <v>1</v>
      </c>
      <c r="BB23" s="4">
        <v>1</v>
      </c>
      <c r="BC23" s="18">
        <v>1</v>
      </c>
      <c r="BD23" s="18">
        <v>1</v>
      </c>
      <c r="BE23" s="18">
        <v>1</v>
      </c>
      <c r="BF23" s="18">
        <v>0</v>
      </c>
      <c r="BG23" s="18">
        <v>1</v>
      </c>
      <c r="BH23" s="18">
        <v>1</v>
      </c>
      <c r="BI23" s="18">
        <v>1</v>
      </c>
      <c r="BJ23" s="18">
        <v>0</v>
      </c>
      <c r="BK23" s="18">
        <v>1</v>
      </c>
      <c r="BL23" s="4">
        <v>1</v>
      </c>
      <c r="BM23" s="18">
        <v>1</v>
      </c>
      <c r="BN23" s="210">
        <v>1</v>
      </c>
    </row>
    <row r="24" spans="2:66" x14ac:dyDescent="0.25">
      <c r="B24" s="325">
        <v>19</v>
      </c>
      <c r="C24" s="368" t="s">
        <v>917</v>
      </c>
      <c r="D24" s="368" t="s">
        <v>880</v>
      </c>
      <c r="E24" s="368" t="s">
        <v>157</v>
      </c>
      <c r="F24" s="381">
        <v>19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18">
        <v>0</v>
      </c>
      <c r="R24" s="18">
        <v>1</v>
      </c>
      <c r="S24" s="18">
        <v>1</v>
      </c>
      <c r="T24" s="18">
        <v>1</v>
      </c>
      <c r="U24" s="18">
        <v>0</v>
      </c>
      <c r="V24" s="18">
        <v>1</v>
      </c>
      <c r="W24" s="18">
        <v>1</v>
      </c>
      <c r="X24" s="4">
        <v>1</v>
      </c>
      <c r="Y24" s="4">
        <v>1</v>
      </c>
      <c r="Z24" s="4">
        <v>1</v>
      </c>
      <c r="AA24" s="18">
        <v>0</v>
      </c>
      <c r="AB24" s="18">
        <v>1</v>
      </c>
      <c r="AC24" s="18">
        <v>1</v>
      </c>
      <c r="AD24" s="18">
        <v>1</v>
      </c>
      <c r="AE24" s="18">
        <v>1</v>
      </c>
      <c r="AF24" s="18">
        <v>1</v>
      </c>
      <c r="AG24" s="18">
        <v>1</v>
      </c>
      <c r="AH24" s="18">
        <v>1</v>
      </c>
      <c r="AI24" s="18">
        <v>1</v>
      </c>
      <c r="AJ24" s="18">
        <v>0</v>
      </c>
      <c r="AK24" s="18">
        <v>1</v>
      </c>
      <c r="AL24" s="18">
        <v>1</v>
      </c>
      <c r="AM24" s="18">
        <v>1</v>
      </c>
      <c r="AN24" s="18">
        <v>1</v>
      </c>
      <c r="AO24" s="18">
        <v>1</v>
      </c>
      <c r="AP24" s="18">
        <v>1</v>
      </c>
      <c r="AQ24" s="18">
        <v>0</v>
      </c>
      <c r="AR24" s="18">
        <v>1</v>
      </c>
      <c r="AS24" s="18">
        <v>1</v>
      </c>
      <c r="AT24" s="18">
        <v>1</v>
      </c>
      <c r="AU24" s="18">
        <v>1</v>
      </c>
      <c r="AV24" s="18">
        <v>0</v>
      </c>
      <c r="AW24" s="18">
        <v>1</v>
      </c>
      <c r="AX24" s="18">
        <v>1</v>
      </c>
      <c r="AY24" s="18">
        <v>0</v>
      </c>
      <c r="AZ24" s="18">
        <v>1</v>
      </c>
      <c r="BA24" s="4">
        <v>1</v>
      </c>
      <c r="BB24" s="4">
        <v>1</v>
      </c>
      <c r="BC24" s="18">
        <v>1</v>
      </c>
      <c r="BD24" s="18">
        <v>1</v>
      </c>
      <c r="BE24" s="18">
        <v>1</v>
      </c>
      <c r="BF24" s="18">
        <v>0</v>
      </c>
      <c r="BG24" s="18">
        <v>1</v>
      </c>
      <c r="BH24" s="18">
        <v>1</v>
      </c>
      <c r="BI24" s="18">
        <v>1</v>
      </c>
      <c r="BJ24" s="18">
        <v>0</v>
      </c>
      <c r="BK24" s="18">
        <v>1</v>
      </c>
      <c r="BL24" s="4">
        <v>1</v>
      </c>
      <c r="BM24" s="18">
        <v>1</v>
      </c>
      <c r="BN24" s="210">
        <v>1</v>
      </c>
    </row>
    <row r="25" spans="2:66" x14ac:dyDescent="0.25">
      <c r="B25" s="325">
        <v>20</v>
      </c>
      <c r="C25" s="368" t="s">
        <v>917</v>
      </c>
      <c r="D25" s="368" t="s">
        <v>883</v>
      </c>
      <c r="E25" s="368" t="s">
        <v>157</v>
      </c>
      <c r="F25" s="381">
        <v>20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18">
        <v>0</v>
      </c>
      <c r="R25" s="18">
        <v>1</v>
      </c>
      <c r="S25" s="18">
        <v>1</v>
      </c>
      <c r="T25" s="18">
        <v>1</v>
      </c>
      <c r="U25" s="18">
        <v>0</v>
      </c>
      <c r="V25" s="18">
        <v>1</v>
      </c>
      <c r="W25" s="18">
        <v>1</v>
      </c>
      <c r="X25" s="4">
        <v>1</v>
      </c>
      <c r="Y25" s="4">
        <v>1</v>
      </c>
      <c r="Z25" s="4">
        <v>1</v>
      </c>
      <c r="AA25" s="18">
        <v>0</v>
      </c>
      <c r="AB25" s="18">
        <v>1</v>
      </c>
      <c r="AC25" s="18">
        <v>1</v>
      </c>
      <c r="AD25" s="18">
        <v>1</v>
      </c>
      <c r="AE25" s="18">
        <v>1</v>
      </c>
      <c r="AF25" s="18">
        <v>1</v>
      </c>
      <c r="AG25" s="18">
        <v>1</v>
      </c>
      <c r="AH25" s="18">
        <v>1</v>
      </c>
      <c r="AI25" s="18">
        <v>1</v>
      </c>
      <c r="AJ25" s="18">
        <v>0</v>
      </c>
      <c r="AK25" s="18">
        <v>1</v>
      </c>
      <c r="AL25" s="18">
        <v>1</v>
      </c>
      <c r="AM25" s="18">
        <v>1</v>
      </c>
      <c r="AN25" s="18">
        <v>1</v>
      </c>
      <c r="AO25" s="18">
        <v>1</v>
      </c>
      <c r="AP25" s="18">
        <v>1</v>
      </c>
      <c r="AQ25" s="18">
        <v>0</v>
      </c>
      <c r="AR25" s="18">
        <v>1</v>
      </c>
      <c r="AS25" s="18">
        <v>1</v>
      </c>
      <c r="AT25" s="18">
        <v>1</v>
      </c>
      <c r="AU25" s="18">
        <v>1</v>
      </c>
      <c r="AV25" s="18">
        <v>0</v>
      </c>
      <c r="AW25" s="18">
        <v>1</v>
      </c>
      <c r="AX25" s="18">
        <v>1</v>
      </c>
      <c r="AY25" s="18">
        <v>0</v>
      </c>
      <c r="AZ25" s="18">
        <v>1</v>
      </c>
      <c r="BA25" s="4">
        <v>1</v>
      </c>
      <c r="BB25" s="4">
        <v>1</v>
      </c>
      <c r="BC25" s="18">
        <v>1</v>
      </c>
      <c r="BD25" s="18">
        <v>1</v>
      </c>
      <c r="BE25" s="18">
        <v>1</v>
      </c>
      <c r="BF25" s="18">
        <v>0</v>
      </c>
      <c r="BG25" s="18">
        <v>1</v>
      </c>
      <c r="BH25" s="18">
        <v>1</v>
      </c>
      <c r="BI25" s="18">
        <v>1</v>
      </c>
      <c r="BJ25" s="18">
        <v>0</v>
      </c>
      <c r="BK25" s="18">
        <v>1</v>
      </c>
      <c r="BL25" s="4">
        <v>1</v>
      </c>
      <c r="BM25" s="18">
        <v>1</v>
      </c>
      <c r="BN25" s="210">
        <v>1</v>
      </c>
    </row>
    <row r="26" spans="2:66" x14ac:dyDescent="0.25">
      <c r="B26" s="325">
        <v>21</v>
      </c>
      <c r="C26" s="368" t="s">
        <v>917</v>
      </c>
      <c r="D26" s="368" t="s">
        <v>878</v>
      </c>
      <c r="E26" s="368" t="s">
        <v>153</v>
      </c>
      <c r="F26" s="381">
        <v>21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18">
        <v>0</v>
      </c>
      <c r="R26" s="18">
        <v>1</v>
      </c>
      <c r="S26" s="18">
        <v>1</v>
      </c>
      <c r="T26" s="18">
        <v>1</v>
      </c>
      <c r="U26" s="18">
        <v>0</v>
      </c>
      <c r="V26" s="18">
        <v>1</v>
      </c>
      <c r="W26" s="18">
        <v>1</v>
      </c>
      <c r="X26" s="4">
        <v>1</v>
      </c>
      <c r="Y26" s="4">
        <v>1</v>
      </c>
      <c r="Z26" s="4">
        <v>1</v>
      </c>
      <c r="AA26" s="18">
        <v>0</v>
      </c>
      <c r="AB26" s="18">
        <v>1</v>
      </c>
      <c r="AC26" s="18">
        <v>1</v>
      </c>
      <c r="AD26" s="18">
        <v>1</v>
      </c>
      <c r="AE26" s="18">
        <v>1</v>
      </c>
      <c r="AF26" s="18">
        <v>1</v>
      </c>
      <c r="AG26" s="18">
        <v>1</v>
      </c>
      <c r="AH26" s="18">
        <v>1</v>
      </c>
      <c r="AI26" s="18">
        <v>1</v>
      </c>
      <c r="AJ26" s="18">
        <v>0</v>
      </c>
      <c r="AK26" s="18">
        <v>1</v>
      </c>
      <c r="AL26" s="18">
        <v>1</v>
      </c>
      <c r="AM26" s="18">
        <v>1</v>
      </c>
      <c r="AN26" s="18">
        <v>1</v>
      </c>
      <c r="AO26" s="18">
        <v>1</v>
      </c>
      <c r="AP26" s="18">
        <v>1</v>
      </c>
      <c r="AQ26" s="18">
        <v>0</v>
      </c>
      <c r="AR26" s="18">
        <v>1</v>
      </c>
      <c r="AS26" s="18">
        <v>1</v>
      </c>
      <c r="AT26" s="18">
        <v>1</v>
      </c>
      <c r="AU26" s="18">
        <v>1</v>
      </c>
      <c r="AV26" s="18">
        <v>0</v>
      </c>
      <c r="AW26" s="18">
        <v>1</v>
      </c>
      <c r="AX26" s="18">
        <v>1</v>
      </c>
      <c r="AY26" s="18">
        <v>0</v>
      </c>
      <c r="AZ26" s="18">
        <v>1</v>
      </c>
      <c r="BA26" s="4">
        <v>1</v>
      </c>
      <c r="BB26" s="4">
        <v>1</v>
      </c>
      <c r="BC26" s="18">
        <v>1</v>
      </c>
      <c r="BD26" s="18">
        <v>1</v>
      </c>
      <c r="BE26" s="18">
        <v>1</v>
      </c>
      <c r="BF26" s="18">
        <v>0</v>
      </c>
      <c r="BG26" s="18">
        <v>1</v>
      </c>
      <c r="BH26" s="18">
        <v>1</v>
      </c>
      <c r="BI26" s="18">
        <v>1</v>
      </c>
      <c r="BJ26" s="18">
        <v>0</v>
      </c>
      <c r="BK26" s="18">
        <v>1</v>
      </c>
      <c r="BL26" s="4">
        <v>1</v>
      </c>
      <c r="BM26" s="18">
        <v>1</v>
      </c>
      <c r="BN26" s="210">
        <v>1</v>
      </c>
    </row>
    <row r="27" spans="2:66" x14ac:dyDescent="0.25">
      <c r="B27" s="325">
        <v>22</v>
      </c>
      <c r="C27" s="368" t="s">
        <v>917</v>
      </c>
      <c r="D27" s="368" t="s">
        <v>880</v>
      </c>
      <c r="E27" s="368" t="s">
        <v>153</v>
      </c>
      <c r="F27" s="381">
        <v>22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18">
        <v>0</v>
      </c>
      <c r="R27" s="18">
        <v>1</v>
      </c>
      <c r="S27" s="18">
        <v>1</v>
      </c>
      <c r="T27" s="18">
        <v>1</v>
      </c>
      <c r="U27" s="18">
        <v>0</v>
      </c>
      <c r="V27" s="18">
        <v>1</v>
      </c>
      <c r="W27" s="18">
        <v>1</v>
      </c>
      <c r="X27" s="4">
        <v>1</v>
      </c>
      <c r="Y27" s="4">
        <v>1</v>
      </c>
      <c r="Z27" s="4">
        <v>1</v>
      </c>
      <c r="AA27" s="18">
        <v>0</v>
      </c>
      <c r="AB27" s="18">
        <v>1</v>
      </c>
      <c r="AC27" s="18">
        <v>1</v>
      </c>
      <c r="AD27" s="18">
        <v>1</v>
      </c>
      <c r="AE27" s="18">
        <v>1</v>
      </c>
      <c r="AF27" s="18">
        <v>1</v>
      </c>
      <c r="AG27" s="18">
        <v>1</v>
      </c>
      <c r="AH27" s="18">
        <v>1</v>
      </c>
      <c r="AI27" s="18">
        <v>1</v>
      </c>
      <c r="AJ27" s="18">
        <v>0</v>
      </c>
      <c r="AK27" s="18">
        <v>1</v>
      </c>
      <c r="AL27" s="18">
        <v>1</v>
      </c>
      <c r="AM27" s="18">
        <v>1</v>
      </c>
      <c r="AN27" s="18">
        <v>1</v>
      </c>
      <c r="AO27" s="18">
        <v>1</v>
      </c>
      <c r="AP27" s="18">
        <v>1</v>
      </c>
      <c r="AQ27" s="18">
        <v>0</v>
      </c>
      <c r="AR27" s="18">
        <v>1</v>
      </c>
      <c r="AS27" s="18">
        <v>1</v>
      </c>
      <c r="AT27" s="18">
        <v>1</v>
      </c>
      <c r="AU27" s="18">
        <v>1</v>
      </c>
      <c r="AV27" s="18">
        <v>0</v>
      </c>
      <c r="AW27" s="18">
        <v>1</v>
      </c>
      <c r="AX27" s="18">
        <v>1</v>
      </c>
      <c r="AY27" s="18">
        <v>0</v>
      </c>
      <c r="AZ27" s="18">
        <v>1</v>
      </c>
      <c r="BA27" s="4">
        <v>1</v>
      </c>
      <c r="BB27" s="4">
        <v>1</v>
      </c>
      <c r="BC27" s="18">
        <v>1</v>
      </c>
      <c r="BD27" s="18">
        <v>1</v>
      </c>
      <c r="BE27" s="18">
        <v>1</v>
      </c>
      <c r="BF27" s="18">
        <v>0</v>
      </c>
      <c r="BG27" s="18">
        <v>1</v>
      </c>
      <c r="BH27" s="18">
        <v>1</v>
      </c>
      <c r="BI27" s="18">
        <v>1</v>
      </c>
      <c r="BJ27" s="18">
        <v>0</v>
      </c>
      <c r="BK27" s="18">
        <v>1</v>
      </c>
      <c r="BL27" s="4">
        <v>1</v>
      </c>
      <c r="BM27" s="18">
        <v>1</v>
      </c>
      <c r="BN27" s="210">
        <v>1</v>
      </c>
    </row>
    <row r="28" spans="2:66" x14ac:dyDescent="0.25">
      <c r="B28" s="325">
        <v>23</v>
      </c>
      <c r="C28" s="368" t="s">
        <v>917</v>
      </c>
      <c r="D28" s="368" t="s">
        <v>881</v>
      </c>
      <c r="E28" s="368" t="s">
        <v>153</v>
      </c>
      <c r="F28" s="381">
        <v>23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18">
        <v>0</v>
      </c>
      <c r="R28" s="18">
        <v>1</v>
      </c>
      <c r="S28" s="18">
        <v>1</v>
      </c>
      <c r="T28" s="18">
        <v>1</v>
      </c>
      <c r="U28" s="18">
        <v>0</v>
      </c>
      <c r="V28" s="18">
        <v>1</v>
      </c>
      <c r="W28" s="18">
        <v>1</v>
      </c>
      <c r="X28" s="4">
        <v>1</v>
      </c>
      <c r="Y28" s="4">
        <v>1</v>
      </c>
      <c r="Z28" s="4">
        <v>1</v>
      </c>
      <c r="AA28" s="18">
        <v>0</v>
      </c>
      <c r="AB28" s="18">
        <v>1</v>
      </c>
      <c r="AC28" s="18">
        <v>1</v>
      </c>
      <c r="AD28" s="18">
        <v>1</v>
      </c>
      <c r="AE28" s="18">
        <v>1</v>
      </c>
      <c r="AF28" s="18">
        <v>1</v>
      </c>
      <c r="AG28" s="18">
        <v>1</v>
      </c>
      <c r="AH28" s="18">
        <v>1</v>
      </c>
      <c r="AI28" s="18">
        <v>1</v>
      </c>
      <c r="AJ28" s="18">
        <v>0</v>
      </c>
      <c r="AK28" s="18">
        <v>1</v>
      </c>
      <c r="AL28" s="18">
        <v>1</v>
      </c>
      <c r="AM28" s="18">
        <v>1</v>
      </c>
      <c r="AN28" s="18">
        <v>1</v>
      </c>
      <c r="AO28" s="18">
        <v>1</v>
      </c>
      <c r="AP28" s="18">
        <v>1</v>
      </c>
      <c r="AQ28" s="18">
        <v>0</v>
      </c>
      <c r="AR28" s="18">
        <v>1</v>
      </c>
      <c r="AS28" s="18">
        <v>1</v>
      </c>
      <c r="AT28" s="18">
        <v>1</v>
      </c>
      <c r="AU28" s="18">
        <v>1</v>
      </c>
      <c r="AV28" s="18">
        <v>0</v>
      </c>
      <c r="AW28" s="18">
        <v>1</v>
      </c>
      <c r="AX28" s="18">
        <v>1</v>
      </c>
      <c r="AY28" s="18">
        <v>0</v>
      </c>
      <c r="AZ28" s="18">
        <v>1</v>
      </c>
      <c r="BA28" s="4">
        <v>1</v>
      </c>
      <c r="BB28" s="4">
        <v>1</v>
      </c>
      <c r="BC28" s="18">
        <v>1</v>
      </c>
      <c r="BD28" s="18">
        <v>1</v>
      </c>
      <c r="BE28" s="18">
        <v>1</v>
      </c>
      <c r="BF28" s="18">
        <v>0</v>
      </c>
      <c r="BG28" s="18">
        <v>1</v>
      </c>
      <c r="BH28" s="18">
        <v>1</v>
      </c>
      <c r="BI28" s="18">
        <v>1</v>
      </c>
      <c r="BJ28" s="18">
        <v>0</v>
      </c>
      <c r="BK28" s="18">
        <v>1</v>
      </c>
      <c r="BL28" s="4">
        <v>1</v>
      </c>
      <c r="BM28" s="18">
        <v>1</v>
      </c>
      <c r="BN28" s="210">
        <v>1</v>
      </c>
    </row>
    <row r="29" spans="2:66" x14ac:dyDescent="0.25">
      <c r="B29" s="325">
        <v>24</v>
      </c>
      <c r="C29" s="368" t="s">
        <v>917</v>
      </c>
      <c r="D29" s="368" t="s">
        <v>883</v>
      </c>
      <c r="E29" s="368" t="s">
        <v>153</v>
      </c>
      <c r="F29" s="381">
        <v>24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18">
        <v>0</v>
      </c>
      <c r="R29" s="18">
        <v>1</v>
      </c>
      <c r="S29" s="18">
        <v>1</v>
      </c>
      <c r="T29" s="18">
        <v>1</v>
      </c>
      <c r="U29" s="18">
        <v>0</v>
      </c>
      <c r="V29" s="18">
        <v>1</v>
      </c>
      <c r="W29" s="18">
        <v>1</v>
      </c>
      <c r="X29" s="4">
        <v>1</v>
      </c>
      <c r="Y29" s="4">
        <v>1</v>
      </c>
      <c r="Z29" s="4">
        <v>1</v>
      </c>
      <c r="AA29" s="18">
        <v>0</v>
      </c>
      <c r="AB29" s="18">
        <v>1</v>
      </c>
      <c r="AC29" s="18">
        <v>1</v>
      </c>
      <c r="AD29" s="18">
        <v>1</v>
      </c>
      <c r="AE29" s="18">
        <v>1</v>
      </c>
      <c r="AF29" s="18">
        <v>1</v>
      </c>
      <c r="AG29" s="18">
        <v>1</v>
      </c>
      <c r="AH29" s="18">
        <v>1</v>
      </c>
      <c r="AI29" s="18">
        <v>1</v>
      </c>
      <c r="AJ29" s="18">
        <v>0</v>
      </c>
      <c r="AK29" s="18">
        <v>1</v>
      </c>
      <c r="AL29" s="18">
        <v>1</v>
      </c>
      <c r="AM29" s="18">
        <v>1</v>
      </c>
      <c r="AN29" s="18">
        <v>1</v>
      </c>
      <c r="AO29" s="18">
        <v>1</v>
      </c>
      <c r="AP29" s="18">
        <v>1</v>
      </c>
      <c r="AQ29" s="18">
        <v>0</v>
      </c>
      <c r="AR29" s="18">
        <v>1</v>
      </c>
      <c r="AS29" s="18">
        <v>1</v>
      </c>
      <c r="AT29" s="18">
        <v>1</v>
      </c>
      <c r="AU29" s="18">
        <v>1</v>
      </c>
      <c r="AV29" s="18">
        <v>0</v>
      </c>
      <c r="AW29" s="18">
        <v>1</v>
      </c>
      <c r="AX29" s="18">
        <v>1</v>
      </c>
      <c r="AY29" s="18">
        <v>0</v>
      </c>
      <c r="AZ29" s="18">
        <v>1</v>
      </c>
      <c r="BA29" s="4">
        <v>1</v>
      </c>
      <c r="BB29" s="4">
        <v>1</v>
      </c>
      <c r="BC29" s="18">
        <v>1</v>
      </c>
      <c r="BD29" s="18">
        <v>1</v>
      </c>
      <c r="BE29" s="18">
        <v>1</v>
      </c>
      <c r="BF29" s="18">
        <v>0</v>
      </c>
      <c r="BG29" s="18">
        <v>1</v>
      </c>
      <c r="BH29" s="18">
        <v>1</v>
      </c>
      <c r="BI29" s="18">
        <v>1</v>
      </c>
      <c r="BJ29" s="18">
        <v>0</v>
      </c>
      <c r="BK29" s="18">
        <v>1</v>
      </c>
      <c r="BL29" s="4">
        <v>1</v>
      </c>
      <c r="BM29" s="18">
        <v>1</v>
      </c>
      <c r="BN29" s="210">
        <v>1</v>
      </c>
    </row>
    <row r="30" spans="2:66" x14ac:dyDescent="0.25">
      <c r="B30" s="325">
        <v>25</v>
      </c>
      <c r="C30" s="368" t="s">
        <v>917</v>
      </c>
      <c r="D30" s="368" t="s">
        <v>884</v>
      </c>
      <c r="E30" s="368" t="s">
        <v>153</v>
      </c>
      <c r="F30" s="381">
        <v>25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18">
        <v>0</v>
      </c>
      <c r="R30" s="18">
        <v>1</v>
      </c>
      <c r="S30" s="18">
        <v>1</v>
      </c>
      <c r="T30" s="18">
        <v>1</v>
      </c>
      <c r="U30" s="18">
        <v>0</v>
      </c>
      <c r="V30" s="18">
        <v>1</v>
      </c>
      <c r="W30" s="18">
        <v>1</v>
      </c>
      <c r="X30" s="4">
        <v>1</v>
      </c>
      <c r="Y30" s="4">
        <v>1</v>
      </c>
      <c r="Z30" s="4">
        <v>1</v>
      </c>
      <c r="AA30" s="18">
        <v>0</v>
      </c>
      <c r="AB30" s="18">
        <v>1</v>
      </c>
      <c r="AC30" s="18">
        <v>1</v>
      </c>
      <c r="AD30" s="18">
        <v>1</v>
      </c>
      <c r="AE30" s="18">
        <v>1</v>
      </c>
      <c r="AF30" s="18">
        <v>1</v>
      </c>
      <c r="AG30" s="18">
        <v>1</v>
      </c>
      <c r="AH30" s="18">
        <v>1</v>
      </c>
      <c r="AI30" s="18">
        <v>1</v>
      </c>
      <c r="AJ30" s="18">
        <v>0</v>
      </c>
      <c r="AK30" s="18">
        <v>1</v>
      </c>
      <c r="AL30" s="18">
        <v>1</v>
      </c>
      <c r="AM30" s="18">
        <v>1</v>
      </c>
      <c r="AN30" s="18">
        <v>1</v>
      </c>
      <c r="AO30" s="18">
        <v>1</v>
      </c>
      <c r="AP30" s="18">
        <v>1</v>
      </c>
      <c r="AQ30" s="18">
        <v>0</v>
      </c>
      <c r="AR30" s="18">
        <v>1</v>
      </c>
      <c r="AS30" s="18">
        <v>1</v>
      </c>
      <c r="AT30" s="18">
        <v>1</v>
      </c>
      <c r="AU30" s="18">
        <v>1</v>
      </c>
      <c r="AV30" s="18">
        <v>0</v>
      </c>
      <c r="AW30" s="18">
        <v>1</v>
      </c>
      <c r="AX30" s="18">
        <v>1</v>
      </c>
      <c r="AY30" s="18">
        <v>0</v>
      </c>
      <c r="AZ30" s="18">
        <v>1</v>
      </c>
      <c r="BA30" s="4">
        <v>1</v>
      </c>
      <c r="BB30" s="4">
        <v>1</v>
      </c>
      <c r="BC30" s="18">
        <v>1</v>
      </c>
      <c r="BD30" s="18">
        <v>1</v>
      </c>
      <c r="BE30" s="18">
        <v>1</v>
      </c>
      <c r="BF30" s="18">
        <v>0</v>
      </c>
      <c r="BG30" s="18">
        <v>1</v>
      </c>
      <c r="BH30" s="18">
        <v>1</v>
      </c>
      <c r="BI30" s="18">
        <v>1</v>
      </c>
      <c r="BJ30" s="18">
        <v>0</v>
      </c>
      <c r="BK30" s="18">
        <v>1</v>
      </c>
      <c r="BL30" s="4">
        <v>1</v>
      </c>
      <c r="BM30" s="18">
        <v>1</v>
      </c>
      <c r="BN30" s="210">
        <v>1</v>
      </c>
    </row>
    <row r="31" spans="2:66" x14ac:dyDescent="0.25">
      <c r="B31" s="325">
        <v>26</v>
      </c>
      <c r="C31" s="368" t="s">
        <v>917</v>
      </c>
      <c r="D31" s="368" t="s">
        <v>888</v>
      </c>
      <c r="E31" s="368" t="s">
        <v>153</v>
      </c>
      <c r="F31" s="381">
        <v>26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  <c r="P31" s="4">
        <v>1</v>
      </c>
      <c r="Q31" s="18">
        <v>0</v>
      </c>
      <c r="R31" s="18">
        <v>1</v>
      </c>
      <c r="S31" s="18">
        <v>1</v>
      </c>
      <c r="T31" s="18">
        <v>1</v>
      </c>
      <c r="U31" s="18">
        <v>0</v>
      </c>
      <c r="V31" s="18">
        <v>1</v>
      </c>
      <c r="W31" s="18">
        <v>1</v>
      </c>
      <c r="X31" s="4">
        <v>1</v>
      </c>
      <c r="Y31" s="4">
        <v>1</v>
      </c>
      <c r="Z31" s="4">
        <v>1</v>
      </c>
      <c r="AA31" s="18">
        <v>0</v>
      </c>
      <c r="AB31" s="18">
        <v>1</v>
      </c>
      <c r="AC31" s="18">
        <v>1</v>
      </c>
      <c r="AD31" s="18">
        <v>1</v>
      </c>
      <c r="AE31" s="18">
        <v>1</v>
      </c>
      <c r="AF31" s="18">
        <v>1</v>
      </c>
      <c r="AG31" s="18">
        <v>1</v>
      </c>
      <c r="AH31" s="18">
        <v>1</v>
      </c>
      <c r="AI31" s="18">
        <v>1</v>
      </c>
      <c r="AJ31" s="18">
        <v>0</v>
      </c>
      <c r="AK31" s="18">
        <v>1</v>
      </c>
      <c r="AL31" s="18">
        <v>1</v>
      </c>
      <c r="AM31" s="18">
        <v>1</v>
      </c>
      <c r="AN31" s="18">
        <v>1</v>
      </c>
      <c r="AO31" s="18">
        <v>1</v>
      </c>
      <c r="AP31" s="18">
        <v>1</v>
      </c>
      <c r="AQ31" s="18">
        <v>0</v>
      </c>
      <c r="AR31" s="18">
        <v>1</v>
      </c>
      <c r="AS31" s="18">
        <v>1</v>
      </c>
      <c r="AT31" s="18">
        <v>1</v>
      </c>
      <c r="AU31" s="18">
        <v>1</v>
      </c>
      <c r="AV31" s="18">
        <v>0</v>
      </c>
      <c r="AW31" s="18">
        <v>1</v>
      </c>
      <c r="AX31" s="18">
        <v>1</v>
      </c>
      <c r="AY31" s="18">
        <v>0</v>
      </c>
      <c r="AZ31" s="18">
        <v>1</v>
      </c>
      <c r="BA31" s="4">
        <v>1</v>
      </c>
      <c r="BB31" s="4">
        <v>1</v>
      </c>
      <c r="BC31" s="18">
        <v>1</v>
      </c>
      <c r="BD31" s="18">
        <v>1</v>
      </c>
      <c r="BE31" s="18">
        <v>1</v>
      </c>
      <c r="BF31" s="18">
        <v>0</v>
      </c>
      <c r="BG31" s="18">
        <v>1</v>
      </c>
      <c r="BH31" s="18">
        <v>1</v>
      </c>
      <c r="BI31" s="18">
        <v>1</v>
      </c>
      <c r="BJ31" s="18">
        <v>0</v>
      </c>
      <c r="BK31" s="18">
        <v>1</v>
      </c>
      <c r="BL31" s="4">
        <v>1</v>
      </c>
      <c r="BM31" s="18">
        <v>1</v>
      </c>
      <c r="BN31" s="210">
        <v>1</v>
      </c>
    </row>
    <row r="32" spans="2:66" x14ac:dyDescent="0.25">
      <c r="B32" s="325">
        <v>27</v>
      </c>
      <c r="C32" s="368" t="s">
        <v>859</v>
      </c>
      <c r="D32" s="368" t="s">
        <v>885</v>
      </c>
      <c r="E32" s="368" t="s">
        <v>545</v>
      </c>
      <c r="F32" s="381">
        <v>27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18">
        <v>0</v>
      </c>
      <c r="R32" s="18">
        <v>1</v>
      </c>
      <c r="S32" s="18">
        <v>1</v>
      </c>
      <c r="T32" s="18">
        <v>1</v>
      </c>
      <c r="U32" s="18">
        <v>0</v>
      </c>
      <c r="V32" s="18">
        <v>1</v>
      </c>
      <c r="W32" s="18">
        <v>1</v>
      </c>
      <c r="X32" s="4">
        <v>1</v>
      </c>
      <c r="Y32" s="4">
        <v>1</v>
      </c>
      <c r="Z32" s="4">
        <v>1</v>
      </c>
      <c r="AA32" s="18">
        <v>0</v>
      </c>
      <c r="AB32" s="18">
        <v>1</v>
      </c>
      <c r="AC32" s="18">
        <v>1</v>
      </c>
      <c r="AD32" s="18">
        <v>1</v>
      </c>
      <c r="AE32" s="18">
        <v>1</v>
      </c>
      <c r="AF32" s="18">
        <v>1</v>
      </c>
      <c r="AG32" s="18">
        <v>1</v>
      </c>
      <c r="AH32" s="18">
        <v>1</v>
      </c>
      <c r="AI32" s="18">
        <v>1</v>
      </c>
      <c r="AJ32" s="18">
        <v>0</v>
      </c>
      <c r="AK32" s="18">
        <v>1</v>
      </c>
      <c r="AL32" s="18">
        <v>1</v>
      </c>
      <c r="AM32" s="18">
        <v>1</v>
      </c>
      <c r="AN32" s="18">
        <v>1</v>
      </c>
      <c r="AO32" s="18">
        <v>1</v>
      </c>
      <c r="AP32" s="18">
        <v>1</v>
      </c>
      <c r="AQ32" s="18">
        <v>0</v>
      </c>
      <c r="AR32" s="18">
        <v>1</v>
      </c>
      <c r="AS32" s="18">
        <v>1</v>
      </c>
      <c r="AT32" s="18">
        <v>1</v>
      </c>
      <c r="AU32" s="18">
        <v>1</v>
      </c>
      <c r="AV32" s="18">
        <v>0</v>
      </c>
      <c r="AW32" s="18">
        <v>1</v>
      </c>
      <c r="AX32" s="18">
        <v>1</v>
      </c>
      <c r="AY32" s="18">
        <v>0</v>
      </c>
      <c r="AZ32" s="18">
        <v>1</v>
      </c>
      <c r="BA32" s="4">
        <v>1</v>
      </c>
      <c r="BB32" s="4">
        <v>1</v>
      </c>
      <c r="BC32" s="18">
        <v>1</v>
      </c>
      <c r="BD32" s="18">
        <v>1</v>
      </c>
      <c r="BE32" s="18">
        <v>1</v>
      </c>
      <c r="BF32" s="18">
        <v>0</v>
      </c>
      <c r="BG32" s="18">
        <v>1</v>
      </c>
      <c r="BH32" s="18">
        <v>1</v>
      </c>
      <c r="BI32" s="18">
        <v>1</v>
      </c>
      <c r="BJ32" s="18">
        <v>0</v>
      </c>
      <c r="BK32" s="18">
        <v>1</v>
      </c>
      <c r="BL32" s="4">
        <v>1</v>
      </c>
      <c r="BM32" s="18">
        <v>1</v>
      </c>
      <c r="BN32" s="210">
        <v>1</v>
      </c>
    </row>
    <row r="33" spans="2:66" x14ac:dyDescent="0.25">
      <c r="B33" s="325">
        <v>28</v>
      </c>
      <c r="C33" s="368" t="s">
        <v>859</v>
      </c>
      <c r="D33" s="368" t="s">
        <v>886</v>
      </c>
      <c r="E33" s="368" t="s">
        <v>545</v>
      </c>
      <c r="F33" s="381">
        <v>28</v>
      </c>
      <c r="G33" s="4">
        <v>1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  <c r="P33" s="4">
        <v>1</v>
      </c>
      <c r="Q33" s="18">
        <v>0</v>
      </c>
      <c r="R33" s="18">
        <v>1</v>
      </c>
      <c r="S33" s="18">
        <v>1</v>
      </c>
      <c r="T33" s="18">
        <v>1</v>
      </c>
      <c r="U33" s="18">
        <v>0</v>
      </c>
      <c r="V33" s="18">
        <v>1</v>
      </c>
      <c r="W33" s="18">
        <v>1</v>
      </c>
      <c r="X33" s="4">
        <v>1</v>
      </c>
      <c r="Y33" s="4">
        <v>1</v>
      </c>
      <c r="Z33" s="4">
        <v>1</v>
      </c>
      <c r="AA33" s="18">
        <v>0</v>
      </c>
      <c r="AB33" s="18">
        <v>1</v>
      </c>
      <c r="AC33" s="18">
        <v>1</v>
      </c>
      <c r="AD33" s="18">
        <v>1</v>
      </c>
      <c r="AE33" s="18">
        <v>1</v>
      </c>
      <c r="AF33" s="18">
        <v>1</v>
      </c>
      <c r="AG33" s="18">
        <v>1</v>
      </c>
      <c r="AH33" s="18">
        <v>1</v>
      </c>
      <c r="AI33" s="18">
        <v>1</v>
      </c>
      <c r="AJ33" s="18">
        <v>0</v>
      </c>
      <c r="AK33" s="18">
        <v>1</v>
      </c>
      <c r="AL33" s="18">
        <v>1</v>
      </c>
      <c r="AM33" s="18">
        <v>1</v>
      </c>
      <c r="AN33" s="18">
        <v>1</v>
      </c>
      <c r="AO33" s="18">
        <v>1</v>
      </c>
      <c r="AP33" s="18">
        <v>1</v>
      </c>
      <c r="AQ33" s="18">
        <v>0</v>
      </c>
      <c r="AR33" s="18">
        <v>1</v>
      </c>
      <c r="AS33" s="18">
        <v>1</v>
      </c>
      <c r="AT33" s="18">
        <v>1</v>
      </c>
      <c r="AU33" s="18">
        <v>1</v>
      </c>
      <c r="AV33" s="18">
        <v>0</v>
      </c>
      <c r="AW33" s="18">
        <v>1</v>
      </c>
      <c r="AX33" s="18">
        <v>1</v>
      </c>
      <c r="AY33" s="18">
        <v>0</v>
      </c>
      <c r="AZ33" s="18">
        <v>1</v>
      </c>
      <c r="BA33" s="4">
        <v>1</v>
      </c>
      <c r="BB33" s="4">
        <v>1</v>
      </c>
      <c r="BC33" s="18">
        <v>1</v>
      </c>
      <c r="BD33" s="18">
        <v>1</v>
      </c>
      <c r="BE33" s="18">
        <v>1</v>
      </c>
      <c r="BF33" s="18">
        <v>0</v>
      </c>
      <c r="BG33" s="18">
        <v>1</v>
      </c>
      <c r="BH33" s="18">
        <v>1</v>
      </c>
      <c r="BI33" s="18">
        <v>1</v>
      </c>
      <c r="BJ33" s="18">
        <v>0</v>
      </c>
      <c r="BK33" s="18">
        <v>1</v>
      </c>
      <c r="BL33" s="4">
        <v>1</v>
      </c>
      <c r="BM33" s="18">
        <v>1</v>
      </c>
      <c r="BN33" s="210">
        <v>1</v>
      </c>
    </row>
    <row r="34" spans="2:66" x14ac:dyDescent="0.25">
      <c r="B34" s="325">
        <v>29</v>
      </c>
      <c r="C34" s="368" t="s">
        <v>859</v>
      </c>
      <c r="D34" s="368" t="s">
        <v>891</v>
      </c>
      <c r="E34" s="368" t="s">
        <v>545</v>
      </c>
      <c r="F34" s="381">
        <v>29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  <c r="Q34" s="18">
        <v>0</v>
      </c>
      <c r="R34" s="18">
        <v>1</v>
      </c>
      <c r="S34" s="18">
        <v>1</v>
      </c>
      <c r="T34" s="18">
        <v>1</v>
      </c>
      <c r="U34" s="18">
        <v>0</v>
      </c>
      <c r="V34" s="18">
        <v>1</v>
      </c>
      <c r="W34" s="18">
        <v>1</v>
      </c>
      <c r="X34" s="4">
        <v>1</v>
      </c>
      <c r="Y34" s="4">
        <v>1</v>
      </c>
      <c r="Z34" s="4">
        <v>1</v>
      </c>
      <c r="AA34" s="18">
        <v>0</v>
      </c>
      <c r="AB34" s="18">
        <v>1</v>
      </c>
      <c r="AC34" s="18">
        <v>1</v>
      </c>
      <c r="AD34" s="18">
        <v>1</v>
      </c>
      <c r="AE34" s="18">
        <v>1</v>
      </c>
      <c r="AF34" s="18">
        <v>1</v>
      </c>
      <c r="AG34" s="18">
        <v>1</v>
      </c>
      <c r="AH34" s="18">
        <v>1</v>
      </c>
      <c r="AI34" s="18">
        <v>1</v>
      </c>
      <c r="AJ34" s="18">
        <v>0</v>
      </c>
      <c r="AK34" s="18">
        <v>1</v>
      </c>
      <c r="AL34" s="18">
        <v>1</v>
      </c>
      <c r="AM34" s="18">
        <v>1</v>
      </c>
      <c r="AN34" s="18">
        <v>1</v>
      </c>
      <c r="AO34" s="18">
        <v>1</v>
      </c>
      <c r="AP34" s="18">
        <v>1</v>
      </c>
      <c r="AQ34" s="18">
        <v>0</v>
      </c>
      <c r="AR34" s="18">
        <v>1</v>
      </c>
      <c r="AS34" s="18">
        <v>1</v>
      </c>
      <c r="AT34" s="18">
        <v>1</v>
      </c>
      <c r="AU34" s="18">
        <v>1</v>
      </c>
      <c r="AV34" s="18">
        <v>0</v>
      </c>
      <c r="AW34" s="18">
        <v>1</v>
      </c>
      <c r="AX34" s="18">
        <v>1</v>
      </c>
      <c r="AY34" s="18">
        <v>0</v>
      </c>
      <c r="AZ34" s="18">
        <v>1</v>
      </c>
      <c r="BA34" s="4">
        <v>1</v>
      </c>
      <c r="BB34" s="4">
        <v>1</v>
      </c>
      <c r="BC34" s="18">
        <v>1</v>
      </c>
      <c r="BD34" s="18">
        <v>1</v>
      </c>
      <c r="BE34" s="18">
        <v>1</v>
      </c>
      <c r="BF34" s="18">
        <v>0</v>
      </c>
      <c r="BG34" s="18">
        <v>1</v>
      </c>
      <c r="BH34" s="18">
        <v>1</v>
      </c>
      <c r="BI34" s="18">
        <v>1</v>
      </c>
      <c r="BJ34" s="18">
        <v>0</v>
      </c>
      <c r="BK34" s="18">
        <v>1</v>
      </c>
      <c r="BL34" s="4">
        <v>1</v>
      </c>
      <c r="BM34" s="18">
        <v>1</v>
      </c>
      <c r="BN34" s="210">
        <v>1</v>
      </c>
    </row>
    <row r="35" spans="2:66" x14ac:dyDescent="0.25">
      <c r="B35" s="325">
        <v>30</v>
      </c>
      <c r="C35" s="368" t="s">
        <v>859</v>
      </c>
      <c r="D35" s="368" t="s">
        <v>908</v>
      </c>
      <c r="E35" s="368" t="s">
        <v>545</v>
      </c>
      <c r="F35" s="381">
        <v>30</v>
      </c>
      <c r="G35" s="4">
        <v>1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1</v>
      </c>
      <c r="P35" s="4">
        <v>1</v>
      </c>
      <c r="Q35" s="18">
        <v>0</v>
      </c>
      <c r="R35" s="18">
        <v>1</v>
      </c>
      <c r="S35" s="18">
        <v>1</v>
      </c>
      <c r="T35" s="18">
        <v>1</v>
      </c>
      <c r="U35" s="18">
        <v>0</v>
      </c>
      <c r="V35" s="18">
        <v>1</v>
      </c>
      <c r="W35" s="18">
        <v>1</v>
      </c>
      <c r="X35" s="4">
        <v>1</v>
      </c>
      <c r="Y35" s="4">
        <v>1</v>
      </c>
      <c r="Z35" s="4">
        <v>1</v>
      </c>
      <c r="AA35" s="18">
        <v>0</v>
      </c>
      <c r="AB35" s="18">
        <v>1</v>
      </c>
      <c r="AC35" s="18">
        <v>1</v>
      </c>
      <c r="AD35" s="18">
        <v>1</v>
      </c>
      <c r="AE35" s="18">
        <v>1</v>
      </c>
      <c r="AF35" s="18">
        <v>1</v>
      </c>
      <c r="AG35" s="18">
        <v>1</v>
      </c>
      <c r="AH35" s="18">
        <v>1</v>
      </c>
      <c r="AI35" s="18">
        <v>1</v>
      </c>
      <c r="AJ35" s="18">
        <v>0</v>
      </c>
      <c r="AK35" s="18">
        <v>1</v>
      </c>
      <c r="AL35" s="18">
        <v>1</v>
      </c>
      <c r="AM35" s="18">
        <v>1</v>
      </c>
      <c r="AN35" s="18">
        <v>1</v>
      </c>
      <c r="AO35" s="18">
        <v>1</v>
      </c>
      <c r="AP35" s="18">
        <v>1</v>
      </c>
      <c r="AQ35" s="18">
        <v>0</v>
      </c>
      <c r="AR35" s="18">
        <v>1</v>
      </c>
      <c r="AS35" s="18">
        <v>1</v>
      </c>
      <c r="AT35" s="18">
        <v>1</v>
      </c>
      <c r="AU35" s="18">
        <v>1</v>
      </c>
      <c r="AV35" s="18">
        <v>0</v>
      </c>
      <c r="AW35" s="18">
        <v>1</v>
      </c>
      <c r="AX35" s="18">
        <v>1</v>
      </c>
      <c r="AY35" s="18">
        <v>0</v>
      </c>
      <c r="AZ35" s="18">
        <v>1</v>
      </c>
      <c r="BA35" s="4">
        <v>1</v>
      </c>
      <c r="BB35" s="4">
        <v>1</v>
      </c>
      <c r="BC35" s="18">
        <v>1</v>
      </c>
      <c r="BD35" s="18">
        <v>1</v>
      </c>
      <c r="BE35" s="18">
        <v>1</v>
      </c>
      <c r="BF35" s="18">
        <v>0</v>
      </c>
      <c r="BG35" s="18">
        <v>1</v>
      </c>
      <c r="BH35" s="18">
        <v>1</v>
      </c>
      <c r="BI35" s="18">
        <v>1</v>
      </c>
      <c r="BJ35" s="18">
        <v>0</v>
      </c>
      <c r="BK35" s="18">
        <v>1</v>
      </c>
      <c r="BL35" s="4">
        <v>1</v>
      </c>
      <c r="BM35" s="18">
        <v>1</v>
      </c>
      <c r="BN35" s="210">
        <v>1</v>
      </c>
    </row>
    <row r="36" spans="2:66" x14ac:dyDescent="0.25">
      <c r="B36" s="325">
        <v>31</v>
      </c>
      <c r="C36" s="368" t="s">
        <v>860</v>
      </c>
      <c r="D36" s="368" t="s">
        <v>880</v>
      </c>
      <c r="E36" s="368" t="s">
        <v>153</v>
      </c>
      <c r="F36" s="381">
        <v>31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  <c r="P36" s="4">
        <v>1</v>
      </c>
      <c r="Q36" s="18">
        <v>0</v>
      </c>
      <c r="R36" s="18">
        <v>1</v>
      </c>
      <c r="S36" s="18">
        <v>1</v>
      </c>
      <c r="T36" s="18">
        <v>1</v>
      </c>
      <c r="U36" s="18">
        <v>0</v>
      </c>
      <c r="V36" s="18">
        <v>1</v>
      </c>
      <c r="W36" s="18">
        <v>1</v>
      </c>
      <c r="X36" s="4">
        <v>1</v>
      </c>
      <c r="Y36" s="4">
        <v>1</v>
      </c>
      <c r="Z36" s="4">
        <v>1</v>
      </c>
      <c r="AA36" s="18">
        <v>0</v>
      </c>
      <c r="AB36" s="18">
        <v>1</v>
      </c>
      <c r="AC36" s="18">
        <v>1</v>
      </c>
      <c r="AD36" s="18">
        <v>1</v>
      </c>
      <c r="AE36" s="18">
        <v>1</v>
      </c>
      <c r="AF36" s="18">
        <v>1</v>
      </c>
      <c r="AG36" s="18">
        <v>1</v>
      </c>
      <c r="AH36" s="18">
        <v>1</v>
      </c>
      <c r="AI36" s="18">
        <v>1</v>
      </c>
      <c r="AJ36" s="18">
        <v>0</v>
      </c>
      <c r="AK36" s="18">
        <v>1</v>
      </c>
      <c r="AL36" s="18">
        <v>1</v>
      </c>
      <c r="AM36" s="18">
        <v>1</v>
      </c>
      <c r="AN36" s="18">
        <v>1</v>
      </c>
      <c r="AO36" s="18">
        <v>1</v>
      </c>
      <c r="AP36" s="18">
        <v>1</v>
      </c>
      <c r="AQ36" s="18">
        <v>0</v>
      </c>
      <c r="AR36" s="18">
        <v>1</v>
      </c>
      <c r="AS36" s="18">
        <v>1</v>
      </c>
      <c r="AT36" s="18">
        <v>1</v>
      </c>
      <c r="AU36" s="18">
        <v>1</v>
      </c>
      <c r="AV36" s="18">
        <v>0</v>
      </c>
      <c r="AW36" s="18">
        <v>1</v>
      </c>
      <c r="AX36" s="18">
        <v>1</v>
      </c>
      <c r="AY36" s="18">
        <v>0</v>
      </c>
      <c r="AZ36" s="18">
        <v>1</v>
      </c>
      <c r="BA36" s="4">
        <v>1</v>
      </c>
      <c r="BB36" s="4">
        <v>1</v>
      </c>
      <c r="BC36" s="18">
        <v>1</v>
      </c>
      <c r="BD36" s="18">
        <v>1</v>
      </c>
      <c r="BE36" s="18">
        <v>1</v>
      </c>
      <c r="BF36" s="18">
        <v>0</v>
      </c>
      <c r="BG36" s="18">
        <v>1</v>
      </c>
      <c r="BH36" s="18">
        <v>1</v>
      </c>
      <c r="BI36" s="18">
        <v>1</v>
      </c>
      <c r="BJ36" s="18">
        <v>0</v>
      </c>
      <c r="BK36" s="18">
        <v>1</v>
      </c>
      <c r="BL36" s="4">
        <v>1</v>
      </c>
      <c r="BM36" s="18">
        <v>1</v>
      </c>
      <c r="BN36" s="210">
        <v>1</v>
      </c>
    </row>
    <row r="37" spans="2:66" x14ac:dyDescent="0.25">
      <c r="B37" s="325">
        <v>32</v>
      </c>
      <c r="C37" s="368" t="s">
        <v>860</v>
      </c>
      <c r="D37" s="368" t="s">
        <v>912</v>
      </c>
      <c r="E37" s="368" t="s">
        <v>153</v>
      </c>
      <c r="F37" s="381">
        <v>32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1</v>
      </c>
      <c r="N37" s="4">
        <v>1</v>
      </c>
      <c r="O37" s="4">
        <v>1</v>
      </c>
      <c r="P37" s="4">
        <v>1</v>
      </c>
      <c r="Q37" s="18">
        <v>0</v>
      </c>
      <c r="R37" s="18">
        <v>1</v>
      </c>
      <c r="S37" s="18">
        <v>1</v>
      </c>
      <c r="T37" s="18">
        <v>1</v>
      </c>
      <c r="U37" s="18">
        <v>0</v>
      </c>
      <c r="V37" s="18">
        <v>1</v>
      </c>
      <c r="W37" s="18">
        <v>1</v>
      </c>
      <c r="X37" s="4">
        <v>1</v>
      </c>
      <c r="Y37" s="4">
        <v>1</v>
      </c>
      <c r="Z37" s="4">
        <v>1</v>
      </c>
      <c r="AA37" s="18">
        <v>0</v>
      </c>
      <c r="AB37" s="18">
        <v>1</v>
      </c>
      <c r="AC37" s="18">
        <v>1</v>
      </c>
      <c r="AD37" s="18">
        <v>1</v>
      </c>
      <c r="AE37" s="18">
        <v>1</v>
      </c>
      <c r="AF37" s="18">
        <v>1</v>
      </c>
      <c r="AG37" s="18">
        <v>1</v>
      </c>
      <c r="AH37" s="18">
        <v>1</v>
      </c>
      <c r="AI37" s="18">
        <v>1</v>
      </c>
      <c r="AJ37" s="18">
        <v>0</v>
      </c>
      <c r="AK37" s="18">
        <v>1</v>
      </c>
      <c r="AL37" s="18">
        <v>1</v>
      </c>
      <c r="AM37" s="18">
        <v>1</v>
      </c>
      <c r="AN37" s="18">
        <v>1</v>
      </c>
      <c r="AO37" s="18">
        <v>1</v>
      </c>
      <c r="AP37" s="18">
        <v>1</v>
      </c>
      <c r="AQ37" s="18">
        <v>0</v>
      </c>
      <c r="AR37" s="18">
        <v>1</v>
      </c>
      <c r="AS37" s="18">
        <v>1</v>
      </c>
      <c r="AT37" s="18">
        <v>1</v>
      </c>
      <c r="AU37" s="18">
        <v>1</v>
      </c>
      <c r="AV37" s="18">
        <v>0</v>
      </c>
      <c r="AW37" s="18">
        <v>1</v>
      </c>
      <c r="AX37" s="18">
        <v>1</v>
      </c>
      <c r="AY37" s="18">
        <v>0</v>
      </c>
      <c r="AZ37" s="18">
        <v>1</v>
      </c>
      <c r="BA37" s="4">
        <v>1</v>
      </c>
      <c r="BB37" s="4">
        <v>1</v>
      </c>
      <c r="BC37" s="18">
        <v>1</v>
      </c>
      <c r="BD37" s="18">
        <v>1</v>
      </c>
      <c r="BE37" s="18">
        <v>1</v>
      </c>
      <c r="BF37" s="18">
        <v>0</v>
      </c>
      <c r="BG37" s="18">
        <v>1</v>
      </c>
      <c r="BH37" s="18">
        <v>1</v>
      </c>
      <c r="BI37" s="18">
        <v>1</v>
      </c>
      <c r="BJ37" s="18">
        <v>0</v>
      </c>
      <c r="BK37" s="18">
        <v>1</v>
      </c>
      <c r="BL37" s="4">
        <v>1</v>
      </c>
      <c r="BM37" s="18">
        <v>1</v>
      </c>
      <c r="BN37" s="210">
        <v>1</v>
      </c>
    </row>
    <row r="38" spans="2:66" x14ac:dyDescent="0.25">
      <c r="B38" s="325">
        <v>33</v>
      </c>
      <c r="C38" s="368" t="s">
        <v>860</v>
      </c>
      <c r="D38" s="368" t="s">
        <v>881</v>
      </c>
      <c r="E38" s="368" t="s">
        <v>153</v>
      </c>
      <c r="F38" s="381">
        <v>33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18">
        <v>0</v>
      </c>
      <c r="R38" s="18">
        <v>1</v>
      </c>
      <c r="S38" s="18">
        <v>1</v>
      </c>
      <c r="T38" s="18">
        <v>1</v>
      </c>
      <c r="U38" s="18">
        <v>0</v>
      </c>
      <c r="V38" s="18">
        <v>1</v>
      </c>
      <c r="W38" s="18">
        <v>1</v>
      </c>
      <c r="X38" s="4">
        <v>1</v>
      </c>
      <c r="Y38" s="4">
        <v>1</v>
      </c>
      <c r="Z38" s="4">
        <v>1</v>
      </c>
      <c r="AA38" s="18">
        <v>0</v>
      </c>
      <c r="AB38" s="18">
        <v>1</v>
      </c>
      <c r="AC38" s="18">
        <v>1</v>
      </c>
      <c r="AD38" s="18">
        <v>1</v>
      </c>
      <c r="AE38" s="18">
        <v>1</v>
      </c>
      <c r="AF38" s="18">
        <v>1</v>
      </c>
      <c r="AG38" s="18">
        <v>1</v>
      </c>
      <c r="AH38" s="18">
        <v>1</v>
      </c>
      <c r="AI38" s="18">
        <v>1</v>
      </c>
      <c r="AJ38" s="18">
        <v>0</v>
      </c>
      <c r="AK38" s="18">
        <v>1</v>
      </c>
      <c r="AL38" s="18">
        <v>1</v>
      </c>
      <c r="AM38" s="18">
        <v>1</v>
      </c>
      <c r="AN38" s="18">
        <v>1</v>
      </c>
      <c r="AO38" s="18">
        <v>1</v>
      </c>
      <c r="AP38" s="18">
        <v>1</v>
      </c>
      <c r="AQ38" s="18">
        <v>0</v>
      </c>
      <c r="AR38" s="18">
        <v>1</v>
      </c>
      <c r="AS38" s="18">
        <v>1</v>
      </c>
      <c r="AT38" s="18">
        <v>1</v>
      </c>
      <c r="AU38" s="18">
        <v>1</v>
      </c>
      <c r="AV38" s="18">
        <v>0</v>
      </c>
      <c r="AW38" s="18">
        <v>1</v>
      </c>
      <c r="AX38" s="18">
        <v>1</v>
      </c>
      <c r="AY38" s="18">
        <v>0</v>
      </c>
      <c r="AZ38" s="18">
        <v>1</v>
      </c>
      <c r="BA38" s="4">
        <v>1</v>
      </c>
      <c r="BB38" s="4">
        <v>1</v>
      </c>
      <c r="BC38" s="18">
        <v>1</v>
      </c>
      <c r="BD38" s="18">
        <v>1</v>
      </c>
      <c r="BE38" s="18">
        <v>1</v>
      </c>
      <c r="BF38" s="18">
        <v>0</v>
      </c>
      <c r="BG38" s="18">
        <v>1</v>
      </c>
      <c r="BH38" s="18">
        <v>1</v>
      </c>
      <c r="BI38" s="18">
        <v>1</v>
      </c>
      <c r="BJ38" s="18">
        <v>0</v>
      </c>
      <c r="BK38" s="18">
        <v>1</v>
      </c>
      <c r="BL38" s="4">
        <v>1</v>
      </c>
      <c r="BM38" s="18">
        <v>1</v>
      </c>
      <c r="BN38" s="210">
        <v>1</v>
      </c>
    </row>
    <row r="39" spans="2:66" x14ac:dyDescent="0.25">
      <c r="B39" s="325">
        <v>34</v>
      </c>
      <c r="C39" s="368" t="s">
        <v>860</v>
      </c>
      <c r="D39" s="368" t="s">
        <v>883</v>
      </c>
      <c r="E39" s="368" t="s">
        <v>153</v>
      </c>
      <c r="F39" s="381">
        <v>34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18">
        <v>0</v>
      </c>
      <c r="R39" s="18">
        <v>1</v>
      </c>
      <c r="S39" s="18">
        <v>1</v>
      </c>
      <c r="T39" s="18">
        <v>1</v>
      </c>
      <c r="U39" s="18">
        <v>0</v>
      </c>
      <c r="V39" s="18">
        <v>1</v>
      </c>
      <c r="W39" s="18">
        <v>1</v>
      </c>
      <c r="X39" s="4">
        <v>1</v>
      </c>
      <c r="Y39" s="4">
        <v>1</v>
      </c>
      <c r="Z39" s="4">
        <v>1</v>
      </c>
      <c r="AA39" s="18">
        <v>0</v>
      </c>
      <c r="AB39" s="18">
        <v>1</v>
      </c>
      <c r="AC39" s="18">
        <v>1</v>
      </c>
      <c r="AD39" s="18">
        <v>1</v>
      </c>
      <c r="AE39" s="18">
        <v>1</v>
      </c>
      <c r="AF39" s="18">
        <v>1</v>
      </c>
      <c r="AG39" s="18">
        <v>1</v>
      </c>
      <c r="AH39" s="18">
        <v>1</v>
      </c>
      <c r="AI39" s="18">
        <v>1</v>
      </c>
      <c r="AJ39" s="18">
        <v>0</v>
      </c>
      <c r="AK39" s="18">
        <v>1</v>
      </c>
      <c r="AL39" s="18">
        <v>1</v>
      </c>
      <c r="AM39" s="18">
        <v>1</v>
      </c>
      <c r="AN39" s="18">
        <v>1</v>
      </c>
      <c r="AO39" s="18">
        <v>1</v>
      </c>
      <c r="AP39" s="18">
        <v>1</v>
      </c>
      <c r="AQ39" s="18">
        <v>0</v>
      </c>
      <c r="AR39" s="18">
        <v>1</v>
      </c>
      <c r="AS39" s="18">
        <v>1</v>
      </c>
      <c r="AT39" s="18">
        <v>1</v>
      </c>
      <c r="AU39" s="18">
        <v>1</v>
      </c>
      <c r="AV39" s="18">
        <v>0</v>
      </c>
      <c r="AW39" s="18">
        <v>1</v>
      </c>
      <c r="AX39" s="18">
        <v>1</v>
      </c>
      <c r="AY39" s="18">
        <v>0</v>
      </c>
      <c r="AZ39" s="18">
        <v>1</v>
      </c>
      <c r="BA39" s="4">
        <v>1</v>
      </c>
      <c r="BB39" s="4">
        <v>1</v>
      </c>
      <c r="BC39" s="18">
        <v>1</v>
      </c>
      <c r="BD39" s="18">
        <v>1</v>
      </c>
      <c r="BE39" s="18">
        <v>1</v>
      </c>
      <c r="BF39" s="18">
        <v>0</v>
      </c>
      <c r="BG39" s="18">
        <v>1</v>
      </c>
      <c r="BH39" s="18">
        <v>1</v>
      </c>
      <c r="BI39" s="18">
        <v>1</v>
      </c>
      <c r="BJ39" s="18">
        <v>0</v>
      </c>
      <c r="BK39" s="18">
        <v>1</v>
      </c>
      <c r="BL39" s="4">
        <v>1</v>
      </c>
      <c r="BM39" s="18">
        <v>1</v>
      </c>
      <c r="BN39" s="210">
        <v>1</v>
      </c>
    </row>
    <row r="40" spans="2:66" x14ac:dyDescent="0.25">
      <c r="B40" s="325">
        <v>35</v>
      </c>
      <c r="C40" s="368" t="s">
        <v>860</v>
      </c>
      <c r="D40" s="368" t="s">
        <v>884</v>
      </c>
      <c r="E40" s="368" t="s">
        <v>153</v>
      </c>
      <c r="F40" s="381">
        <v>35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18">
        <v>0</v>
      </c>
      <c r="R40" s="18">
        <v>1</v>
      </c>
      <c r="S40" s="18">
        <v>1</v>
      </c>
      <c r="T40" s="18">
        <v>1</v>
      </c>
      <c r="U40" s="18">
        <v>0</v>
      </c>
      <c r="V40" s="18">
        <v>1</v>
      </c>
      <c r="W40" s="18">
        <v>1</v>
      </c>
      <c r="X40" s="4">
        <v>1</v>
      </c>
      <c r="Y40" s="4">
        <v>1</v>
      </c>
      <c r="Z40" s="4">
        <v>1</v>
      </c>
      <c r="AA40" s="18">
        <v>0</v>
      </c>
      <c r="AB40" s="18">
        <v>1</v>
      </c>
      <c r="AC40" s="18">
        <v>1</v>
      </c>
      <c r="AD40" s="18">
        <v>1</v>
      </c>
      <c r="AE40" s="18">
        <v>1</v>
      </c>
      <c r="AF40" s="18">
        <v>1</v>
      </c>
      <c r="AG40" s="18">
        <v>1</v>
      </c>
      <c r="AH40" s="18">
        <v>1</v>
      </c>
      <c r="AI40" s="18">
        <v>1</v>
      </c>
      <c r="AJ40" s="18">
        <v>0</v>
      </c>
      <c r="AK40" s="18">
        <v>1</v>
      </c>
      <c r="AL40" s="18">
        <v>1</v>
      </c>
      <c r="AM40" s="18">
        <v>1</v>
      </c>
      <c r="AN40" s="18">
        <v>1</v>
      </c>
      <c r="AO40" s="18">
        <v>1</v>
      </c>
      <c r="AP40" s="18">
        <v>1</v>
      </c>
      <c r="AQ40" s="18">
        <v>0</v>
      </c>
      <c r="AR40" s="18">
        <v>1</v>
      </c>
      <c r="AS40" s="18">
        <v>1</v>
      </c>
      <c r="AT40" s="18">
        <v>1</v>
      </c>
      <c r="AU40" s="18">
        <v>1</v>
      </c>
      <c r="AV40" s="18">
        <v>0</v>
      </c>
      <c r="AW40" s="18">
        <v>1</v>
      </c>
      <c r="AX40" s="18">
        <v>1</v>
      </c>
      <c r="AY40" s="18">
        <v>0</v>
      </c>
      <c r="AZ40" s="18">
        <v>1</v>
      </c>
      <c r="BA40" s="4">
        <v>1</v>
      </c>
      <c r="BB40" s="4">
        <v>1</v>
      </c>
      <c r="BC40" s="18">
        <v>1</v>
      </c>
      <c r="BD40" s="18">
        <v>1</v>
      </c>
      <c r="BE40" s="18">
        <v>1</v>
      </c>
      <c r="BF40" s="18">
        <v>0</v>
      </c>
      <c r="BG40" s="18">
        <v>1</v>
      </c>
      <c r="BH40" s="18">
        <v>1</v>
      </c>
      <c r="BI40" s="18">
        <v>1</v>
      </c>
      <c r="BJ40" s="18">
        <v>0</v>
      </c>
      <c r="BK40" s="18">
        <v>1</v>
      </c>
      <c r="BL40" s="4">
        <v>1</v>
      </c>
      <c r="BM40" s="18">
        <v>1</v>
      </c>
      <c r="BN40" s="210">
        <v>1</v>
      </c>
    </row>
    <row r="41" spans="2:66" x14ac:dyDescent="0.25">
      <c r="B41" s="325">
        <v>36</v>
      </c>
      <c r="C41" s="368" t="s">
        <v>526</v>
      </c>
      <c r="D41" s="368" t="s">
        <v>898</v>
      </c>
      <c r="E41" s="368">
        <v>3031</v>
      </c>
      <c r="F41" s="381">
        <v>36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18">
        <v>0</v>
      </c>
      <c r="R41" s="18">
        <v>1</v>
      </c>
      <c r="S41" s="18">
        <v>1</v>
      </c>
      <c r="T41" s="18">
        <v>1</v>
      </c>
      <c r="U41" s="18">
        <v>0</v>
      </c>
      <c r="V41" s="18">
        <v>1</v>
      </c>
      <c r="W41" s="18">
        <v>1</v>
      </c>
      <c r="X41" s="4">
        <v>1</v>
      </c>
      <c r="Y41" s="4">
        <v>1</v>
      </c>
      <c r="Z41" s="4">
        <v>1</v>
      </c>
      <c r="AA41" s="18">
        <v>0</v>
      </c>
      <c r="AB41" s="18">
        <v>1</v>
      </c>
      <c r="AC41" s="18">
        <v>1</v>
      </c>
      <c r="AD41" s="18">
        <v>1</v>
      </c>
      <c r="AE41" s="18">
        <v>1</v>
      </c>
      <c r="AF41" s="18">
        <v>1</v>
      </c>
      <c r="AG41" s="18">
        <v>1</v>
      </c>
      <c r="AH41" s="18">
        <v>1</v>
      </c>
      <c r="AI41" s="18">
        <v>1</v>
      </c>
      <c r="AJ41" s="18">
        <v>0</v>
      </c>
      <c r="AK41" s="18">
        <v>1</v>
      </c>
      <c r="AL41" s="18">
        <v>1</v>
      </c>
      <c r="AM41" s="18">
        <v>1</v>
      </c>
      <c r="AN41" s="18">
        <v>1</v>
      </c>
      <c r="AO41" s="18">
        <v>1</v>
      </c>
      <c r="AP41" s="18">
        <v>1</v>
      </c>
      <c r="AQ41" s="18">
        <v>0</v>
      </c>
      <c r="AR41" s="18">
        <v>1</v>
      </c>
      <c r="AS41" s="18">
        <v>1</v>
      </c>
      <c r="AT41" s="18">
        <v>1</v>
      </c>
      <c r="AU41" s="18">
        <v>1</v>
      </c>
      <c r="AV41" s="18">
        <v>1</v>
      </c>
      <c r="AW41" s="18">
        <v>0</v>
      </c>
      <c r="AX41" s="18">
        <v>1</v>
      </c>
      <c r="AY41" s="18">
        <v>1</v>
      </c>
      <c r="AZ41" s="18">
        <v>0</v>
      </c>
      <c r="BA41" s="4">
        <v>1</v>
      </c>
      <c r="BB41" s="4">
        <v>1</v>
      </c>
      <c r="BC41" s="18">
        <v>1</v>
      </c>
      <c r="BD41" s="18">
        <v>1</v>
      </c>
      <c r="BE41" s="18">
        <v>1</v>
      </c>
      <c r="BF41" s="18">
        <v>0</v>
      </c>
      <c r="BG41" s="18">
        <v>1</v>
      </c>
      <c r="BH41" s="18">
        <v>1</v>
      </c>
      <c r="BI41" s="18">
        <v>1</v>
      </c>
      <c r="BJ41" s="18">
        <v>0</v>
      </c>
      <c r="BK41" s="18">
        <v>1</v>
      </c>
      <c r="BL41" s="4">
        <v>1</v>
      </c>
      <c r="BM41" s="18">
        <v>1</v>
      </c>
      <c r="BN41" s="210">
        <v>1</v>
      </c>
    </row>
    <row r="42" spans="2:66" x14ac:dyDescent="0.25">
      <c r="B42" s="325">
        <v>37</v>
      </c>
      <c r="C42" s="368" t="s">
        <v>526</v>
      </c>
      <c r="D42" s="368" t="s">
        <v>899</v>
      </c>
      <c r="E42" s="368">
        <v>3031</v>
      </c>
      <c r="F42" s="381">
        <v>37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18">
        <v>0</v>
      </c>
      <c r="R42" s="18">
        <v>1</v>
      </c>
      <c r="S42" s="18">
        <v>1</v>
      </c>
      <c r="T42" s="18">
        <v>1</v>
      </c>
      <c r="U42" s="18">
        <v>0</v>
      </c>
      <c r="V42" s="18">
        <v>1</v>
      </c>
      <c r="W42" s="18">
        <v>1</v>
      </c>
      <c r="X42" s="4">
        <v>1</v>
      </c>
      <c r="Y42" s="4">
        <v>1</v>
      </c>
      <c r="Z42" s="4">
        <v>1</v>
      </c>
      <c r="AA42" s="18">
        <v>0</v>
      </c>
      <c r="AB42" s="18">
        <v>1</v>
      </c>
      <c r="AC42" s="18">
        <v>1</v>
      </c>
      <c r="AD42" s="18">
        <v>1</v>
      </c>
      <c r="AE42" s="18">
        <v>1</v>
      </c>
      <c r="AF42" s="18">
        <v>1</v>
      </c>
      <c r="AG42" s="18">
        <v>1</v>
      </c>
      <c r="AH42" s="18">
        <v>1</v>
      </c>
      <c r="AI42" s="18">
        <v>1</v>
      </c>
      <c r="AJ42" s="18">
        <v>0</v>
      </c>
      <c r="AK42" s="18">
        <v>1</v>
      </c>
      <c r="AL42" s="18">
        <v>1</v>
      </c>
      <c r="AM42" s="18">
        <v>1</v>
      </c>
      <c r="AN42" s="18">
        <v>1</v>
      </c>
      <c r="AO42" s="18">
        <v>1</v>
      </c>
      <c r="AP42" s="18">
        <v>1</v>
      </c>
      <c r="AQ42" s="18">
        <v>0</v>
      </c>
      <c r="AR42" s="18">
        <v>1</v>
      </c>
      <c r="AS42" s="18">
        <v>1</v>
      </c>
      <c r="AT42" s="18">
        <v>1</v>
      </c>
      <c r="AU42" s="18">
        <v>1</v>
      </c>
      <c r="AV42" s="18">
        <v>1</v>
      </c>
      <c r="AW42" s="18">
        <v>0</v>
      </c>
      <c r="AX42" s="18">
        <v>1</v>
      </c>
      <c r="AY42" s="18">
        <v>1</v>
      </c>
      <c r="AZ42" s="18">
        <v>0</v>
      </c>
      <c r="BA42" s="4">
        <v>1</v>
      </c>
      <c r="BB42" s="4">
        <v>1</v>
      </c>
      <c r="BC42" s="18">
        <v>1</v>
      </c>
      <c r="BD42" s="18">
        <v>1</v>
      </c>
      <c r="BE42" s="18">
        <v>1</v>
      </c>
      <c r="BF42" s="18">
        <v>0</v>
      </c>
      <c r="BG42" s="18">
        <v>1</v>
      </c>
      <c r="BH42" s="18">
        <v>1</v>
      </c>
      <c r="BI42" s="18">
        <v>1</v>
      </c>
      <c r="BJ42" s="18">
        <v>0</v>
      </c>
      <c r="BK42" s="18">
        <v>1</v>
      </c>
      <c r="BL42" s="4">
        <v>1</v>
      </c>
      <c r="BM42" s="18">
        <v>1</v>
      </c>
      <c r="BN42" s="210">
        <v>1</v>
      </c>
    </row>
    <row r="43" spans="2:66" x14ac:dyDescent="0.25">
      <c r="B43" s="325">
        <v>38</v>
      </c>
      <c r="C43" s="368" t="s">
        <v>526</v>
      </c>
      <c r="D43" s="368" t="s">
        <v>905</v>
      </c>
      <c r="E43" s="368">
        <v>3031</v>
      </c>
      <c r="F43" s="381">
        <v>38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18">
        <v>0</v>
      </c>
      <c r="R43" s="18">
        <v>1</v>
      </c>
      <c r="S43" s="18">
        <v>1</v>
      </c>
      <c r="T43" s="18">
        <v>1</v>
      </c>
      <c r="U43" s="18">
        <v>0</v>
      </c>
      <c r="V43" s="18">
        <v>1</v>
      </c>
      <c r="W43" s="18">
        <v>1</v>
      </c>
      <c r="X43" s="4">
        <v>1</v>
      </c>
      <c r="Y43" s="4">
        <v>1</v>
      </c>
      <c r="Z43" s="4">
        <v>1</v>
      </c>
      <c r="AA43" s="18">
        <v>0</v>
      </c>
      <c r="AB43" s="18">
        <v>1</v>
      </c>
      <c r="AC43" s="18">
        <v>1</v>
      </c>
      <c r="AD43" s="18">
        <v>1</v>
      </c>
      <c r="AE43" s="18">
        <v>1</v>
      </c>
      <c r="AF43" s="18">
        <v>1</v>
      </c>
      <c r="AG43" s="18">
        <v>1</v>
      </c>
      <c r="AH43" s="18">
        <v>1</v>
      </c>
      <c r="AI43" s="18">
        <v>1</v>
      </c>
      <c r="AJ43" s="18">
        <v>0</v>
      </c>
      <c r="AK43" s="18">
        <v>1</v>
      </c>
      <c r="AL43" s="18">
        <v>1</v>
      </c>
      <c r="AM43" s="18">
        <v>1</v>
      </c>
      <c r="AN43" s="18">
        <v>1</v>
      </c>
      <c r="AO43" s="18">
        <v>1</v>
      </c>
      <c r="AP43" s="18">
        <v>1</v>
      </c>
      <c r="AQ43" s="18">
        <v>0</v>
      </c>
      <c r="AR43" s="18">
        <v>1</v>
      </c>
      <c r="AS43" s="18">
        <v>1</v>
      </c>
      <c r="AT43" s="18">
        <v>1</v>
      </c>
      <c r="AU43" s="18">
        <v>1</v>
      </c>
      <c r="AV43" s="18">
        <v>1</v>
      </c>
      <c r="AW43" s="18">
        <v>0</v>
      </c>
      <c r="AX43" s="18">
        <v>1</v>
      </c>
      <c r="AY43" s="18">
        <v>1</v>
      </c>
      <c r="AZ43" s="18">
        <v>0</v>
      </c>
      <c r="BA43" s="4">
        <v>1</v>
      </c>
      <c r="BB43" s="4">
        <v>1</v>
      </c>
      <c r="BC43" s="18">
        <v>1</v>
      </c>
      <c r="BD43" s="18">
        <v>1</v>
      </c>
      <c r="BE43" s="18">
        <v>1</v>
      </c>
      <c r="BF43" s="18">
        <v>0</v>
      </c>
      <c r="BG43" s="18">
        <v>1</v>
      </c>
      <c r="BH43" s="18">
        <v>1</v>
      </c>
      <c r="BI43" s="18">
        <v>1</v>
      </c>
      <c r="BJ43" s="18">
        <v>0</v>
      </c>
      <c r="BK43" s="18">
        <v>1</v>
      </c>
      <c r="BL43" s="4">
        <v>1</v>
      </c>
      <c r="BM43" s="18">
        <v>1</v>
      </c>
      <c r="BN43" s="210">
        <v>1</v>
      </c>
    </row>
    <row r="44" spans="2:66" x14ac:dyDescent="0.25">
      <c r="B44" s="325">
        <v>39</v>
      </c>
      <c r="C44" s="368" t="s">
        <v>918</v>
      </c>
      <c r="D44" s="368" t="s">
        <v>880</v>
      </c>
      <c r="E44" s="368" t="s">
        <v>157</v>
      </c>
      <c r="F44" s="381">
        <v>39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18">
        <v>0</v>
      </c>
      <c r="R44" s="18">
        <v>1</v>
      </c>
      <c r="S44" s="18">
        <v>1</v>
      </c>
      <c r="T44" s="18">
        <v>1</v>
      </c>
      <c r="U44" s="18">
        <v>0</v>
      </c>
      <c r="V44" s="18">
        <v>1</v>
      </c>
      <c r="W44" s="18">
        <v>1</v>
      </c>
      <c r="X44" s="4">
        <v>1</v>
      </c>
      <c r="Y44" s="4">
        <v>1</v>
      </c>
      <c r="Z44" s="4">
        <v>1</v>
      </c>
      <c r="AA44" s="18">
        <v>0</v>
      </c>
      <c r="AB44" s="18">
        <v>1</v>
      </c>
      <c r="AC44" s="18">
        <v>1</v>
      </c>
      <c r="AD44" s="18">
        <v>1</v>
      </c>
      <c r="AE44" s="18">
        <v>1</v>
      </c>
      <c r="AF44" s="18">
        <v>1</v>
      </c>
      <c r="AG44" s="18">
        <v>1</v>
      </c>
      <c r="AH44" s="18">
        <v>1</v>
      </c>
      <c r="AI44" s="18">
        <v>1</v>
      </c>
      <c r="AJ44" s="18">
        <v>0</v>
      </c>
      <c r="AK44" s="18">
        <v>1</v>
      </c>
      <c r="AL44" s="18">
        <v>1</v>
      </c>
      <c r="AM44" s="18">
        <v>1</v>
      </c>
      <c r="AN44" s="18">
        <v>1</v>
      </c>
      <c r="AO44" s="18">
        <v>1</v>
      </c>
      <c r="AP44" s="18">
        <v>1</v>
      </c>
      <c r="AQ44" s="18">
        <v>0</v>
      </c>
      <c r="AR44" s="18">
        <v>1</v>
      </c>
      <c r="AS44" s="18">
        <v>1</v>
      </c>
      <c r="AT44" s="18">
        <v>1</v>
      </c>
      <c r="AU44" s="18">
        <v>1</v>
      </c>
      <c r="AV44" s="18">
        <v>0</v>
      </c>
      <c r="AW44" s="18">
        <v>1</v>
      </c>
      <c r="AX44" s="18">
        <v>1</v>
      </c>
      <c r="AY44" s="18">
        <v>0</v>
      </c>
      <c r="AZ44" s="18">
        <v>1</v>
      </c>
      <c r="BA44" s="4">
        <v>1</v>
      </c>
      <c r="BB44" s="4">
        <v>1</v>
      </c>
      <c r="BC44" s="18">
        <v>1</v>
      </c>
      <c r="BD44" s="18">
        <v>1</v>
      </c>
      <c r="BE44" s="18">
        <v>1</v>
      </c>
      <c r="BF44" s="18">
        <v>0</v>
      </c>
      <c r="BG44" s="18">
        <v>1</v>
      </c>
      <c r="BH44" s="18">
        <v>1</v>
      </c>
      <c r="BI44" s="18">
        <v>1</v>
      </c>
      <c r="BJ44" s="18">
        <v>0</v>
      </c>
      <c r="BK44" s="18">
        <v>1</v>
      </c>
      <c r="BL44" s="4">
        <v>1</v>
      </c>
      <c r="BM44" s="18">
        <v>1</v>
      </c>
      <c r="BN44" s="210">
        <v>1</v>
      </c>
    </row>
    <row r="45" spans="2:66" x14ac:dyDescent="0.25">
      <c r="B45" s="325">
        <v>40</v>
      </c>
      <c r="C45" s="368" t="s">
        <v>918</v>
      </c>
      <c r="D45" s="368" t="s">
        <v>883</v>
      </c>
      <c r="E45" s="368" t="s">
        <v>157</v>
      </c>
      <c r="F45" s="381">
        <v>40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18">
        <v>0</v>
      </c>
      <c r="R45" s="18">
        <v>1</v>
      </c>
      <c r="S45" s="18">
        <v>1</v>
      </c>
      <c r="T45" s="18">
        <v>1</v>
      </c>
      <c r="U45" s="18">
        <v>0</v>
      </c>
      <c r="V45" s="18">
        <v>1</v>
      </c>
      <c r="W45" s="18">
        <v>1</v>
      </c>
      <c r="X45" s="4">
        <v>1</v>
      </c>
      <c r="Y45" s="4">
        <v>1</v>
      </c>
      <c r="Z45" s="4">
        <v>1</v>
      </c>
      <c r="AA45" s="18">
        <v>0</v>
      </c>
      <c r="AB45" s="18">
        <v>1</v>
      </c>
      <c r="AC45" s="18">
        <v>1</v>
      </c>
      <c r="AD45" s="18">
        <v>1</v>
      </c>
      <c r="AE45" s="18">
        <v>1</v>
      </c>
      <c r="AF45" s="18">
        <v>1</v>
      </c>
      <c r="AG45" s="18">
        <v>1</v>
      </c>
      <c r="AH45" s="18">
        <v>1</v>
      </c>
      <c r="AI45" s="18">
        <v>1</v>
      </c>
      <c r="AJ45" s="18">
        <v>0</v>
      </c>
      <c r="AK45" s="18">
        <v>1</v>
      </c>
      <c r="AL45" s="18">
        <v>1</v>
      </c>
      <c r="AM45" s="18">
        <v>1</v>
      </c>
      <c r="AN45" s="18">
        <v>1</v>
      </c>
      <c r="AO45" s="18">
        <v>1</v>
      </c>
      <c r="AP45" s="18">
        <v>1</v>
      </c>
      <c r="AQ45" s="18">
        <v>0</v>
      </c>
      <c r="AR45" s="18">
        <v>1</v>
      </c>
      <c r="AS45" s="18">
        <v>1</v>
      </c>
      <c r="AT45" s="18">
        <v>1</v>
      </c>
      <c r="AU45" s="18">
        <v>1</v>
      </c>
      <c r="AV45" s="18">
        <v>0</v>
      </c>
      <c r="AW45" s="18">
        <v>1</v>
      </c>
      <c r="AX45" s="18">
        <v>1</v>
      </c>
      <c r="AY45" s="18">
        <v>0</v>
      </c>
      <c r="AZ45" s="18">
        <v>1</v>
      </c>
      <c r="BA45" s="4">
        <v>1</v>
      </c>
      <c r="BB45" s="4">
        <v>1</v>
      </c>
      <c r="BC45" s="18">
        <v>1</v>
      </c>
      <c r="BD45" s="18">
        <v>1</v>
      </c>
      <c r="BE45" s="18">
        <v>1</v>
      </c>
      <c r="BF45" s="18">
        <v>0</v>
      </c>
      <c r="BG45" s="18">
        <v>1</v>
      </c>
      <c r="BH45" s="18">
        <v>1</v>
      </c>
      <c r="BI45" s="18">
        <v>1</v>
      </c>
      <c r="BJ45" s="18">
        <v>0</v>
      </c>
      <c r="BK45" s="18">
        <v>1</v>
      </c>
      <c r="BL45" s="4">
        <v>1</v>
      </c>
      <c r="BM45" s="18">
        <v>1</v>
      </c>
      <c r="BN45" s="210">
        <v>1</v>
      </c>
    </row>
    <row r="46" spans="2:66" x14ac:dyDescent="0.25">
      <c r="B46" s="325">
        <v>41</v>
      </c>
      <c r="C46" s="368" t="s">
        <v>918</v>
      </c>
      <c r="D46" s="368" t="s">
        <v>880</v>
      </c>
      <c r="E46" s="368" t="s">
        <v>153</v>
      </c>
      <c r="F46" s="381">
        <v>41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18">
        <v>0</v>
      </c>
      <c r="R46" s="18">
        <v>1</v>
      </c>
      <c r="S46" s="18">
        <v>1</v>
      </c>
      <c r="T46" s="18">
        <v>1</v>
      </c>
      <c r="U46" s="18">
        <v>0</v>
      </c>
      <c r="V46" s="18">
        <v>1</v>
      </c>
      <c r="W46" s="18">
        <v>1</v>
      </c>
      <c r="X46" s="4">
        <v>1</v>
      </c>
      <c r="Y46" s="4">
        <v>1</v>
      </c>
      <c r="Z46" s="4">
        <v>1</v>
      </c>
      <c r="AA46" s="18">
        <v>0</v>
      </c>
      <c r="AB46" s="18">
        <v>1</v>
      </c>
      <c r="AC46" s="18">
        <v>1</v>
      </c>
      <c r="AD46" s="18">
        <v>1</v>
      </c>
      <c r="AE46" s="18">
        <v>1</v>
      </c>
      <c r="AF46" s="18">
        <v>1</v>
      </c>
      <c r="AG46" s="18">
        <v>1</v>
      </c>
      <c r="AH46" s="18">
        <v>1</v>
      </c>
      <c r="AI46" s="18">
        <v>1</v>
      </c>
      <c r="AJ46" s="18">
        <v>0</v>
      </c>
      <c r="AK46" s="18">
        <v>1</v>
      </c>
      <c r="AL46" s="18">
        <v>1</v>
      </c>
      <c r="AM46" s="18">
        <v>1</v>
      </c>
      <c r="AN46" s="18">
        <v>1</v>
      </c>
      <c r="AO46" s="18">
        <v>1</v>
      </c>
      <c r="AP46" s="18">
        <v>1</v>
      </c>
      <c r="AQ46" s="18">
        <v>0</v>
      </c>
      <c r="AR46" s="18">
        <v>1</v>
      </c>
      <c r="AS46" s="18">
        <v>1</v>
      </c>
      <c r="AT46" s="18">
        <v>1</v>
      </c>
      <c r="AU46" s="18">
        <v>1</v>
      </c>
      <c r="AV46" s="18">
        <v>0</v>
      </c>
      <c r="AW46" s="18">
        <v>1</v>
      </c>
      <c r="AX46" s="18">
        <v>1</v>
      </c>
      <c r="AY46" s="18">
        <v>0</v>
      </c>
      <c r="AZ46" s="18">
        <v>1</v>
      </c>
      <c r="BA46" s="4">
        <v>1</v>
      </c>
      <c r="BB46" s="4">
        <v>1</v>
      </c>
      <c r="BC46" s="18">
        <v>1</v>
      </c>
      <c r="BD46" s="18">
        <v>1</v>
      </c>
      <c r="BE46" s="18">
        <v>1</v>
      </c>
      <c r="BF46" s="18">
        <v>0</v>
      </c>
      <c r="BG46" s="18">
        <v>1</v>
      </c>
      <c r="BH46" s="18">
        <v>1</v>
      </c>
      <c r="BI46" s="18">
        <v>1</v>
      </c>
      <c r="BJ46" s="18">
        <v>0</v>
      </c>
      <c r="BK46" s="18">
        <v>1</v>
      </c>
      <c r="BL46" s="4">
        <v>1</v>
      </c>
      <c r="BM46" s="18">
        <v>1</v>
      </c>
      <c r="BN46" s="210">
        <v>1</v>
      </c>
    </row>
    <row r="47" spans="2:66" x14ac:dyDescent="0.25">
      <c r="B47" s="325">
        <v>42</v>
      </c>
      <c r="C47" s="368" t="s">
        <v>918</v>
      </c>
      <c r="D47" s="368" t="s">
        <v>881</v>
      </c>
      <c r="E47" s="368" t="s">
        <v>153</v>
      </c>
      <c r="F47" s="381">
        <v>42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P47" s="4">
        <v>1</v>
      </c>
      <c r="Q47" s="18">
        <v>0</v>
      </c>
      <c r="R47" s="18">
        <v>1</v>
      </c>
      <c r="S47" s="18">
        <v>1</v>
      </c>
      <c r="T47" s="18">
        <v>1</v>
      </c>
      <c r="U47" s="18">
        <v>0</v>
      </c>
      <c r="V47" s="18">
        <v>1</v>
      </c>
      <c r="W47" s="18">
        <v>1</v>
      </c>
      <c r="X47" s="4">
        <v>1</v>
      </c>
      <c r="Y47" s="4">
        <v>1</v>
      </c>
      <c r="Z47" s="4">
        <v>1</v>
      </c>
      <c r="AA47" s="18">
        <v>0</v>
      </c>
      <c r="AB47" s="18">
        <v>1</v>
      </c>
      <c r="AC47" s="18">
        <v>1</v>
      </c>
      <c r="AD47" s="18">
        <v>1</v>
      </c>
      <c r="AE47" s="18">
        <v>1</v>
      </c>
      <c r="AF47" s="18">
        <v>1</v>
      </c>
      <c r="AG47" s="18">
        <v>1</v>
      </c>
      <c r="AH47" s="18">
        <v>1</v>
      </c>
      <c r="AI47" s="18">
        <v>1</v>
      </c>
      <c r="AJ47" s="18">
        <v>0</v>
      </c>
      <c r="AK47" s="18">
        <v>1</v>
      </c>
      <c r="AL47" s="18">
        <v>1</v>
      </c>
      <c r="AM47" s="18">
        <v>1</v>
      </c>
      <c r="AN47" s="18">
        <v>1</v>
      </c>
      <c r="AO47" s="18">
        <v>1</v>
      </c>
      <c r="AP47" s="18">
        <v>1</v>
      </c>
      <c r="AQ47" s="18">
        <v>0</v>
      </c>
      <c r="AR47" s="18">
        <v>1</v>
      </c>
      <c r="AS47" s="18">
        <v>1</v>
      </c>
      <c r="AT47" s="18">
        <v>1</v>
      </c>
      <c r="AU47" s="18">
        <v>1</v>
      </c>
      <c r="AV47" s="18">
        <v>0</v>
      </c>
      <c r="AW47" s="18">
        <v>1</v>
      </c>
      <c r="AX47" s="18">
        <v>1</v>
      </c>
      <c r="AY47" s="18">
        <v>0</v>
      </c>
      <c r="AZ47" s="18">
        <v>1</v>
      </c>
      <c r="BA47" s="4">
        <v>1</v>
      </c>
      <c r="BB47" s="4">
        <v>1</v>
      </c>
      <c r="BC47" s="18">
        <v>1</v>
      </c>
      <c r="BD47" s="18">
        <v>1</v>
      </c>
      <c r="BE47" s="18">
        <v>1</v>
      </c>
      <c r="BF47" s="18">
        <v>0</v>
      </c>
      <c r="BG47" s="18">
        <v>1</v>
      </c>
      <c r="BH47" s="18">
        <v>1</v>
      </c>
      <c r="BI47" s="18">
        <v>1</v>
      </c>
      <c r="BJ47" s="18">
        <v>0</v>
      </c>
      <c r="BK47" s="18">
        <v>1</v>
      </c>
      <c r="BL47" s="4">
        <v>1</v>
      </c>
      <c r="BM47" s="18">
        <v>1</v>
      </c>
      <c r="BN47" s="210">
        <v>1</v>
      </c>
    </row>
    <row r="48" spans="2:66" x14ac:dyDescent="0.25">
      <c r="B48" s="325">
        <v>43</v>
      </c>
      <c r="C48" s="368" t="s">
        <v>918</v>
      </c>
      <c r="D48" s="368" t="s">
        <v>883</v>
      </c>
      <c r="E48" s="368" t="s">
        <v>153</v>
      </c>
      <c r="F48" s="381">
        <v>43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O48" s="4">
        <v>1</v>
      </c>
      <c r="P48" s="4">
        <v>1</v>
      </c>
      <c r="Q48" s="18">
        <v>0</v>
      </c>
      <c r="R48" s="18">
        <v>1</v>
      </c>
      <c r="S48" s="18">
        <v>1</v>
      </c>
      <c r="T48" s="18">
        <v>1</v>
      </c>
      <c r="U48" s="18">
        <v>0</v>
      </c>
      <c r="V48" s="18">
        <v>1</v>
      </c>
      <c r="W48" s="18">
        <v>1</v>
      </c>
      <c r="X48" s="4">
        <v>1</v>
      </c>
      <c r="Y48" s="4">
        <v>1</v>
      </c>
      <c r="Z48" s="4">
        <v>1</v>
      </c>
      <c r="AA48" s="18">
        <v>0</v>
      </c>
      <c r="AB48" s="18">
        <v>1</v>
      </c>
      <c r="AC48" s="18">
        <v>1</v>
      </c>
      <c r="AD48" s="18">
        <v>1</v>
      </c>
      <c r="AE48" s="18">
        <v>1</v>
      </c>
      <c r="AF48" s="18">
        <v>1</v>
      </c>
      <c r="AG48" s="18">
        <v>1</v>
      </c>
      <c r="AH48" s="18">
        <v>1</v>
      </c>
      <c r="AI48" s="18">
        <v>1</v>
      </c>
      <c r="AJ48" s="18">
        <v>0</v>
      </c>
      <c r="AK48" s="18">
        <v>1</v>
      </c>
      <c r="AL48" s="18">
        <v>1</v>
      </c>
      <c r="AM48" s="18">
        <v>1</v>
      </c>
      <c r="AN48" s="18">
        <v>1</v>
      </c>
      <c r="AO48" s="18">
        <v>1</v>
      </c>
      <c r="AP48" s="18">
        <v>1</v>
      </c>
      <c r="AQ48" s="18">
        <v>0</v>
      </c>
      <c r="AR48" s="18">
        <v>1</v>
      </c>
      <c r="AS48" s="18">
        <v>1</v>
      </c>
      <c r="AT48" s="18">
        <v>1</v>
      </c>
      <c r="AU48" s="18">
        <v>1</v>
      </c>
      <c r="AV48" s="18">
        <v>0</v>
      </c>
      <c r="AW48" s="18">
        <v>1</v>
      </c>
      <c r="AX48" s="18">
        <v>1</v>
      </c>
      <c r="AY48" s="18">
        <v>0</v>
      </c>
      <c r="AZ48" s="18">
        <v>1</v>
      </c>
      <c r="BA48" s="4">
        <v>1</v>
      </c>
      <c r="BB48" s="4">
        <v>1</v>
      </c>
      <c r="BC48" s="18">
        <v>1</v>
      </c>
      <c r="BD48" s="18">
        <v>1</v>
      </c>
      <c r="BE48" s="18">
        <v>1</v>
      </c>
      <c r="BF48" s="18">
        <v>0</v>
      </c>
      <c r="BG48" s="18">
        <v>1</v>
      </c>
      <c r="BH48" s="18">
        <v>1</v>
      </c>
      <c r="BI48" s="18">
        <v>1</v>
      </c>
      <c r="BJ48" s="18">
        <v>0</v>
      </c>
      <c r="BK48" s="18">
        <v>1</v>
      </c>
      <c r="BL48" s="4">
        <v>1</v>
      </c>
      <c r="BM48" s="18">
        <v>1</v>
      </c>
      <c r="BN48" s="210">
        <v>1</v>
      </c>
    </row>
    <row r="49" spans="2:66" x14ac:dyDescent="0.25">
      <c r="B49" s="325">
        <v>44</v>
      </c>
      <c r="C49" s="368" t="s">
        <v>862</v>
      </c>
      <c r="D49" s="368" t="s">
        <v>883</v>
      </c>
      <c r="E49" s="368" t="s">
        <v>157</v>
      </c>
      <c r="F49" s="381">
        <v>44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N49" s="4">
        <v>1</v>
      </c>
      <c r="O49" s="4">
        <v>1</v>
      </c>
      <c r="P49" s="4">
        <v>1</v>
      </c>
      <c r="Q49" s="18">
        <v>0</v>
      </c>
      <c r="R49" s="18">
        <v>1</v>
      </c>
      <c r="S49" s="18">
        <v>1</v>
      </c>
      <c r="T49" s="18">
        <v>1</v>
      </c>
      <c r="U49" s="18">
        <v>0</v>
      </c>
      <c r="V49" s="18">
        <v>1</v>
      </c>
      <c r="W49" s="18">
        <v>1</v>
      </c>
      <c r="X49" s="4">
        <v>1</v>
      </c>
      <c r="Y49" s="4">
        <v>1</v>
      </c>
      <c r="Z49" s="4">
        <v>1</v>
      </c>
      <c r="AA49" s="18">
        <v>0</v>
      </c>
      <c r="AB49" s="18">
        <v>1</v>
      </c>
      <c r="AC49" s="18">
        <v>1</v>
      </c>
      <c r="AD49" s="18">
        <v>1</v>
      </c>
      <c r="AE49" s="18">
        <v>1</v>
      </c>
      <c r="AF49" s="18">
        <v>1</v>
      </c>
      <c r="AG49" s="18">
        <v>1</v>
      </c>
      <c r="AH49" s="18">
        <v>1</v>
      </c>
      <c r="AI49" s="18">
        <v>1</v>
      </c>
      <c r="AJ49" s="18">
        <v>0</v>
      </c>
      <c r="AK49" s="18">
        <v>1</v>
      </c>
      <c r="AL49" s="18">
        <v>1</v>
      </c>
      <c r="AM49" s="18">
        <v>1</v>
      </c>
      <c r="AN49" s="18">
        <v>1</v>
      </c>
      <c r="AO49" s="18">
        <v>1</v>
      </c>
      <c r="AP49" s="18">
        <v>1</v>
      </c>
      <c r="AQ49" s="18">
        <v>0</v>
      </c>
      <c r="AR49" s="18">
        <v>1</v>
      </c>
      <c r="AS49" s="18">
        <v>1</v>
      </c>
      <c r="AT49" s="18">
        <v>1</v>
      </c>
      <c r="AU49" s="18">
        <v>1</v>
      </c>
      <c r="AV49" s="18">
        <v>0</v>
      </c>
      <c r="AW49" s="18">
        <v>1</v>
      </c>
      <c r="AX49" s="18">
        <v>1</v>
      </c>
      <c r="AY49" s="18">
        <v>0</v>
      </c>
      <c r="AZ49" s="18">
        <v>1</v>
      </c>
      <c r="BA49" s="4">
        <v>1</v>
      </c>
      <c r="BB49" s="4">
        <v>1</v>
      </c>
      <c r="BC49" s="18">
        <v>1</v>
      </c>
      <c r="BD49" s="18">
        <v>1</v>
      </c>
      <c r="BE49" s="18">
        <v>1</v>
      </c>
      <c r="BF49" s="18">
        <v>0</v>
      </c>
      <c r="BG49" s="18">
        <v>1</v>
      </c>
      <c r="BH49" s="18">
        <v>1</v>
      </c>
      <c r="BI49" s="18">
        <v>1</v>
      </c>
      <c r="BJ49" s="18">
        <v>0</v>
      </c>
      <c r="BK49" s="18">
        <v>1</v>
      </c>
      <c r="BL49" s="4">
        <v>1</v>
      </c>
      <c r="BM49" s="18">
        <v>1</v>
      </c>
      <c r="BN49" s="210">
        <v>1</v>
      </c>
    </row>
    <row r="50" spans="2:66" x14ac:dyDescent="0.25">
      <c r="B50" s="325">
        <v>45</v>
      </c>
      <c r="C50" s="368" t="s">
        <v>862</v>
      </c>
      <c r="D50" s="368" t="s">
        <v>884</v>
      </c>
      <c r="E50" s="368" t="s">
        <v>157</v>
      </c>
      <c r="F50" s="381">
        <v>45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M50" s="4">
        <v>1</v>
      </c>
      <c r="N50" s="4">
        <v>1</v>
      </c>
      <c r="O50" s="4">
        <v>1</v>
      </c>
      <c r="P50" s="4">
        <v>1</v>
      </c>
      <c r="Q50" s="18">
        <v>0</v>
      </c>
      <c r="R50" s="18">
        <v>1</v>
      </c>
      <c r="S50" s="18">
        <v>1</v>
      </c>
      <c r="T50" s="18">
        <v>1</v>
      </c>
      <c r="U50" s="18">
        <v>0</v>
      </c>
      <c r="V50" s="18">
        <v>1</v>
      </c>
      <c r="W50" s="18">
        <v>1</v>
      </c>
      <c r="X50" s="4">
        <v>1</v>
      </c>
      <c r="Y50" s="4">
        <v>1</v>
      </c>
      <c r="Z50" s="4">
        <v>1</v>
      </c>
      <c r="AA50" s="18">
        <v>0</v>
      </c>
      <c r="AB50" s="18">
        <v>1</v>
      </c>
      <c r="AC50" s="18">
        <v>1</v>
      </c>
      <c r="AD50" s="18">
        <v>1</v>
      </c>
      <c r="AE50" s="18">
        <v>1</v>
      </c>
      <c r="AF50" s="18">
        <v>1</v>
      </c>
      <c r="AG50" s="18">
        <v>1</v>
      </c>
      <c r="AH50" s="18">
        <v>1</v>
      </c>
      <c r="AI50" s="18">
        <v>1</v>
      </c>
      <c r="AJ50" s="18">
        <v>0</v>
      </c>
      <c r="AK50" s="18">
        <v>1</v>
      </c>
      <c r="AL50" s="18">
        <v>1</v>
      </c>
      <c r="AM50" s="18">
        <v>1</v>
      </c>
      <c r="AN50" s="18">
        <v>1</v>
      </c>
      <c r="AO50" s="18">
        <v>1</v>
      </c>
      <c r="AP50" s="18">
        <v>1</v>
      </c>
      <c r="AQ50" s="18">
        <v>0</v>
      </c>
      <c r="AR50" s="18">
        <v>1</v>
      </c>
      <c r="AS50" s="18">
        <v>1</v>
      </c>
      <c r="AT50" s="18">
        <v>1</v>
      </c>
      <c r="AU50" s="18">
        <v>1</v>
      </c>
      <c r="AV50" s="18">
        <v>0</v>
      </c>
      <c r="AW50" s="18">
        <v>1</v>
      </c>
      <c r="AX50" s="18">
        <v>1</v>
      </c>
      <c r="AY50" s="18">
        <v>0</v>
      </c>
      <c r="AZ50" s="18">
        <v>1</v>
      </c>
      <c r="BA50" s="4">
        <v>1</v>
      </c>
      <c r="BB50" s="4">
        <v>1</v>
      </c>
      <c r="BC50" s="18">
        <v>1</v>
      </c>
      <c r="BD50" s="18">
        <v>1</v>
      </c>
      <c r="BE50" s="18">
        <v>1</v>
      </c>
      <c r="BF50" s="18">
        <v>0</v>
      </c>
      <c r="BG50" s="18">
        <v>1</v>
      </c>
      <c r="BH50" s="18">
        <v>1</v>
      </c>
      <c r="BI50" s="18">
        <v>1</v>
      </c>
      <c r="BJ50" s="18">
        <v>0</v>
      </c>
      <c r="BK50" s="18">
        <v>1</v>
      </c>
      <c r="BL50" s="4">
        <v>1</v>
      </c>
      <c r="BM50" s="18">
        <v>1</v>
      </c>
      <c r="BN50" s="210">
        <v>1</v>
      </c>
    </row>
    <row r="51" spans="2:66" x14ac:dyDescent="0.25">
      <c r="B51" s="325">
        <v>46</v>
      </c>
      <c r="C51" s="368" t="s">
        <v>862</v>
      </c>
      <c r="D51" s="368" t="s">
        <v>884</v>
      </c>
      <c r="E51" s="368" t="s">
        <v>155</v>
      </c>
      <c r="F51" s="381">
        <v>46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  <c r="M51" s="4">
        <v>1</v>
      </c>
      <c r="N51" s="4">
        <v>1</v>
      </c>
      <c r="O51" s="4">
        <v>1</v>
      </c>
      <c r="P51" s="4">
        <v>1</v>
      </c>
      <c r="Q51" s="18">
        <v>0</v>
      </c>
      <c r="R51" s="18">
        <v>1</v>
      </c>
      <c r="S51" s="18">
        <v>1</v>
      </c>
      <c r="T51" s="18">
        <v>1</v>
      </c>
      <c r="U51" s="18">
        <v>0</v>
      </c>
      <c r="V51" s="18">
        <v>1</v>
      </c>
      <c r="W51" s="18">
        <v>1</v>
      </c>
      <c r="X51" s="4">
        <v>1</v>
      </c>
      <c r="Y51" s="4">
        <v>1</v>
      </c>
      <c r="Z51" s="4">
        <v>1</v>
      </c>
      <c r="AA51" s="18">
        <v>0</v>
      </c>
      <c r="AB51" s="18">
        <v>1</v>
      </c>
      <c r="AC51" s="18">
        <v>1</v>
      </c>
      <c r="AD51" s="18">
        <v>1</v>
      </c>
      <c r="AE51" s="18">
        <v>1</v>
      </c>
      <c r="AF51" s="18">
        <v>1</v>
      </c>
      <c r="AG51" s="18">
        <v>1</v>
      </c>
      <c r="AH51" s="18">
        <v>1</v>
      </c>
      <c r="AI51" s="18">
        <v>1</v>
      </c>
      <c r="AJ51" s="18">
        <v>0</v>
      </c>
      <c r="AK51" s="18">
        <v>1</v>
      </c>
      <c r="AL51" s="18">
        <v>1</v>
      </c>
      <c r="AM51" s="18">
        <v>1</v>
      </c>
      <c r="AN51" s="18">
        <v>1</v>
      </c>
      <c r="AO51" s="18">
        <v>1</v>
      </c>
      <c r="AP51" s="18">
        <v>1</v>
      </c>
      <c r="AQ51" s="18">
        <v>0</v>
      </c>
      <c r="AR51" s="18">
        <v>1</v>
      </c>
      <c r="AS51" s="18">
        <v>1</v>
      </c>
      <c r="AT51" s="18">
        <v>1</v>
      </c>
      <c r="AU51" s="18">
        <v>1</v>
      </c>
      <c r="AV51" s="18">
        <v>0</v>
      </c>
      <c r="AW51" s="18">
        <v>1</v>
      </c>
      <c r="AX51" s="18">
        <v>1</v>
      </c>
      <c r="AY51" s="18">
        <v>0</v>
      </c>
      <c r="AZ51" s="18">
        <v>1</v>
      </c>
      <c r="BA51" s="4">
        <v>1</v>
      </c>
      <c r="BB51" s="4">
        <v>1</v>
      </c>
      <c r="BC51" s="18">
        <v>1</v>
      </c>
      <c r="BD51" s="18">
        <v>1</v>
      </c>
      <c r="BE51" s="18">
        <v>1</v>
      </c>
      <c r="BF51" s="18">
        <v>0</v>
      </c>
      <c r="BG51" s="18">
        <v>1</v>
      </c>
      <c r="BH51" s="18">
        <v>1</v>
      </c>
      <c r="BI51" s="18">
        <v>1</v>
      </c>
      <c r="BJ51" s="18">
        <v>0</v>
      </c>
      <c r="BK51" s="18">
        <v>1</v>
      </c>
      <c r="BL51" s="4">
        <v>1</v>
      </c>
      <c r="BM51" s="18">
        <v>1</v>
      </c>
      <c r="BN51" s="210">
        <v>1</v>
      </c>
    </row>
    <row r="52" spans="2:66" x14ac:dyDescent="0.25">
      <c r="B52" s="325">
        <v>47</v>
      </c>
      <c r="C52" s="368" t="s">
        <v>862</v>
      </c>
      <c r="D52" s="368" t="s">
        <v>517</v>
      </c>
      <c r="E52" s="368" t="s">
        <v>155</v>
      </c>
      <c r="F52" s="381">
        <v>47</v>
      </c>
      <c r="G52" s="4">
        <v>1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  <c r="M52" s="4">
        <v>1</v>
      </c>
      <c r="N52" s="4">
        <v>1</v>
      </c>
      <c r="O52" s="4">
        <v>1</v>
      </c>
      <c r="P52" s="4">
        <v>1</v>
      </c>
      <c r="Q52" s="18">
        <v>0</v>
      </c>
      <c r="R52" s="18">
        <v>1</v>
      </c>
      <c r="S52" s="18">
        <v>1</v>
      </c>
      <c r="T52" s="18">
        <v>1</v>
      </c>
      <c r="U52" s="18">
        <v>0</v>
      </c>
      <c r="V52" s="18">
        <v>1</v>
      </c>
      <c r="W52" s="18">
        <v>1</v>
      </c>
      <c r="X52" s="4">
        <v>1</v>
      </c>
      <c r="Y52" s="4">
        <v>1</v>
      </c>
      <c r="Z52" s="4">
        <v>1</v>
      </c>
      <c r="AA52" s="18">
        <v>0</v>
      </c>
      <c r="AB52" s="18">
        <v>1</v>
      </c>
      <c r="AC52" s="18">
        <v>1</v>
      </c>
      <c r="AD52" s="18">
        <v>1</v>
      </c>
      <c r="AE52" s="18">
        <v>1</v>
      </c>
      <c r="AF52" s="18">
        <v>1</v>
      </c>
      <c r="AG52" s="18">
        <v>1</v>
      </c>
      <c r="AH52" s="18">
        <v>1</v>
      </c>
      <c r="AI52" s="18">
        <v>1</v>
      </c>
      <c r="AJ52" s="18">
        <v>0</v>
      </c>
      <c r="AK52" s="18">
        <v>1</v>
      </c>
      <c r="AL52" s="18">
        <v>1</v>
      </c>
      <c r="AM52" s="18">
        <v>1</v>
      </c>
      <c r="AN52" s="18">
        <v>1</v>
      </c>
      <c r="AO52" s="18">
        <v>1</v>
      </c>
      <c r="AP52" s="18">
        <v>1</v>
      </c>
      <c r="AQ52" s="18">
        <v>0</v>
      </c>
      <c r="AR52" s="18">
        <v>1</v>
      </c>
      <c r="AS52" s="18">
        <v>1</v>
      </c>
      <c r="AT52" s="18">
        <v>1</v>
      </c>
      <c r="AU52" s="18">
        <v>1</v>
      </c>
      <c r="AV52" s="18">
        <v>0</v>
      </c>
      <c r="AW52" s="18">
        <v>1</v>
      </c>
      <c r="AX52" s="18">
        <v>1</v>
      </c>
      <c r="AY52" s="18">
        <v>0</v>
      </c>
      <c r="AZ52" s="18">
        <v>1</v>
      </c>
      <c r="BA52" s="4">
        <v>1</v>
      </c>
      <c r="BB52" s="4">
        <v>1</v>
      </c>
      <c r="BC52" s="18">
        <v>1</v>
      </c>
      <c r="BD52" s="18">
        <v>1</v>
      </c>
      <c r="BE52" s="18">
        <v>1</v>
      </c>
      <c r="BF52" s="18">
        <v>0</v>
      </c>
      <c r="BG52" s="18">
        <v>1</v>
      </c>
      <c r="BH52" s="18">
        <v>1</v>
      </c>
      <c r="BI52" s="18">
        <v>1</v>
      </c>
      <c r="BJ52" s="18">
        <v>0</v>
      </c>
      <c r="BK52" s="18">
        <v>1</v>
      </c>
      <c r="BL52" s="4">
        <v>1</v>
      </c>
      <c r="BM52" s="18">
        <v>1</v>
      </c>
      <c r="BN52" s="210">
        <v>1</v>
      </c>
    </row>
    <row r="53" spans="2:66" x14ac:dyDescent="0.25">
      <c r="B53" s="325">
        <v>48</v>
      </c>
      <c r="C53" s="368" t="s">
        <v>862</v>
      </c>
      <c r="D53" s="368" t="s">
        <v>878</v>
      </c>
      <c r="E53" s="368" t="s">
        <v>153</v>
      </c>
      <c r="F53" s="381">
        <v>48</v>
      </c>
      <c r="G53" s="4">
        <v>1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  <c r="M53" s="4">
        <v>1</v>
      </c>
      <c r="N53" s="4">
        <v>1</v>
      </c>
      <c r="O53" s="4">
        <v>1</v>
      </c>
      <c r="P53" s="4">
        <v>1</v>
      </c>
      <c r="Q53" s="18">
        <v>0</v>
      </c>
      <c r="R53" s="18">
        <v>1</v>
      </c>
      <c r="S53" s="18">
        <v>1</v>
      </c>
      <c r="T53" s="18">
        <v>1</v>
      </c>
      <c r="U53" s="18">
        <v>0</v>
      </c>
      <c r="V53" s="18">
        <v>1</v>
      </c>
      <c r="W53" s="18">
        <v>1</v>
      </c>
      <c r="X53" s="4">
        <v>1</v>
      </c>
      <c r="Y53" s="4">
        <v>1</v>
      </c>
      <c r="Z53" s="4">
        <v>1</v>
      </c>
      <c r="AA53" s="18">
        <v>0</v>
      </c>
      <c r="AB53" s="18">
        <v>1</v>
      </c>
      <c r="AC53" s="18">
        <v>1</v>
      </c>
      <c r="AD53" s="18">
        <v>1</v>
      </c>
      <c r="AE53" s="18">
        <v>1</v>
      </c>
      <c r="AF53" s="18">
        <v>1</v>
      </c>
      <c r="AG53" s="18">
        <v>1</v>
      </c>
      <c r="AH53" s="18">
        <v>1</v>
      </c>
      <c r="AI53" s="18">
        <v>1</v>
      </c>
      <c r="AJ53" s="18">
        <v>0</v>
      </c>
      <c r="AK53" s="18">
        <v>1</v>
      </c>
      <c r="AL53" s="18">
        <v>1</v>
      </c>
      <c r="AM53" s="18">
        <v>1</v>
      </c>
      <c r="AN53" s="18">
        <v>1</v>
      </c>
      <c r="AO53" s="18">
        <v>1</v>
      </c>
      <c r="AP53" s="18">
        <v>1</v>
      </c>
      <c r="AQ53" s="18">
        <v>0</v>
      </c>
      <c r="AR53" s="18">
        <v>1</v>
      </c>
      <c r="AS53" s="18">
        <v>1</v>
      </c>
      <c r="AT53" s="18">
        <v>1</v>
      </c>
      <c r="AU53" s="18">
        <v>1</v>
      </c>
      <c r="AV53" s="18">
        <v>0</v>
      </c>
      <c r="AW53" s="18">
        <v>1</v>
      </c>
      <c r="AX53" s="18">
        <v>1</v>
      </c>
      <c r="AY53" s="18">
        <v>0</v>
      </c>
      <c r="AZ53" s="18">
        <v>1</v>
      </c>
      <c r="BA53" s="4">
        <v>1</v>
      </c>
      <c r="BB53" s="4">
        <v>1</v>
      </c>
      <c r="BC53" s="18">
        <v>1</v>
      </c>
      <c r="BD53" s="18">
        <v>1</v>
      </c>
      <c r="BE53" s="18">
        <v>1</v>
      </c>
      <c r="BF53" s="18">
        <v>0</v>
      </c>
      <c r="BG53" s="18">
        <v>1</v>
      </c>
      <c r="BH53" s="18">
        <v>1</v>
      </c>
      <c r="BI53" s="18">
        <v>1</v>
      </c>
      <c r="BJ53" s="18">
        <v>0</v>
      </c>
      <c r="BK53" s="18">
        <v>1</v>
      </c>
      <c r="BL53" s="4">
        <v>1</v>
      </c>
      <c r="BM53" s="18">
        <v>1</v>
      </c>
      <c r="BN53" s="210">
        <v>1</v>
      </c>
    </row>
    <row r="54" spans="2:66" x14ac:dyDescent="0.25">
      <c r="B54" s="325">
        <v>49</v>
      </c>
      <c r="C54" s="368" t="s">
        <v>862</v>
      </c>
      <c r="D54" s="368" t="s">
        <v>883</v>
      </c>
      <c r="E54" s="368" t="s">
        <v>153</v>
      </c>
      <c r="F54" s="381">
        <v>49</v>
      </c>
      <c r="G54" s="4">
        <v>1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  <c r="M54" s="4">
        <v>1</v>
      </c>
      <c r="N54" s="4">
        <v>1</v>
      </c>
      <c r="O54" s="4">
        <v>1</v>
      </c>
      <c r="P54" s="4">
        <v>1</v>
      </c>
      <c r="Q54" s="18">
        <v>0</v>
      </c>
      <c r="R54" s="18">
        <v>1</v>
      </c>
      <c r="S54" s="18">
        <v>1</v>
      </c>
      <c r="T54" s="18">
        <v>1</v>
      </c>
      <c r="U54" s="18">
        <v>0</v>
      </c>
      <c r="V54" s="18">
        <v>1</v>
      </c>
      <c r="W54" s="18">
        <v>1</v>
      </c>
      <c r="X54" s="4">
        <v>1</v>
      </c>
      <c r="Y54" s="4">
        <v>1</v>
      </c>
      <c r="Z54" s="4">
        <v>1</v>
      </c>
      <c r="AA54" s="18">
        <v>0</v>
      </c>
      <c r="AB54" s="18">
        <v>1</v>
      </c>
      <c r="AC54" s="18">
        <v>1</v>
      </c>
      <c r="AD54" s="18">
        <v>1</v>
      </c>
      <c r="AE54" s="18">
        <v>1</v>
      </c>
      <c r="AF54" s="18">
        <v>1</v>
      </c>
      <c r="AG54" s="18">
        <v>1</v>
      </c>
      <c r="AH54" s="18">
        <v>1</v>
      </c>
      <c r="AI54" s="18">
        <v>1</v>
      </c>
      <c r="AJ54" s="18">
        <v>0</v>
      </c>
      <c r="AK54" s="18">
        <v>1</v>
      </c>
      <c r="AL54" s="18">
        <v>1</v>
      </c>
      <c r="AM54" s="18">
        <v>1</v>
      </c>
      <c r="AN54" s="18">
        <v>1</v>
      </c>
      <c r="AO54" s="18">
        <v>1</v>
      </c>
      <c r="AP54" s="18">
        <v>1</v>
      </c>
      <c r="AQ54" s="18">
        <v>0</v>
      </c>
      <c r="AR54" s="18">
        <v>1</v>
      </c>
      <c r="AS54" s="18">
        <v>1</v>
      </c>
      <c r="AT54" s="18">
        <v>1</v>
      </c>
      <c r="AU54" s="18">
        <v>1</v>
      </c>
      <c r="AV54" s="18">
        <v>0</v>
      </c>
      <c r="AW54" s="18">
        <v>1</v>
      </c>
      <c r="AX54" s="18">
        <v>1</v>
      </c>
      <c r="AY54" s="18">
        <v>0</v>
      </c>
      <c r="AZ54" s="18">
        <v>1</v>
      </c>
      <c r="BA54" s="4">
        <v>1</v>
      </c>
      <c r="BB54" s="4">
        <v>1</v>
      </c>
      <c r="BC54" s="18">
        <v>1</v>
      </c>
      <c r="BD54" s="18">
        <v>1</v>
      </c>
      <c r="BE54" s="18">
        <v>1</v>
      </c>
      <c r="BF54" s="18">
        <v>0</v>
      </c>
      <c r="BG54" s="18">
        <v>1</v>
      </c>
      <c r="BH54" s="18">
        <v>1</v>
      </c>
      <c r="BI54" s="18">
        <v>1</v>
      </c>
      <c r="BJ54" s="18">
        <v>0</v>
      </c>
      <c r="BK54" s="18">
        <v>1</v>
      </c>
      <c r="BL54" s="4">
        <v>1</v>
      </c>
      <c r="BM54" s="18">
        <v>1</v>
      </c>
      <c r="BN54" s="210">
        <v>1</v>
      </c>
    </row>
    <row r="55" spans="2:66" x14ac:dyDescent="0.25">
      <c r="B55" s="325">
        <v>50</v>
      </c>
      <c r="C55" s="368" t="s">
        <v>862</v>
      </c>
      <c r="D55" s="368" t="s">
        <v>884</v>
      </c>
      <c r="E55" s="368" t="s">
        <v>153</v>
      </c>
      <c r="F55" s="381">
        <v>50</v>
      </c>
      <c r="G55" s="4">
        <v>1</v>
      </c>
      <c r="H55" s="4">
        <v>1</v>
      </c>
      <c r="I55" s="4">
        <v>1</v>
      </c>
      <c r="J55" s="4">
        <v>1</v>
      </c>
      <c r="K55" s="4">
        <v>1</v>
      </c>
      <c r="L55" s="4">
        <v>1</v>
      </c>
      <c r="M55" s="4">
        <v>1</v>
      </c>
      <c r="N55" s="4">
        <v>1</v>
      </c>
      <c r="O55" s="4">
        <v>1</v>
      </c>
      <c r="P55" s="4">
        <v>1</v>
      </c>
      <c r="Q55" s="18">
        <v>0</v>
      </c>
      <c r="R55" s="18">
        <v>1</v>
      </c>
      <c r="S55" s="18">
        <v>1</v>
      </c>
      <c r="T55" s="18">
        <v>1</v>
      </c>
      <c r="U55" s="18">
        <v>0</v>
      </c>
      <c r="V55" s="18">
        <v>1</v>
      </c>
      <c r="W55" s="18">
        <v>1</v>
      </c>
      <c r="X55" s="4">
        <v>1</v>
      </c>
      <c r="Y55" s="4">
        <v>1</v>
      </c>
      <c r="Z55" s="4">
        <v>1</v>
      </c>
      <c r="AA55" s="18">
        <v>0</v>
      </c>
      <c r="AB55" s="18">
        <v>1</v>
      </c>
      <c r="AC55" s="18">
        <v>1</v>
      </c>
      <c r="AD55" s="18">
        <v>1</v>
      </c>
      <c r="AE55" s="18">
        <v>1</v>
      </c>
      <c r="AF55" s="18">
        <v>1</v>
      </c>
      <c r="AG55" s="18">
        <v>1</v>
      </c>
      <c r="AH55" s="18">
        <v>1</v>
      </c>
      <c r="AI55" s="18">
        <v>1</v>
      </c>
      <c r="AJ55" s="18">
        <v>0</v>
      </c>
      <c r="AK55" s="18">
        <v>1</v>
      </c>
      <c r="AL55" s="18">
        <v>1</v>
      </c>
      <c r="AM55" s="18">
        <v>1</v>
      </c>
      <c r="AN55" s="18">
        <v>1</v>
      </c>
      <c r="AO55" s="18">
        <v>1</v>
      </c>
      <c r="AP55" s="18">
        <v>1</v>
      </c>
      <c r="AQ55" s="18">
        <v>0</v>
      </c>
      <c r="AR55" s="18">
        <v>1</v>
      </c>
      <c r="AS55" s="18">
        <v>1</v>
      </c>
      <c r="AT55" s="18">
        <v>1</v>
      </c>
      <c r="AU55" s="18">
        <v>1</v>
      </c>
      <c r="AV55" s="18">
        <v>0</v>
      </c>
      <c r="AW55" s="18">
        <v>1</v>
      </c>
      <c r="AX55" s="18">
        <v>1</v>
      </c>
      <c r="AY55" s="18">
        <v>0</v>
      </c>
      <c r="AZ55" s="18">
        <v>1</v>
      </c>
      <c r="BA55" s="4">
        <v>1</v>
      </c>
      <c r="BB55" s="4">
        <v>1</v>
      </c>
      <c r="BC55" s="18">
        <v>1</v>
      </c>
      <c r="BD55" s="18">
        <v>1</v>
      </c>
      <c r="BE55" s="18">
        <v>1</v>
      </c>
      <c r="BF55" s="18">
        <v>0</v>
      </c>
      <c r="BG55" s="18">
        <v>1</v>
      </c>
      <c r="BH55" s="18">
        <v>1</v>
      </c>
      <c r="BI55" s="18">
        <v>1</v>
      </c>
      <c r="BJ55" s="18">
        <v>0</v>
      </c>
      <c r="BK55" s="18">
        <v>1</v>
      </c>
      <c r="BL55" s="4">
        <v>1</v>
      </c>
      <c r="BM55" s="18">
        <v>1</v>
      </c>
      <c r="BN55" s="210">
        <v>1</v>
      </c>
    </row>
    <row r="56" spans="2:66" x14ac:dyDescent="0.25">
      <c r="B56" s="325">
        <v>51</v>
      </c>
      <c r="C56" s="368" t="s">
        <v>862</v>
      </c>
      <c r="D56" s="368" t="s">
        <v>517</v>
      </c>
      <c r="E56" s="368" t="s">
        <v>153</v>
      </c>
      <c r="F56" s="381">
        <v>51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4">
        <v>1</v>
      </c>
      <c r="P56" s="4">
        <v>1</v>
      </c>
      <c r="Q56" s="18">
        <v>0</v>
      </c>
      <c r="R56" s="18">
        <v>1</v>
      </c>
      <c r="S56" s="18">
        <v>1</v>
      </c>
      <c r="T56" s="18">
        <v>1</v>
      </c>
      <c r="U56" s="18">
        <v>0</v>
      </c>
      <c r="V56" s="18">
        <v>1</v>
      </c>
      <c r="W56" s="18">
        <v>1</v>
      </c>
      <c r="X56" s="4">
        <v>1</v>
      </c>
      <c r="Y56" s="4">
        <v>1</v>
      </c>
      <c r="Z56" s="4">
        <v>1</v>
      </c>
      <c r="AA56" s="18">
        <v>0</v>
      </c>
      <c r="AB56" s="18">
        <v>1</v>
      </c>
      <c r="AC56" s="18">
        <v>1</v>
      </c>
      <c r="AD56" s="18">
        <v>1</v>
      </c>
      <c r="AE56" s="18">
        <v>1</v>
      </c>
      <c r="AF56" s="18">
        <v>1</v>
      </c>
      <c r="AG56" s="18">
        <v>1</v>
      </c>
      <c r="AH56" s="18">
        <v>1</v>
      </c>
      <c r="AI56" s="18">
        <v>1</v>
      </c>
      <c r="AJ56" s="18">
        <v>0</v>
      </c>
      <c r="AK56" s="18">
        <v>1</v>
      </c>
      <c r="AL56" s="18">
        <v>1</v>
      </c>
      <c r="AM56" s="18">
        <v>1</v>
      </c>
      <c r="AN56" s="18">
        <v>1</v>
      </c>
      <c r="AO56" s="18">
        <v>1</v>
      </c>
      <c r="AP56" s="18">
        <v>1</v>
      </c>
      <c r="AQ56" s="18">
        <v>0</v>
      </c>
      <c r="AR56" s="18">
        <v>1</v>
      </c>
      <c r="AS56" s="18">
        <v>1</v>
      </c>
      <c r="AT56" s="18">
        <v>1</v>
      </c>
      <c r="AU56" s="18">
        <v>1</v>
      </c>
      <c r="AV56" s="18">
        <v>0</v>
      </c>
      <c r="AW56" s="18">
        <v>1</v>
      </c>
      <c r="AX56" s="18">
        <v>1</v>
      </c>
      <c r="AY56" s="18">
        <v>0</v>
      </c>
      <c r="AZ56" s="18">
        <v>1</v>
      </c>
      <c r="BA56" s="4">
        <v>1</v>
      </c>
      <c r="BB56" s="4">
        <v>1</v>
      </c>
      <c r="BC56" s="18">
        <v>1</v>
      </c>
      <c r="BD56" s="18">
        <v>1</v>
      </c>
      <c r="BE56" s="18">
        <v>1</v>
      </c>
      <c r="BF56" s="18">
        <v>0</v>
      </c>
      <c r="BG56" s="18">
        <v>1</v>
      </c>
      <c r="BH56" s="18">
        <v>1</v>
      </c>
      <c r="BI56" s="18">
        <v>1</v>
      </c>
      <c r="BJ56" s="18">
        <v>0</v>
      </c>
      <c r="BK56" s="18">
        <v>1</v>
      </c>
      <c r="BL56" s="4">
        <v>1</v>
      </c>
      <c r="BM56" s="18">
        <v>1</v>
      </c>
      <c r="BN56" s="210">
        <v>1</v>
      </c>
    </row>
    <row r="57" spans="2:66" x14ac:dyDescent="0.25">
      <c r="B57" s="325">
        <v>52</v>
      </c>
      <c r="C57" s="368" t="s">
        <v>863</v>
      </c>
      <c r="D57" s="368" t="s">
        <v>878</v>
      </c>
      <c r="E57" s="368" t="s">
        <v>155</v>
      </c>
      <c r="F57" s="381">
        <v>52</v>
      </c>
      <c r="G57" s="4">
        <v>1</v>
      </c>
      <c r="H57" s="4">
        <v>1</v>
      </c>
      <c r="I57" s="4">
        <v>1</v>
      </c>
      <c r="J57" s="4">
        <v>1</v>
      </c>
      <c r="K57" s="4">
        <v>1</v>
      </c>
      <c r="L57" s="4">
        <v>1</v>
      </c>
      <c r="M57" s="4">
        <v>1</v>
      </c>
      <c r="N57" s="4">
        <v>1</v>
      </c>
      <c r="O57" s="4">
        <v>1</v>
      </c>
      <c r="P57" s="4">
        <v>1</v>
      </c>
      <c r="Q57" s="18">
        <v>0</v>
      </c>
      <c r="R57" s="18">
        <v>1</v>
      </c>
      <c r="S57" s="18">
        <v>1</v>
      </c>
      <c r="T57" s="18">
        <v>1</v>
      </c>
      <c r="U57" s="18">
        <v>0</v>
      </c>
      <c r="V57" s="18">
        <v>1</v>
      </c>
      <c r="W57" s="18">
        <v>1</v>
      </c>
      <c r="X57" s="4">
        <v>1</v>
      </c>
      <c r="Y57" s="4">
        <v>1</v>
      </c>
      <c r="Z57" s="4">
        <v>1</v>
      </c>
      <c r="AA57" s="18">
        <v>0</v>
      </c>
      <c r="AB57" s="18">
        <v>1</v>
      </c>
      <c r="AC57" s="18">
        <v>1</v>
      </c>
      <c r="AD57" s="18">
        <v>1</v>
      </c>
      <c r="AE57" s="18">
        <v>1</v>
      </c>
      <c r="AF57" s="18">
        <v>1</v>
      </c>
      <c r="AG57" s="18">
        <v>1</v>
      </c>
      <c r="AH57" s="18">
        <v>1</v>
      </c>
      <c r="AI57" s="18">
        <v>1</v>
      </c>
      <c r="AJ57" s="18">
        <v>0</v>
      </c>
      <c r="AK57" s="18">
        <v>1</v>
      </c>
      <c r="AL57" s="18">
        <v>1</v>
      </c>
      <c r="AM57" s="18">
        <v>1</v>
      </c>
      <c r="AN57" s="18">
        <v>1</v>
      </c>
      <c r="AO57" s="18">
        <v>1</v>
      </c>
      <c r="AP57" s="18">
        <v>1</v>
      </c>
      <c r="AQ57" s="18">
        <v>0</v>
      </c>
      <c r="AR57" s="18">
        <v>1</v>
      </c>
      <c r="AS57" s="18">
        <v>1</v>
      </c>
      <c r="AT57" s="18">
        <v>1</v>
      </c>
      <c r="AU57" s="18">
        <v>1</v>
      </c>
      <c r="AV57" s="18">
        <v>0</v>
      </c>
      <c r="AW57" s="18">
        <v>1</v>
      </c>
      <c r="AX57" s="18">
        <v>1</v>
      </c>
      <c r="AY57" s="18">
        <v>0</v>
      </c>
      <c r="AZ57" s="18">
        <v>1</v>
      </c>
      <c r="BA57" s="4">
        <v>1</v>
      </c>
      <c r="BB57" s="4">
        <v>1</v>
      </c>
      <c r="BC57" s="18">
        <v>1</v>
      </c>
      <c r="BD57" s="18">
        <v>1</v>
      </c>
      <c r="BE57" s="18">
        <v>1</v>
      </c>
      <c r="BF57" s="18">
        <v>0</v>
      </c>
      <c r="BG57" s="18">
        <v>1</v>
      </c>
      <c r="BH57" s="18">
        <v>1</v>
      </c>
      <c r="BI57" s="18">
        <v>1</v>
      </c>
      <c r="BJ57" s="18">
        <v>0</v>
      </c>
      <c r="BK57" s="18">
        <v>1</v>
      </c>
      <c r="BL57" s="4">
        <v>1</v>
      </c>
      <c r="BM57" s="18">
        <v>1</v>
      </c>
      <c r="BN57" s="210">
        <v>1</v>
      </c>
    </row>
    <row r="58" spans="2:66" x14ac:dyDescent="0.25">
      <c r="B58" s="325">
        <v>53</v>
      </c>
      <c r="C58" s="368" t="s">
        <v>863</v>
      </c>
      <c r="D58" s="368" t="s">
        <v>913</v>
      </c>
      <c r="E58" s="368" t="s">
        <v>155</v>
      </c>
      <c r="F58" s="381">
        <v>53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 s="4">
        <v>1</v>
      </c>
      <c r="N58" s="4">
        <v>1</v>
      </c>
      <c r="O58" s="4">
        <v>1</v>
      </c>
      <c r="P58" s="4">
        <v>1</v>
      </c>
      <c r="Q58" s="18">
        <v>0</v>
      </c>
      <c r="R58" s="18">
        <v>1</v>
      </c>
      <c r="S58" s="18">
        <v>1</v>
      </c>
      <c r="T58" s="18">
        <v>1</v>
      </c>
      <c r="U58" s="18">
        <v>0</v>
      </c>
      <c r="V58" s="18">
        <v>1</v>
      </c>
      <c r="W58" s="18">
        <v>1</v>
      </c>
      <c r="X58" s="4">
        <v>1</v>
      </c>
      <c r="Y58" s="4">
        <v>1</v>
      </c>
      <c r="Z58" s="4">
        <v>1</v>
      </c>
      <c r="AA58" s="18">
        <v>0</v>
      </c>
      <c r="AB58" s="18">
        <v>1</v>
      </c>
      <c r="AC58" s="18">
        <v>1</v>
      </c>
      <c r="AD58" s="18">
        <v>1</v>
      </c>
      <c r="AE58" s="18">
        <v>1</v>
      </c>
      <c r="AF58" s="18">
        <v>1</v>
      </c>
      <c r="AG58" s="18">
        <v>1</v>
      </c>
      <c r="AH58" s="18">
        <v>1</v>
      </c>
      <c r="AI58" s="18">
        <v>1</v>
      </c>
      <c r="AJ58" s="18">
        <v>0</v>
      </c>
      <c r="AK58" s="18">
        <v>1</v>
      </c>
      <c r="AL58" s="18">
        <v>1</v>
      </c>
      <c r="AM58" s="18">
        <v>1</v>
      </c>
      <c r="AN58" s="18">
        <v>1</v>
      </c>
      <c r="AO58" s="18">
        <v>1</v>
      </c>
      <c r="AP58" s="18">
        <v>1</v>
      </c>
      <c r="AQ58" s="18">
        <v>0</v>
      </c>
      <c r="AR58" s="18">
        <v>1</v>
      </c>
      <c r="AS58" s="18">
        <v>1</v>
      </c>
      <c r="AT58" s="18">
        <v>1</v>
      </c>
      <c r="AU58" s="18">
        <v>1</v>
      </c>
      <c r="AV58" s="18">
        <v>0</v>
      </c>
      <c r="AW58" s="18">
        <v>1</v>
      </c>
      <c r="AX58" s="18">
        <v>1</v>
      </c>
      <c r="AY58" s="18">
        <v>0</v>
      </c>
      <c r="AZ58" s="18">
        <v>1</v>
      </c>
      <c r="BA58" s="4">
        <v>1</v>
      </c>
      <c r="BB58" s="4">
        <v>1</v>
      </c>
      <c r="BC58" s="18">
        <v>1</v>
      </c>
      <c r="BD58" s="18">
        <v>1</v>
      </c>
      <c r="BE58" s="18">
        <v>1</v>
      </c>
      <c r="BF58" s="18">
        <v>0</v>
      </c>
      <c r="BG58" s="18">
        <v>1</v>
      </c>
      <c r="BH58" s="18">
        <v>1</v>
      </c>
      <c r="BI58" s="18">
        <v>1</v>
      </c>
      <c r="BJ58" s="18">
        <v>0</v>
      </c>
      <c r="BK58" s="18">
        <v>1</v>
      </c>
      <c r="BL58" s="4">
        <v>1</v>
      </c>
      <c r="BM58" s="18">
        <v>1</v>
      </c>
      <c r="BN58" s="210">
        <v>1</v>
      </c>
    </row>
    <row r="59" spans="2:66" x14ac:dyDescent="0.25">
      <c r="B59" s="325">
        <v>54</v>
      </c>
      <c r="C59" s="368" t="s">
        <v>863</v>
      </c>
      <c r="D59" s="368" t="s">
        <v>884</v>
      </c>
      <c r="E59" s="368" t="s">
        <v>155</v>
      </c>
      <c r="F59" s="381">
        <v>54</v>
      </c>
      <c r="G59" s="4">
        <v>1</v>
      </c>
      <c r="H59" s="4">
        <v>1</v>
      </c>
      <c r="I59" s="4">
        <v>1</v>
      </c>
      <c r="J59" s="4">
        <v>1</v>
      </c>
      <c r="K59" s="4">
        <v>1</v>
      </c>
      <c r="L59" s="4">
        <v>1</v>
      </c>
      <c r="M59" s="4">
        <v>1</v>
      </c>
      <c r="N59" s="4">
        <v>1</v>
      </c>
      <c r="O59" s="4">
        <v>1</v>
      </c>
      <c r="P59" s="4">
        <v>1</v>
      </c>
      <c r="Q59" s="18">
        <v>0</v>
      </c>
      <c r="R59" s="18">
        <v>1</v>
      </c>
      <c r="S59" s="18">
        <v>1</v>
      </c>
      <c r="T59" s="18">
        <v>1</v>
      </c>
      <c r="U59" s="18">
        <v>0</v>
      </c>
      <c r="V59" s="18">
        <v>1</v>
      </c>
      <c r="W59" s="18">
        <v>1</v>
      </c>
      <c r="X59" s="4">
        <v>1</v>
      </c>
      <c r="Y59" s="4">
        <v>1</v>
      </c>
      <c r="Z59" s="4">
        <v>1</v>
      </c>
      <c r="AA59" s="18">
        <v>0</v>
      </c>
      <c r="AB59" s="18">
        <v>1</v>
      </c>
      <c r="AC59" s="18">
        <v>1</v>
      </c>
      <c r="AD59" s="18">
        <v>1</v>
      </c>
      <c r="AE59" s="18">
        <v>1</v>
      </c>
      <c r="AF59" s="18">
        <v>1</v>
      </c>
      <c r="AG59" s="18">
        <v>1</v>
      </c>
      <c r="AH59" s="18">
        <v>1</v>
      </c>
      <c r="AI59" s="18">
        <v>1</v>
      </c>
      <c r="AJ59" s="18">
        <v>0</v>
      </c>
      <c r="AK59" s="18">
        <v>1</v>
      </c>
      <c r="AL59" s="18">
        <v>1</v>
      </c>
      <c r="AM59" s="18">
        <v>1</v>
      </c>
      <c r="AN59" s="18">
        <v>1</v>
      </c>
      <c r="AO59" s="18">
        <v>1</v>
      </c>
      <c r="AP59" s="18">
        <v>1</v>
      </c>
      <c r="AQ59" s="18">
        <v>0</v>
      </c>
      <c r="AR59" s="18">
        <v>1</v>
      </c>
      <c r="AS59" s="18">
        <v>1</v>
      </c>
      <c r="AT59" s="18">
        <v>1</v>
      </c>
      <c r="AU59" s="18">
        <v>1</v>
      </c>
      <c r="AV59" s="18">
        <v>0</v>
      </c>
      <c r="AW59" s="18">
        <v>1</v>
      </c>
      <c r="AX59" s="18">
        <v>1</v>
      </c>
      <c r="AY59" s="18">
        <v>0</v>
      </c>
      <c r="AZ59" s="18">
        <v>1</v>
      </c>
      <c r="BA59" s="4">
        <v>1</v>
      </c>
      <c r="BB59" s="4">
        <v>1</v>
      </c>
      <c r="BC59" s="18">
        <v>1</v>
      </c>
      <c r="BD59" s="18">
        <v>1</v>
      </c>
      <c r="BE59" s="18">
        <v>1</v>
      </c>
      <c r="BF59" s="18">
        <v>0</v>
      </c>
      <c r="BG59" s="18">
        <v>1</v>
      </c>
      <c r="BH59" s="18">
        <v>1</v>
      </c>
      <c r="BI59" s="18">
        <v>1</v>
      </c>
      <c r="BJ59" s="18">
        <v>0</v>
      </c>
      <c r="BK59" s="18">
        <v>1</v>
      </c>
      <c r="BL59" s="4">
        <v>1</v>
      </c>
      <c r="BM59" s="18">
        <v>1</v>
      </c>
      <c r="BN59" s="210">
        <v>1</v>
      </c>
    </row>
    <row r="60" spans="2:66" x14ac:dyDescent="0.25">
      <c r="B60" s="325">
        <v>55</v>
      </c>
      <c r="C60" s="368" t="s">
        <v>863</v>
      </c>
      <c r="D60" s="368" t="s">
        <v>878</v>
      </c>
      <c r="E60" s="368" t="s">
        <v>153</v>
      </c>
      <c r="F60" s="381">
        <v>55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 s="4">
        <v>1</v>
      </c>
      <c r="N60" s="4">
        <v>1</v>
      </c>
      <c r="O60" s="4">
        <v>1</v>
      </c>
      <c r="P60" s="4">
        <v>1</v>
      </c>
      <c r="Q60" s="18">
        <v>0</v>
      </c>
      <c r="R60" s="18">
        <v>1</v>
      </c>
      <c r="S60" s="18">
        <v>1</v>
      </c>
      <c r="T60" s="18">
        <v>1</v>
      </c>
      <c r="U60" s="18">
        <v>0</v>
      </c>
      <c r="V60" s="18">
        <v>1</v>
      </c>
      <c r="W60" s="18">
        <v>1</v>
      </c>
      <c r="X60" s="4">
        <v>1</v>
      </c>
      <c r="Y60" s="4">
        <v>1</v>
      </c>
      <c r="Z60" s="4">
        <v>1</v>
      </c>
      <c r="AA60" s="18">
        <v>0</v>
      </c>
      <c r="AB60" s="18">
        <v>1</v>
      </c>
      <c r="AC60" s="18">
        <v>1</v>
      </c>
      <c r="AD60" s="18">
        <v>1</v>
      </c>
      <c r="AE60" s="18">
        <v>1</v>
      </c>
      <c r="AF60" s="18">
        <v>1</v>
      </c>
      <c r="AG60" s="18">
        <v>1</v>
      </c>
      <c r="AH60" s="18">
        <v>1</v>
      </c>
      <c r="AI60" s="18">
        <v>1</v>
      </c>
      <c r="AJ60" s="18">
        <v>0</v>
      </c>
      <c r="AK60" s="18">
        <v>1</v>
      </c>
      <c r="AL60" s="18">
        <v>1</v>
      </c>
      <c r="AM60" s="18">
        <v>1</v>
      </c>
      <c r="AN60" s="18">
        <v>1</v>
      </c>
      <c r="AO60" s="18">
        <v>1</v>
      </c>
      <c r="AP60" s="18">
        <v>1</v>
      </c>
      <c r="AQ60" s="18">
        <v>0</v>
      </c>
      <c r="AR60" s="18">
        <v>1</v>
      </c>
      <c r="AS60" s="18">
        <v>1</v>
      </c>
      <c r="AT60" s="18">
        <v>1</v>
      </c>
      <c r="AU60" s="18">
        <v>1</v>
      </c>
      <c r="AV60" s="18">
        <v>0</v>
      </c>
      <c r="AW60" s="18">
        <v>1</v>
      </c>
      <c r="AX60" s="18">
        <v>1</v>
      </c>
      <c r="AY60" s="18">
        <v>0</v>
      </c>
      <c r="AZ60" s="18">
        <v>1</v>
      </c>
      <c r="BA60" s="4">
        <v>1</v>
      </c>
      <c r="BB60" s="4">
        <v>1</v>
      </c>
      <c r="BC60" s="18">
        <v>1</v>
      </c>
      <c r="BD60" s="18">
        <v>1</v>
      </c>
      <c r="BE60" s="18">
        <v>1</v>
      </c>
      <c r="BF60" s="18">
        <v>0</v>
      </c>
      <c r="BG60" s="18">
        <v>1</v>
      </c>
      <c r="BH60" s="18">
        <v>1</v>
      </c>
      <c r="BI60" s="18">
        <v>1</v>
      </c>
      <c r="BJ60" s="18">
        <v>0</v>
      </c>
      <c r="BK60" s="18">
        <v>1</v>
      </c>
      <c r="BL60" s="4">
        <v>1</v>
      </c>
      <c r="BM60" s="18">
        <v>1</v>
      </c>
      <c r="BN60" s="210">
        <v>1</v>
      </c>
    </row>
    <row r="61" spans="2:66" x14ac:dyDescent="0.25">
      <c r="B61" s="325">
        <v>56</v>
      </c>
      <c r="C61" s="368" t="s">
        <v>863</v>
      </c>
      <c r="D61" s="368" t="s">
        <v>880</v>
      </c>
      <c r="E61" s="368" t="s">
        <v>153</v>
      </c>
      <c r="F61" s="381">
        <v>56</v>
      </c>
      <c r="G61" s="4">
        <v>1</v>
      </c>
      <c r="H61" s="4">
        <v>1</v>
      </c>
      <c r="I61" s="4">
        <v>1</v>
      </c>
      <c r="J61" s="4">
        <v>1</v>
      </c>
      <c r="K61" s="4">
        <v>1</v>
      </c>
      <c r="L61" s="4">
        <v>1</v>
      </c>
      <c r="M61" s="4">
        <v>1</v>
      </c>
      <c r="N61" s="4">
        <v>1</v>
      </c>
      <c r="O61" s="4">
        <v>1</v>
      </c>
      <c r="P61" s="4">
        <v>1</v>
      </c>
      <c r="Q61" s="18">
        <v>0</v>
      </c>
      <c r="R61" s="18">
        <v>1</v>
      </c>
      <c r="S61" s="18">
        <v>1</v>
      </c>
      <c r="T61" s="18">
        <v>1</v>
      </c>
      <c r="U61" s="18">
        <v>0</v>
      </c>
      <c r="V61" s="18">
        <v>1</v>
      </c>
      <c r="W61" s="18">
        <v>1</v>
      </c>
      <c r="X61" s="4">
        <v>1</v>
      </c>
      <c r="Y61" s="4">
        <v>1</v>
      </c>
      <c r="Z61" s="4">
        <v>1</v>
      </c>
      <c r="AA61" s="18">
        <v>0</v>
      </c>
      <c r="AB61" s="18">
        <v>1</v>
      </c>
      <c r="AC61" s="18">
        <v>1</v>
      </c>
      <c r="AD61" s="18">
        <v>1</v>
      </c>
      <c r="AE61" s="18">
        <v>1</v>
      </c>
      <c r="AF61" s="18">
        <v>1</v>
      </c>
      <c r="AG61" s="18">
        <v>1</v>
      </c>
      <c r="AH61" s="18">
        <v>1</v>
      </c>
      <c r="AI61" s="18">
        <v>1</v>
      </c>
      <c r="AJ61" s="18">
        <v>0</v>
      </c>
      <c r="AK61" s="18">
        <v>1</v>
      </c>
      <c r="AL61" s="18">
        <v>1</v>
      </c>
      <c r="AM61" s="18">
        <v>1</v>
      </c>
      <c r="AN61" s="18">
        <v>1</v>
      </c>
      <c r="AO61" s="18">
        <v>1</v>
      </c>
      <c r="AP61" s="18">
        <v>1</v>
      </c>
      <c r="AQ61" s="18">
        <v>0</v>
      </c>
      <c r="AR61" s="18">
        <v>1</v>
      </c>
      <c r="AS61" s="18">
        <v>1</v>
      </c>
      <c r="AT61" s="18">
        <v>1</v>
      </c>
      <c r="AU61" s="18">
        <v>1</v>
      </c>
      <c r="AV61" s="18">
        <v>0</v>
      </c>
      <c r="AW61" s="18">
        <v>1</v>
      </c>
      <c r="AX61" s="18">
        <v>1</v>
      </c>
      <c r="AY61" s="18">
        <v>0</v>
      </c>
      <c r="AZ61" s="18">
        <v>1</v>
      </c>
      <c r="BA61" s="4">
        <v>1</v>
      </c>
      <c r="BB61" s="4">
        <v>1</v>
      </c>
      <c r="BC61" s="18">
        <v>1</v>
      </c>
      <c r="BD61" s="18">
        <v>1</v>
      </c>
      <c r="BE61" s="18">
        <v>1</v>
      </c>
      <c r="BF61" s="18">
        <v>0</v>
      </c>
      <c r="BG61" s="18">
        <v>1</v>
      </c>
      <c r="BH61" s="18">
        <v>1</v>
      </c>
      <c r="BI61" s="18">
        <v>1</v>
      </c>
      <c r="BJ61" s="18">
        <v>0</v>
      </c>
      <c r="BK61" s="18">
        <v>1</v>
      </c>
      <c r="BL61" s="4">
        <v>1</v>
      </c>
      <c r="BM61" s="18">
        <v>1</v>
      </c>
      <c r="BN61" s="210">
        <v>1</v>
      </c>
    </row>
    <row r="62" spans="2:66" x14ac:dyDescent="0.25">
      <c r="B62" s="325">
        <v>57</v>
      </c>
      <c r="C62" s="368" t="s">
        <v>863</v>
      </c>
      <c r="D62" s="368" t="s">
        <v>912</v>
      </c>
      <c r="E62" s="368" t="s">
        <v>153</v>
      </c>
      <c r="F62" s="381">
        <v>57</v>
      </c>
      <c r="G62" s="4">
        <v>1</v>
      </c>
      <c r="H62" s="4">
        <v>1</v>
      </c>
      <c r="I62" s="4">
        <v>1</v>
      </c>
      <c r="J62" s="4">
        <v>1</v>
      </c>
      <c r="K62" s="4">
        <v>1</v>
      </c>
      <c r="L62" s="4">
        <v>1</v>
      </c>
      <c r="M62" s="4">
        <v>1</v>
      </c>
      <c r="N62" s="4">
        <v>1</v>
      </c>
      <c r="O62" s="4">
        <v>1</v>
      </c>
      <c r="P62" s="4">
        <v>1</v>
      </c>
      <c r="Q62" s="18">
        <v>0</v>
      </c>
      <c r="R62" s="18">
        <v>1</v>
      </c>
      <c r="S62" s="18">
        <v>1</v>
      </c>
      <c r="T62" s="18">
        <v>1</v>
      </c>
      <c r="U62" s="18">
        <v>0</v>
      </c>
      <c r="V62" s="18">
        <v>1</v>
      </c>
      <c r="W62" s="18">
        <v>1</v>
      </c>
      <c r="X62" s="4">
        <v>1</v>
      </c>
      <c r="Y62" s="4">
        <v>1</v>
      </c>
      <c r="Z62" s="4">
        <v>1</v>
      </c>
      <c r="AA62" s="18">
        <v>0</v>
      </c>
      <c r="AB62" s="18">
        <v>1</v>
      </c>
      <c r="AC62" s="18">
        <v>1</v>
      </c>
      <c r="AD62" s="18">
        <v>1</v>
      </c>
      <c r="AE62" s="18">
        <v>1</v>
      </c>
      <c r="AF62" s="18">
        <v>1</v>
      </c>
      <c r="AG62" s="18">
        <v>1</v>
      </c>
      <c r="AH62" s="18">
        <v>1</v>
      </c>
      <c r="AI62" s="18">
        <v>1</v>
      </c>
      <c r="AJ62" s="18">
        <v>0</v>
      </c>
      <c r="AK62" s="18">
        <v>1</v>
      </c>
      <c r="AL62" s="18">
        <v>1</v>
      </c>
      <c r="AM62" s="18">
        <v>1</v>
      </c>
      <c r="AN62" s="18">
        <v>1</v>
      </c>
      <c r="AO62" s="18">
        <v>1</v>
      </c>
      <c r="AP62" s="18">
        <v>1</v>
      </c>
      <c r="AQ62" s="18">
        <v>0</v>
      </c>
      <c r="AR62" s="18">
        <v>1</v>
      </c>
      <c r="AS62" s="18">
        <v>1</v>
      </c>
      <c r="AT62" s="18">
        <v>1</v>
      </c>
      <c r="AU62" s="18">
        <v>1</v>
      </c>
      <c r="AV62" s="18">
        <v>0</v>
      </c>
      <c r="AW62" s="18">
        <v>1</v>
      </c>
      <c r="AX62" s="18">
        <v>1</v>
      </c>
      <c r="AY62" s="18">
        <v>0</v>
      </c>
      <c r="AZ62" s="18">
        <v>1</v>
      </c>
      <c r="BA62" s="4">
        <v>1</v>
      </c>
      <c r="BB62" s="4">
        <v>1</v>
      </c>
      <c r="BC62" s="18">
        <v>1</v>
      </c>
      <c r="BD62" s="18">
        <v>1</v>
      </c>
      <c r="BE62" s="18">
        <v>1</v>
      </c>
      <c r="BF62" s="18">
        <v>0</v>
      </c>
      <c r="BG62" s="18">
        <v>1</v>
      </c>
      <c r="BH62" s="18">
        <v>1</v>
      </c>
      <c r="BI62" s="18">
        <v>1</v>
      </c>
      <c r="BJ62" s="18">
        <v>0</v>
      </c>
      <c r="BK62" s="18">
        <v>1</v>
      </c>
      <c r="BL62" s="4">
        <v>1</v>
      </c>
      <c r="BM62" s="18">
        <v>1</v>
      </c>
      <c r="BN62" s="210">
        <v>1</v>
      </c>
    </row>
    <row r="63" spans="2:66" x14ac:dyDescent="0.25">
      <c r="B63" s="325">
        <v>58</v>
      </c>
      <c r="C63" s="368" t="s">
        <v>863</v>
      </c>
      <c r="D63" s="368" t="s">
        <v>913</v>
      </c>
      <c r="E63" s="368" t="s">
        <v>153</v>
      </c>
      <c r="F63" s="381">
        <v>58</v>
      </c>
      <c r="G63" s="4">
        <v>1</v>
      </c>
      <c r="H63" s="4">
        <v>1</v>
      </c>
      <c r="I63" s="4">
        <v>1</v>
      </c>
      <c r="J63" s="4">
        <v>1</v>
      </c>
      <c r="K63" s="4">
        <v>1</v>
      </c>
      <c r="L63" s="4">
        <v>1</v>
      </c>
      <c r="M63" s="4">
        <v>1</v>
      </c>
      <c r="N63" s="4">
        <v>1</v>
      </c>
      <c r="O63" s="4">
        <v>1</v>
      </c>
      <c r="P63" s="4">
        <v>1</v>
      </c>
      <c r="Q63" s="18">
        <v>0</v>
      </c>
      <c r="R63" s="18">
        <v>1</v>
      </c>
      <c r="S63" s="18">
        <v>1</v>
      </c>
      <c r="T63" s="18">
        <v>1</v>
      </c>
      <c r="U63" s="18">
        <v>0</v>
      </c>
      <c r="V63" s="18">
        <v>1</v>
      </c>
      <c r="W63" s="18">
        <v>1</v>
      </c>
      <c r="X63" s="4">
        <v>1</v>
      </c>
      <c r="Y63" s="4">
        <v>1</v>
      </c>
      <c r="Z63" s="4">
        <v>1</v>
      </c>
      <c r="AA63" s="18">
        <v>0</v>
      </c>
      <c r="AB63" s="18">
        <v>1</v>
      </c>
      <c r="AC63" s="18">
        <v>1</v>
      </c>
      <c r="AD63" s="18">
        <v>1</v>
      </c>
      <c r="AE63" s="18">
        <v>1</v>
      </c>
      <c r="AF63" s="18">
        <v>1</v>
      </c>
      <c r="AG63" s="18">
        <v>1</v>
      </c>
      <c r="AH63" s="18">
        <v>1</v>
      </c>
      <c r="AI63" s="18">
        <v>1</v>
      </c>
      <c r="AJ63" s="18">
        <v>0</v>
      </c>
      <c r="AK63" s="18">
        <v>1</v>
      </c>
      <c r="AL63" s="18">
        <v>1</v>
      </c>
      <c r="AM63" s="18">
        <v>1</v>
      </c>
      <c r="AN63" s="18">
        <v>1</v>
      </c>
      <c r="AO63" s="18">
        <v>1</v>
      </c>
      <c r="AP63" s="18">
        <v>1</v>
      </c>
      <c r="AQ63" s="18">
        <v>0</v>
      </c>
      <c r="AR63" s="18">
        <v>1</v>
      </c>
      <c r="AS63" s="18">
        <v>1</v>
      </c>
      <c r="AT63" s="18">
        <v>1</v>
      </c>
      <c r="AU63" s="18">
        <v>1</v>
      </c>
      <c r="AV63" s="18">
        <v>0</v>
      </c>
      <c r="AW63" s="18">
        <v>1</v>
      </c>
      <c r="AX63" s="18">
        <v>1</v>
      </c>
      <c r="AY63" s="18">
        <v>0</v>
      </c>
      <c r="AZ63" s="18">
        <v>1</v>
      </c>
      <c r="BA63" s="4">
        <v>1</v>
      </c>
      <c r="BB63" s="4">
        <v>1</v>
      </c>
      <c r="BC63" s="18">
        <v>1</v>
      </c>
      <c r="BD63" s="18">
        <v>1</v>
      </c>
      <c r="BE63" s="18">
        <v>1</v>
      </c>
      <c r="BF63" s="18">
        <v>0</v>
      </c>
      <c r="BG63" s="18">
        <v>1</v>
      </c>
      <c r="BH63" s="18">
        <v>1</v>
      </c>
      <c r="BI63" s="18">
        <v>1</v>
      </c>
      <c r="BJ63" s="18">
        <v>0</v>
      </c>
      <c r="BK63" s="18">
        <v>1</v>
      </c>
      <c r="BL63" s="4">
        <v>1</v>
      </c>
      <c r="BM63" s="18">
        <v>1</v>
      </c>
      <c r="BN63" s="210">
        <v>1</v>
      </c>
    </row>
    <row r="64" spans="2:66" x14ac:dyDescent="0.25">
      <c r="B64" s="325">
        <v>59</v>
      </c>
      <c r="C64" s="368" t="s">
        <v>863</v>
      </c>
      <c r="D64" s="368" t="s">
        <v>881</v>
      </c>
      <c r="E64" s="368" t="s">
        <v>153</v>
      </c>
      <c r="F64" s="381">
        <v>59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  <c r="Q64" s="18">
        <v>0</v>
      </c>
      <c r="R64" s="18">
        <v>1</v>
      </c>
      <c r="S64" s="18">
        <v>1</v>
      </c>
      <c r="T64" s="18">
        <v>1</v>
      </c>
      <c r="U64" s="18">
        <v>0</v>
      </c>
      <c r="V64" s="18">
        <v>1</v>
      </c>
      <c r="W64" s="18">
        <v>1</v>
      </c>
      <c r="X64" s="4">
        <v>1</v>
      </c>
      <c r="Y64" s="4">
        <v>1</v>
      </c>
      <c r="Z64" s="4">
        <v>1</v>
      </c>
      <c r="AA64" s="18">
        <v>0</v>
      </c>
      <c r="AB64" s="18">
        <v>1</v>
      </c>
      <c r="AC64" s="18">
        <v>1</v>
      </c>
      <c r="AD64" s="18">
        <v>1</v>
      </c>
      <c r="AE64" s="18">
        <v>1</v>
      </c>
      <c r="AF64" s="18">
        <v>1</v>
      </c>
      <c r="AG64" s="18">
        <v>1</v>
      </c>
      <c r="AH64" s="18">
        <v>1</v>
      </c>
      <c r="AI64" s="18">
        <v>1</v>
      </c>
      <c r="AJ64" s="18">
        <v>0</v>
      </c>
      <c r="AK64" s="18">
        <v>1</v>
      </c>
      <c r="AL64" s="18">
        <v>1</v>
      </c>
      <c r="AM64" s="18">
        <v>1</v>
      </c>
      <c r="AN64" s="18">
        <v>1</v>
      </c>
      <c r="AO64" s="18">
        <v>1</v>
      </c>
      <c r="AP64" s="18">
        <v>1</v>
      </c>
      <c r="AQ64" s="18">
        <v>0</v>
      </c>
      <c r="AR64" s="18">
        <v>1</v>
      </c>
      <c r="AS64" s="18">
        <v>1</v>
      </c>
      <c r="AT64" s="18">
        <v>1</v>
      </c>
      <c r="AU64" s="18">
        <v>1</v>
      </c>
      <c r="AV64" s="18">
        <v>0</v>
      </c>
      <c r="AW64" s="18">
        <v>1</v>
      </c>
      <c r="AX64" s="18">
        <v>1</v>
      </c>
      <c r="AY64" s="18">
        <v>0</v>
      </c>
      <c r="AZ64" s="18">
        <v>1</v>
      </c>
      <c r="BA64" s="4">
        <v>1</v>
      </c>
      <c r="BB64" s="4">
        <v>1</v>
      </c>
      <c r="BC64" s="18">
        <v>1</v>
      </c>
      <c r="BD64" s="18">
        <v>1</v>
      </c>
      <c r="BE64" s="18">
        <v>1</v>
      </c>
      <c r="BF64" s="18">
        <v>0</v>
      </c>
      <c r="BG64" s="18">
        <v>1</v>
      </c>
      <c r="BH64" s="18">
        <v>1</v>
      </c>
      <c r="BI64" s="18">
        <v>1</v>
      </c>
      <c r="BJ64" s="18">
        <v>0</v>
      </c>
      <c r="BK64" s="18">
        <v>1</v>
      </c>
      <c r="BL64" s="4">
        <v>1</v>
      </c>
      <c r="BM64" s="18">
        <v>1</v>
      </c>
      <c r="BN64" s="210">
        <v>1</v>
      </c>
    </row>
    <row r="65" spans="2:66" x14ac:dyDescent="0.25">
      <c r="B65" s="325">
        <v>60</v>
      </c>
      <c r="C65" s="368" t="s">
        <v>863</v>
      </c>
      <c r="D65" s="368" t="s">
        <v>883</v>
      </c>
      <c r="E65" s="368" t="s">
        <v>153</v>
      </c>
      <c r="F65" s="381">
        <v>60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  <c r="Q65" s="18">
        <v>0</v>
      </c>
      <c r="R65" s="18">
        <v>1</v>
      </c>
      <c r="S65" s="18">
        <v>1</v>
      </c>
      <c r="T65" s="18">
        <v>1</v>
      </c>
      <c r="U65" s="18">
        <v>0</v>
      </c>
      <c r="V65" s="18">
        <v>1</v>
      </c>
      <c r="W65" s="18">
        <v>1</v>
      </c>
      <c r="X65" s="4">
        <v>1</v>
      </c>
      <c r="Y65" s="4">
        <v>1</v>
      </c>
      <c r="Z65" s="4">
        <v>1</v>
      </c>
      <c r="AA65" s="18">
        <v>0</v>
      </c>
      <c r="AB65" s="18">
        <v>1</v>
      </c>
      <c r="AC65" s="18">
        <v>1</v>
      </c>
      <c r="AD65" s="18">
        <v>1</v>
      </c>
      <c r="AE65" s="18">
        <v>1</v>
      </c>
      <c r="AF65" s="18">
        <v>1</v>
      </c>
      <c r="AG65" s="18">
        <v>1</v>
      </c>
      <c r="AH65" s="18">
        <v>1</v>
      </c>
      <c r="AI65" s="18">
        <v>1</v>
      </c>
      <c r="AJ65" s="18">
        <v>0</v>
      </c>
      <c r="AK65" s="18">
        <v>1</v>
      </c>
      <c r="AL65" s="18">
        <v>1</v>
      </c>
      <c r="AM65" s="18">
        <v>1</v>
      </c>
      <c r="AN65" s="18">
        <v>1</v>
      </c>
      <c r="AO65" s="18">
        <v>1</v>
      </c>
      <c r="AP65" s="18">
        <v>1</v>
      </c>
      <c r="AQ65" s="18">
        <v>0</v>
      </c>
      <c r="AR65" s="18">
        <v>1</v>
      </c>
      <c r="AS65" s="18">
        <v>1</v>
      </c>
      <c r="AT65" s="18">
        <v>1</v>
      </c>
      <c r="AU65" s="18">
        <v>1</v>
      </c>
      <c r="AV65" s="18">
        <v>0</v>
      </c>
      <c r="AW65" s="18">
        <v>1</v>
      </c>
      <c r="AX65" s="18">
        <v>1</v>
      </c>
      <c r="AY65" s="18">
        <v>0</v>
      </c>
      <c r="AZ65" s="18">
        <v>1</v>
      </c>
      <c r="BA65" s="4">
        <v>1</v>
      </c>
      <c r="BB65" s="4">
        <v>1</v>
      </c>
      <c r="BC65" s="18">
        <v>1</v>
      </c>
      <c r="BD65" s="18">
        <v>1</v>
      </c>
      <c r="BE65" s="18">
        <v>1</v>
      </c>
      <c r="BF65" s="18">
        <v>0</v>
      </c>
      <c r="BG65" s="18">
        <v>1</v>
      </c>
      <c r="BH65" s="18">
        <v>1</v>
      </c>
      <c r="BI65" s="18">
        <v>1</v>
      </c>
      <c r="BJ65" s="18">
        <v>0</v>
      </c>
      <c r="BK65" s="18">
        <v>1</v>
      </c>
      <c r="BL65" s="4">
        <v>1</v>
      </c>
      <c r="BM65" s="18">
        <v>1</v>
      </c>
      <c r="BN65" s="210">
        <v>1</v>
      </c>
    </row>
    <row r="66" spans="2:66" x14ac:dyDescent="0.25">
      <c r="B66" s="325">
        <v>61</v>
      </c>
      <c r="C66" s="368" t="s">
        <v>863</v>
      </c>
      <c r="D66" s="368" t="s">
        <v>884</v>
      </c>
      <c r="E66" s="368" t="s">
        <v>153</v>
      </c>
      <c r="F66" s="381">
        <v>61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  <c r="Q66" s="18">
        <v>0</v>
      </c>
      <c r="R66" s="18">
        <v>1</v>
      </c>
      <c r="S66" s="18">
        <v>1</v>
      </c>
      <c r="T66" s="18">
        <v>1</v>
      </c>
      <c r="U66" s="18">
        <v>0</v>
      </c>
      <c r="V66" s="18">
        <v>1</v>
      </c>
      <c r="W66" s="18">
        <v>1</v>
      </c>
      <c r="X66" s="4">
        <v>1</v>
      </c>
      <c r="Y66" s="4">
        <v>1</v>
      </c>
      <c r="Z66" s="4">
        <v>1</v>
      </c>
      <c r="AA66" s="18">
        <v>0</v>
      </c>
      <c r="AB66" s="18">
        <v>1</v>
      </c>
      <c r="AC66" s="18">
        <v>1</v>
      </c>
      <c r="AD66" s="18">
        <v>1</v>
      </c>
      <c r="AE66" s="18">
        <v>1</v>
      </c>
      <c r="AF66" s="18">
        <v>1</v>
      </c>
      <c r="AG66" s="18">
        <v>1</v>
      </c>
      <c r="AH66" s="18">
        <v>1</v>
      </c>
      <c r="AI66" s="18">
        <v>1</v>
      </c>
      <c r="AJ66" s="18">
        <v>0</v>
      </c>
      <c r="AK66" s="18">
        <v>1</v>
      </c>
      <c r="AL66" s="18">
        <v>1</v>
      </c>
      <c r="AM66" s="18">
        <v>1</v>
      </c>
      <c r="AN66" s="18">
        <v>1</v>
      </c>
      <c r="AO66" s="18">
        <v>1</v>
      </c>
      <c r="AP66" s="18">
        <v>1</v>
      </c>
      <c r="AQ66" s="18">
        <v>0</v>
      </c>
      <c r="AR66" s="18">
        <v>1</v>
      </c>
      <c r="AS66" s="18">
        <v>1</v>
      </c>
      <c r="AT66" s="18">
        <v>1</v>
      </c>
      <c r="AU66" s="18">
        <v>1</v>
      </c>
      <c r="AV66" s="18">
        <v>0</v>
      </c>
      <c r="AW66" s="18">
        <v>1</v>
      </c>
      <c r="AX66" s="18">
        <v>1</v>
      </c>
      <c r="AY66" s="18">
        <v>0</v>
      </c>
      <c r="AZ66" s="18">
        <v>1</v>
      </c>
      <c r="BA66" s="4">
        <v>1</v>
      </c>
      <c r="BB66" s="4">
        <v>1</v>
      </c>
      <c r="BC66" s="18">
        <v>1</v>
      </c>
      <c r="BD66" s="18">
        <v>1</v>
      </c>
      <c r="BE66" s="18">
        <v>1</v>
      </c>
      <c r="BF66" s="18">
        <v>0</v>
      </c>
      <c r="BG66" s="18">
        <v>1</v>
      </c>
      <c r="BH66" s="18">
        <v>1</v>
      </c>
      <c r="BI66" s="18">
        <v>1</v>
      </c>
      <c r="BJ66" s="18">
        <v>0</v>
      </c>
      <c r="BK66" s="18">
        <v>1</v>
      </c>
      <c r="BL66" s="4">
        <v>1</v>
      </c>
      <c r="BM66" s="18">
        <v>1</v>
      </c>
      <c r="BN66" s="210">
        <v>1</v>
      </c>
    </row>
    <row r="67" spans="2:66" x14ac:dyDescent="0.25">
      <c r="B67" s="325">
        <v>62</v>
      </c>
      <c r="C67" s="368" t="s">
        <v>528</v>
      </c>
      <c r="D67" s="368" t="s">
        <v>914</v>
      </c>
      <c r="E67" s="368">
        <v>2224</v>
      </c>
      <c r="F67" s="381">
        <v>62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  <c r="Q67" s="18">
        <v>0</v>
      </c>
      <c r="R67" s="18">
        <v>1</v>
      </c>
      <c r="S67" s="18">
        <v>1</v>
      </c>
      <c r="T67" s="18">
        <v>1</v>
      </c>
      <c r="U67" s="18">
        <v>0</v>
      </c>
      <c r="V67" s="18">
        <v>1</v>
      </c>
      <c r="W67" s="18">
        <v>1</v>
      </c>
      <c r="X67" s="4">
        <v>1</v>
      </c>
      <c r="Y67" s="4">
        <v>1</v>
      </c>
      <c r="Z67" s="4">
        <v>1</v>
      </c>
      <c r="AA67" s="18">
        <v>0</v>
      </c>
      <c r="AB67" s="18">
        <v>1</v>
      </c>
      <c r="AC67" s="18">
        <v>1</v>
      </c>
      <c r="AD67" s="18">
        <v>1</v>
      </c>
      <c r="AE67" s="18">
        <v>1</v>
      </c>
      <c r="AF67" s="18">
        <v>1</v>
      </c>
      <c r="AG67" s="18">
        <v>1</v>
      </c>
      <c r="AH67" s="18">
        <v>1</v>
      </c>
      <c r="AI67" s="18">
        <v>1</v>
      </c>
      <c r="AJ67" s="18">
        <v>0</v>
      </c>
      <c r="AK67" s="18">
        <v>1</v>
      </c>
      <c r="AL67" s="18">
        <v>1</v>
      </c>
      <c r="AM67" s="18">
        <v>1</v>
      </c>
      <c r="AN67" s="18">
        <v>1</v>
      </c>
      <c r="AO67" s="18">
        <v>1</v>
      </c>
      <c r="AP67" s="18">
        <v>1</v>
      </c>
      <c r="AQ67" s="18">
        <v>0</v>
      </c>
      <c r="AR67" s="18">
        <v>1</v>
      </c>
      <c r="AS67" s="18">
        <v>1</v>
      </c>
      <c r="AT67" s="18">
        <v>1</v>
      </c>
      <c r="AU67" s="18">
        <v>1</v>
      </c>
      <c r="AV67" s="18">
        <v>0</v>
      </c>
      <c r="AW67" s="18">
        <v>1</v>
      </c>
      <c r="AX67" s="18">
        <v>1</v>
      </c>
      <c r="AY67" s="18">
        <v>0</v>
      </c>
      <c r="AZ67" s="18">
        <v>1</v>
      </c>
      <c r="BA67" s="4">
        <v>1</v>
      </c>
      <c r="BB67" s="4">
        <v>1</v>
      </c>
      <c r="BC67" s="18">
        <v>1</v>
      </c>
      <c r="BD67" s="18">
        <v>1</v>
      </c>
      <c r="BE67" s="18">
        <v>1</v>
      </c>
      <c r="BF67" s="18">
        <v>0</v>
      </c>
      <c r="BG67" s="18">
        <v>1</v>
      </c>
      <c r="BH67" s="18">
        <v>1</v>
      </c>
      <c r="BI67" s="18">
        <v>1</v>
      </c>
      <c r="BJ67" s="18">
        <v>0</v>
      </c>
      <c r="BK67" s="18">
        <v>1</v>
      </c>
      <c r="BL67" s="4">
        <v>1</v>
      </c>
      <c r="BM67" s="18">
        <v>1</v>
      </c>
      <c r="BN67" s="210">
        <v>1</v>
      </c>
    </row>
    <row r="68" spans="2:66" x14ac:dyDescent="0.25">
      <c r="B68" s="325">
        <v>63</v>
      </c>
      <c r="C68" s="368" t="s">
        <v>528</v>
      </c>
      <c r="D68" s="368" t="s">
        <v>885</v>
      </c>
      <c r="E68" s="368" t="s">
        <v>545</v>
      </c>
      <c r="F68" s="381">
        <v>63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  <c r="Q68" s="18">
        <v>0</v>
      </c>
      <c r="R68" s="18">
        <v>1</v>
      </c>
      <c r="S68" s="18">
        <v>1</v>
      </c>
      <c r="T68" s="18">
        <v>1</v>
      </c>
      <c r="U68" s="18">
        <v>0</v>
      </c>
      <c r="V68" s="18">
        <v>1</v>
      </c>
      <c r="W68" s="18">
        <v>1</v>
      </c>
      <c r="X68" s="4">
        <v>1</v>
      </c>
      <c r="Y68" s="4">
        <v>1</v>
      </c>
      <c r="Z68" s="4">
        <v>1</v>
      </c>
      <c r="AA68" s="18">
        <v>0</v>
      </c>
      <c r="AB68" s="18">
        <v>1</v>
      </c>
      <c r="AC68" s="18">
        <v>1</v>
      </c>
      <c r="AD68" s="18">
        <v>1</v>
      </c>
      <c r="AE68" s="18">
        <v>1</v>
      </c>
      <c r="AF68" s="18">
        <v>1</v>
      </c>
      <c r="AG68" s="18">
        <v>1</v>
      </c>
      <c r="AH68" s="18">
        <v>1</v>
      </c>
      <c r="AI68" s="18">
        <v>1</v>
      </c>
      <c r="AJ68" s="18">
        <v>0</v>
      </c>
      <c r="AK68" s="18">
        <v>1</v>
      </c>
      <c r="AL68" s="18">
        <v>1</v>
      </c>
      <c r="AM68" s="18">
        <v>1</v>
      </c>
      <c r="AN68" s="18">
        <v>1</v>
      </c>
      <c r="AO68" s="18">
        <v>1</v>
      </c>
      <c r="AP68" s="18">
        <v>1</v>
      </c>
      <c r="AQ68" s="18">
        <v>0</v>
      </c>
      <c r="AR68" s="18">
        <v>1</v>
      </c>
      <c r="AS68" s="18">
        <v>1</v>
      </c>
      <c r="AT68" s="18">
        <v>1</v>
      </c>
      <c r="AU68" s="18">
        <v>1</v>
      </c>
      <c r="AV68" s="18">
        <v>0</v>
      </c>
      <c r="AW68" s="18">
        <v>1</v>
      </c>
      <c r="AX68" s="18">
        <v>1</v>
      </c>
      <c r="AY68" s="18">
        <v>0</v>
      </c>
      <c r="AZ68" s="18">
        <v>1</v>
      </c>
      <c r="BA68" s="4">
        <v>1</v>
      </c>
      <c r="BB68" s="4">
        <v>1</v>
      </c>
      <c r="BC68" s="18">
        <v>1</v>
      </c>
      <c r="BD68" s="18">
        <v>1</v>
      </c>
      <c r="BE68" s="18">
        <v>1</v>
      </c>
      <c r="BF68" s="18">
        <v>0</v>
      </c>
      <c r="BG68" s="18">
        <v>1</v>
      </c>
      <c r="BH68" s="18">
        <v>1</v>
      </c>
      <c r="BI68" s="18">
        <v>1</v>
      </c>
      <c r="BJ68" s="18">
        <v>0</v>
      </c>
      <c r="BK68" s="18">
        <v>1</v>
      </c>
      <c r="BL68" s="4">
        <v>1</v>
      </c>
      <c r="BM68" s="18">
        <v>1</v>
      </c>
      <c r="BN68" s="210">
        <v>1</v>
      </c>
    </row>
    <row r="69" spans="2:66" x14ac:dyDescent="0.25">
      <c r="B69" s="325">
        <v>64</v>
      </c>
      <c r="C69" s="368" t="s">
        <v>528</v>
      </c>
      <c r="D69" s="368" t="s">
        <v>914</v>
      </c>
      <c r="E69" s="368" t="s">
        <v>545</v>
      </c>
      <c r="F69" s="381">
        <v>64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  <c r="Q69" s="18">
        <v>0</v>
      </c>
      <c r="R69" s="18">
        <v>1</v>
      </c>
      <c r="S69" s="18">
        <v>1</v>
      </c>
      <c r="T69" s="18">
        <v>1</v>
      </c>
      <c r="U69" s="18">
        <v>0</v>
      </c>
      <c r="V69" s="18">
        <v>1</v>
      </c>
      <c r="W69" s="18">
        <v>1</v>
      </c>
      <c r="X69" s="4">
        <v>1</v>
      </c>
      <c r="Y69" s="4">
        <v>1</v>
      </c>
      <c r="Z69" s="4">
        <v>1</v>
      </c>
      <c r="AA69" s="18">
        <v>0</v>
      </c>
      <c r="AB69" s="18">
        <v>1</v>
      </c>
      <c r="AC69" s="18">
        <v>1</v>
      </c>
      <c r="AD69" s="18">
        <v>1</v>
      </c>
      <c r="AE69" s="18">
        <v>1</v>
      </c>
      <c r="AF69" s="18">
        <v>1</v>
      </c>
      <c r="AG69" s="18">
        <v>1</v>
      </c>
      <c r="AH69" s="18">
        <v>1</v>
      </c>
      <c r="AI69" s="18">
        <v>1</v>
      </c>
      <c r="AJ69" s="18">
        <v>0</v>
      </c>
      <c r="AK69" s="18">
        <v>1</v>
      </c>
      <c r="AL69" s="18">
        <v>1</v>
      </c>
      <c r="AM69" s="18">
        <v>1</v>
      </c>
      <c r="AN69" s="18">
        <v>1</v>
      </c>
      <c r="AO69" s="18">
        <v>1</v>
      </c>
      <c r="AP69" s="18">
        <v>1</v>
      </c>
      <c r="AQ69" s="18">
        <v>0</v>
      </c>
      <c r="AR69" s="18">
        <v>1</v>
      </c>
      <c r="AS69" s="18">
        <v>1</v>
      </c>
      <c r="AT69" s="18">
        <v>1</v>
      </c>
      <c r="AU69" s="18">
        <v>1</v>
      </c>
      <c r="AV69" s="18">
        <v>0</v>
      </c>
      <c r="AW69" s="18">
        <v>1</v>
      </c>
      <c r="AX69" s="18">
        <v>1</v>
      </c>
      <c r="AY69" s="18">
        <v>0</v>
      </c>
      <c r="AZ69" s="18">
        <v>1</v>
      </c>
      <c r="BA69" s="4">
        <v>1</v>
      </c>
      <c r="BB69" s="4">
        <v>1</v>
      </c>
      <c r="BC69" s="18">
        <v>1</v>
      </c>
      <c r="BD69" s="18">
        <v>1</v>
      </c>
      <c r="BE69" s="18">
        <v>1</v>
      </c>
      <c r="BF69" s="18">
        <v>0</v>
      </c>
      <c r="BG69" s="18">
        <v>1</v>
      </c>
      <c r="BH69" s="18">
        <v>1</v>
      </c>
      <c r="BI69" s="18">
        <v>1</v>
      </c>
      <c r="BJ69" s="18">
        <v>0</v>
      </c>
      <c r="BK69" s="18">
        <v>1</v>
      </c>
      <c r="BL69" s="4">
        <v>1</v>
      </c>
      <c r="BM69" s="18">
        <v>1</v>
      </c>
      <c r="BN69" s="210">
        <v>1</v>
      </c>
    </row>
    <row r="70" spans="2:66" x14ac:dyDescent="0.25">
      <c r="B70" s="325">
        <v>65</v>
      </c>
      <c r="C70" s="368" t="s">
        <v>864</v>
      </c>
      <c r="D70" s="368" t="s">
        <v>914</v>
      </c>
      <c r="E70" s="368">
        <v>2224</v>
      </c>
      <c r="F70" s="381">
        <v>65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  <c r="Q70" s="18">
        <v>0</v>
      </c>
      <c r="R70" s="18">
        <v>1</v>
      </c>
      <c r="S70" s="18">
        <v>1</v>
      </c>
      <c r="T70" s="18">
        <v>1</v>
      </c>
      <c r="U70" s="18">
        <v>0</v>
      </c>
      <c r="V70" s="18">
        <v>1</v>
      </c>
      <c r="W70" s="18">
        <v>1</v>
      </c>
      <c r="X70" s="4">
        <v>1</v>
      </c>
      <c r="Y70" s="4">
        <v>1</v>
      </c>
      <c r="Z70" s="4">
        <v>1</v>
      </c>
      <c r="AA70" s="18">
        <v>0</v>
      </c>
      <c r="AB70" s="18">
        <v>1</v>
      </c>
      <c r="AC70" s="18">
        <v>1</v>
      </c>
      <c r="AD70" s="18">
        <v>1</v>
      </c>
      <c r="AE70" s="18">
        <v>1</v>
      </c>
      <c r="AF70" s="18">
        <v>1</v>
      </c>
      <c r="AG70" s="18">
        <v>1</v>
      </c>
      <c r="AH70" s="18">
        <v>1</v>
      </c>
      <c r="AI70" s="18">
        <v>1</v>
      </c>
      <c r="AJ70" s="18">
        <v>0</v>
      </c>
      <c r="AK70" s="18">
        <v>1</v>
      </c>
      <c r="AL70" s="18">
        <v>1</v>
      </c>
      <c r="AM70" s="18">
        <v>1</v>
      </c>
      <c r="AN70" s="18">
        <v>1</v>
      </c>
      <c r="AO70" s="18">
        <v>1</v>
      </c>
      <c r="AP70" s="18">
        <v>1</v>
      </c>
      <c r="AQ70" s="18">
        <v>0</v>
      </c>
      <c r="AR70" s="18">
        <v>1</v>
      </c>
      <c r="AS70" s="18">
        <v>1</v>
      </c>
      <c r="AT70" s="18">
        <v>1</v>
      </c>
      <c r="AU70" s="18">
        <v>1</v>
      </c>
      <c r="AV70" s="18">
        <v>0</v>
      </c>
      <c r="AW70" s="18">
        <v>1</v>
      </c>
      <c r="AX70" s="18">
        <v>1</v>
      </c>
      <c r="AY70" s="18">
        <v>0</v>
      </c>
      <c r="AZ70" s="18">
        <v>1</v>
      </c>
      <c r="BA70" s="4">
        <v>1</v>
      </c>
      <c r="BB70" s="4">
        <v>1</v>
      </c>
      <c r="BC70" s="18">
        <v>1</v>
      </c>
      <c r="BD70" s="18">
        <v>1</v>
      </c>
      <c r="BE70" s="18">
        <v>1</v>
      </c>
      <c r="BF70" s="18">
        <v>0</v>
      </c>
      <c r="BG70" s="18">
        <v>1</v>
      </c>
      <c r="BH70" s="18">
        <v>1</v>
      </c>
      <c r="BI70" s="18">
        <v>1</v>
      </c>
      <c r="BJ70" s="18">
        <v>0</v>
      </c>
      <c r="BK70" s="18">
        <v>1</v>
      </c>
      <c r="BL70" s="4">
        <v>1</v>
      </c>
      <c r="BM70" s="18">
        <v>1</v>
      </c>
      <c r="BN70" s="210">
        <v>1</v>
      </c>
    </row>
    <row r="71" spans="2:66" x14ac:dyDescent="0.25">
      <c r="B71" s="325">
        <v>66</v>
      </c>
      <c r="C71" s="368" t="s">
        <v>864</v>
      </c>
      <c r="D71" s="368" t="s">
        <v>914</v>
      </c>
      <c r="E71" s="368" t="s">
        <v>545</v>
      </c>
      <c r="F71" s="381">
        <v>66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  <c r="Q71" s="18">
        <v>0</v>
      </c>
      <c r="R71" s="18">
        <v>1</v>
      </c>
      <c r="S71" s="18">
        <v>1</v>
      </c>
      <c r="T71" s="18">
        <v>1</v>
      </c>
      <c r="U71" s="18">
        <v>0</v>
      </c>
      <c r="V71" s="18">
        <v>1</v>
      </c>
      <c r="W71" s="18">
        <v>1</v>
      </c>
      <c r="X71" s="4">
        <v>1</v>
      </c>
      <c r="Y71" s="4">
        <v>1</v>
      </c>
      <c r="Z71" s="4">
        <v>1</v>
      </c>
      <c r="AA71" s="18">
        <v>0</v>
      </c>
      <c r="AB71" s="18">
        <v>1</v>
      </c>
      <c r="AC71" s="18">
        <v>1</v>
      </c>
      <c r="AD71" s="18">
        <v>1</v>
      </c>
      <c r="AE71" s="18">
        <v>1</v>
      </c>
      <c r="AF71" s="18">
        <v>1</v>
      </c>
      <c r="AG71" s="18">
        <v>1</v>
      </c>
      <c r="AH71" s="18">
        <v>1</v>
      </c>
      <c r="AI71" s="18">
        <v>1</v>
      </c>
      <c r="AJ71" s="18">
        <v>0</v>
      </c>
      <c r="AK71" s="18">
        <v>1</v>
      </c>
      <c r="AL71" s="18">
        <v>1</v>
      </c>
      <c r="AM71" s="18">
        <v>1</v>
      </c>
      <c r="AN71" s="18">
        <v>1</v>
      </c>
      <c r="AO71" s="18">
        <v>1</v>
      </c>
      <c r="AP71" s="18">
        <v>1</v>
      </c>
      <c r="AQ71" s="18">
        <v>0</v>
      </c>
      <c r="AR71" s="18">
        <v>1</v>
      </c>
      <c r="AS71" s="18">
        <v>1</v>
      </c>
      <c r="AT71" s="18">
        <v>1</v>
      </c>
      <c r="AU71" s="18">
        <v>1</v>
      </c>
      <c r="AV71" s="18">
        <v>0</v>
      </c>
      <c r="AW71" s="18">
        <v>1</v>
      </c>
      <c r="AX71" s="18">
        <v>1</v>
      </c>
      <c r="AY71" s="18">
        <v>0</v>
      </c>
      <c r="AZ71" s="18">
        <v>1</v>
      </c>
      <c r="BA71" s="4">
        <v>1</v>
      </c>
      <c r="BB71" s="4">
        <v>1</v>
      </c>
      <c r="BC71" s="18">
        <v>1</v>
      </c>
      <c r="BD71" s="18">
        <v>1</v>
      </c>
      <c r="BE71" s="18">
        <v>1</v>
      </c>
      <c r="BF71" s="18">
        <v>0</v>
      </c>
      <c r="BG71" s="18">
        <v>1</v>
      </c>
      <c r="BH71" s="18">
        <v>1</v>
      </c>
      <c r="BI71" s="18">
        <v>1</v>
      </c>
      <c r="BJ71" s="18">
        <v>0</v>
      </c>
      <c r="BK71" s="18">
        <v>1</v>
      </c>
      <c r="BL71" s="4">
        <v>1</v>
      </c>
      <c r="BM71" s="18">
        <v>1</v>
      </c>
      <c r="BN71" s="210">
        <v>1</v>
      </c>
    </row>
    <row r="72" spans="2:66" x14ac:dyDescent="0.25">
      <c r="B72" s="325">
        <v>67</v>
      </c>
      <c r="C72" s="368" t="s">
        <v>864</v>
      </c>
      <c r="D72" s="368" t="s">
        <v>883</v>
      </c>
      <c r="E72" s="368" t="s">
        <v>157</v>
      </c>
      <c r="F72" s="381">
        <v>67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  <c r="Q72" s="18">
        <v>0</v>
      </c>
      <c r="R72" s="18">
        <v>1</v>
      </c>
      <c r="S72" s="18">
        <v>1</v>
      </c>
      <c r="T72" s="18">
        <v>1</v>
      </c>
      <c r="U72" s="18">
        <v>0</v>
      </c>
      <c r="V72" s="18">
        <v>1</v>
      </c>
      <c r="W72" s="18">
        <v>1</v>
      </c>
      <c r="X72" s="4">
        <v>1</v>
      </c>
      <c r="Y72" s="4">
        <v>1</v>
      </c>
      <c r="Z72" s="4">
        <v>1</v>
      </c>
      <c r="AA72" s="18">
        <v>0</v>
      </c>
      <c r="AB72" s="18">
        <v>1</v>
      </c>
      <c r="AC72" s="18">
        <v>1</v>
      </c>
      <c r="AD72" s="18">
        <v>1</v>
      </c>
      <c r="AE72" s="18">
        <v>1</v>
      </c>
      <c r="AF72" s="18">
        <v>1</v>
      </c>
      <c r="AG72" s="18">
        <v>1</v>
      </c>
      <c r="AH72" s="18">
        <v>1</v>
      </c>
      <c r="AI72" s="18">
        <v>1</v>
      </c>
      <c r="AJ72" s="18">
        <v>0</v>
      </c>
      <c r="AK72" s="18">
        <v>1</v>
      </c>
      <c r="AL72" s="18">
        <v>1</v>
      </c>
      <c r="AM72" s="18">
        <v>1</v>
      </c>
      <c r="AN72" s="18">
        <v>1</v>
      </c>
      <c r="AO72" s="18">
        <v>1</v>
      </c>
      <c r="AP72" s="18">
        <v>1</v>
      </c>
      <c r="AQ72" s="18">
        <v>0</v>
      </c>
      <c r="AR72" s="18">
        <v>1</v>
      </c>
      <c r="AS72" s="18">
        <v>1</v>
      </c>
      <c r="AT72" s="18">
        <v>1</v>
      </c>
      <c r="AU72" s="18">
        <v>1</v>
      </c>
      <c r="AV72" s="18">
        <v>0</v>
      </c>
      <c r="AW72" s="18">
        <v>1</v>
      </c>
      <c r="AX72" s="18">
        <v>1</v>
      </c>
      <c r="AY72" s="18">
        <v>0</v>
      </c>
      <c r="AZ72" s="18">
        <v>1</v>
      </c>
      <c r="BA72" s="4">
        <v>1</v>
      </c>
      <c r="BB72" s="4">
        <v>1</v>
      </c>
      <c r="BC72" s="18">
        <v>1</v>
      </c>
      <c r="BD72" s="18">
        <v>1</v>
      </c>
      <c r="BE72" s="18">
        <v>1</v>
      </c>
      <c r="BF72" s="18">
        <v>0</v>
      </c>
      <c r="BG72" s="18">
        <v>1</v>
      </c>
      <c r="BH72" s="18">
        <v>1</v>
      </c>
      <c r="BI72" s="18">
        <v>1</v>
      </c>
      <c r="BJ72" s="18">
        <v>0</v>
      </c>
      <c r="BK72" s="18">
        <v>1</v>
      </c>
      <c r="BL72" s="4">
        <v>1</v>
      </c>
      <c r="BM72" s="18">
        <v>1</v>
      </c>
      <c r="BN72" s="210">
        <v>1</v>
      </c>
    </row>
    <row r="73" spans="2:66" x14ac:dyDescent="0.25">
      <c r="B73" s="325">
        <v>68</v>
      </c>
      <c r="C73" s="368" t="s">
        <v>864</v>
      </c>
      <c r="D73" s="368" t="s">
        <v>878</v>
      </c>
      <c r="E73" s="368" t="s">
        <v>155</v>
      </c>
      <c r="F73" s="381">
        <v>68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  <c r="Q73" s="18">
        <v>0</v>
      </c>
      <c r="R73" s="18">
        <v>1</v>
      </c>
      <c r="S73" s="18">
        <v>1</v>
      </c>
      <c r="T73" s="18">
        <v>1</v>
      </c>
      <c r="U73" s="18">
        <v>0</v>
      </c>
      <c r="V73" s="18">
        <v>1</v>
      </c>
      <c r="W73" s="18">
        <v>1</v>
      </c>
      <c r="X73" s="4">
        <v>1</v>
      </c>
      <c r="Y73" s="4">
        <v>1</v>
      </c>
      <c r="Z73" s="4">
        <v>1</v>
      </c>
      <c r="AA73" s="18">
        <v>0</v>
      </c>
      <c r="AB73" s="18">
        <v>1</v>
      </c>
      <c r="AC73" s="18">
        <v>1</v>
      </c>
      <c r="AD73" s="18">
        <v>1</v>
      </c>
      <c r="AE73" s="18">
        <v>1</v>
      </c>
      <c r="AF73" s="18">
        <v>1</v>
      </c>
      <c r="AG73" s="18">
        <v>1</v>
      </c>
      <c r="AH73" s="18">
        <v>1</v>
      </c>
      <c r="AI73" s="18">
        <v>1</v>
      </c>
      <c r="AJ73" s="18">
        <v>0</v>
      </c>
      <c r="AK73" s="18">
        <v>1</v>
      </c>
      <c r="AL73" s="18">
        <v>1</v>
      </c>
      <c r="AM73" s="18">
        <v>1</v>
      </c>
      <c r="AN73" s="18">
        <v>1</v>
      </c>
      <c r="AO73" s="18">
        <v>1</v>
      </c>
      <c r="AP73" s="18">
        <v>1</v>
      </c>
      <c r="AQ73" s="18">
        <v>0</v>
      </c>
      <c r="AR73" s="18">
        <v>1</v>
      </c>
      <c r="AS73" s="18">
        <v>1</v>
      </c>
      <c r="AT73" s="18">
        <v>1</v>
      </c>
      <c r="AU73" s="18">
        <v>1</v>
      </c>
      <c r="AV73" s="18">
        <v>0</v>
      </c>
      <c r="AW73" s="18">
        <v>1</v>
      </c>
      <c r="AX73" s="18">
        <v>1</v>
      </c>
      <c r="AY73" s="18">
        <v>0</v>
      </c>
      <c r="AZ73" s="18">
        <v>1</v>
      </c>
      <c r="BA73" s="4">
        <v>1</v>
      </c>
      <c r="BB73" s="4">
        <v>1</v>
      </c>
      <c r="BC73" s="18">
        <v>1</v>
      </c>
      <c r="BD73" s="18">
        <v>1</v>
      </c>
      <c r="BE73" s="18">
        <v>1</v>
      </c>
      <c r="BF73" s="18">
        <v>0</v>
      </c>
      <c r="BG73" s="18">
        <v>1</v>
      </c>
      <c r="BH73" s="18">
        <v>1</v>
      </c>
      <c r="BI73" s="18">
        <v>1</v>
      </c>
      <c r="BJ73" s="18">
        <v>0</v>
      </c>
      <c r="BK73" s="18">
        <v>1</v>
      </c>
      <c r="BL73" s="4">
        <v>1</v>
      </c>
      <c r="BM73" s="18">
        <v>1</v>
      </c>
      <c r="BN73" s="210">
        <v>1</v>
      </c>
    </row>
    <row r="74" spans="2:66" x14ac:dyDescent="0.25">
      <c r="B74" s="325">
        <v>69</v>
      </c>
      <c r="C74" s="368" t="s">
        <v>864</v>
      </c>
      <c r="D74" s="368" t="s">
        <v>878</v>
      </c>
      <c r="E74" s="368" t="s">
        <v>153</v>
      </c>
      <c r="F74" s="381">
        <v>69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  <c r="Q74" s="18">
        <v>0</v>
      </c>
      <c r="R74" s="18">
        <v>1</v>
      </c>
      <c r="S74" s="18">
        <v>1</v>
      </c>
      <c r="T74" s="18">
        <v>1</v>
      </c>
      <c r="U74" s="18">
        <v>0</v>
      </c>
      <c r="V74" s="18">
        <v>1</v>
      </c>
      <c r="W74" s="18">
        <v>1</v>
      </c>
      <c r="X74" s="4">
        <v>1</v>
      </c>
      <c r="Y74" s="4">
        <v>1</v>
      </c>
      <c r="Z74" s="4">
        <v>1</v>
      </c>
      <c r="AA74" s="18">
        <v>0</v>
      </c>
      <c r="AB74" s="18">
        <v>1</v>
      </c>
      <c r="AC74" s="18">
        <v>1</v>
      </c>
      <c r="AD74" s="18">
        <v>1</v>
      </c>
      <c r="AE74" s="18">
        <v>1</v>
      </c>
      <c r="AF74" s="18">
        <v>1</v>
      </c>
      <c r="AG74" s="18">
        <v>1</v>
      </c>
      <c r="AH74" s="18">
        <v>1</v>
      </c>
      <c r="AI74" s="18">
        <v>1</v>
      </c>
      <c r="AJ74" s="18">
        <v>0</v>
      </c>
      <c r="AK74" s="18">
        <v>1</v>
      </c>
      <c r="AL74" s="18">
        <v>1</v>
      </c>
      <c r="AM74" s="18">
        <v>1</v>
      </c>
      <c r="AN74" s="18">
        <v>1</v>
      </c>
      <c r="AO74" s="18">
        <v>1</v>
      </c>
      <c r="AP74" s="18">
        <v>1</v>
      </c>
      <c r="AQ74" s="18">
        <v>0</v>
      </c>
      <c r="AR74" s="18">
        <v>1</v>
      </c>
      <c r="AS74" s="18">
        <v>1</v>
      </c>
      <c r="AT74" s="18">
        <v>1</v>
      </c>
      <c r="AU74" s="18">
        <v>1</v>
      </c>
      <c r="AV74" s="18">
        <v>0</v>
      </c>
      <c r="AW74" s="18">
        <v>1</v>
      </c>
      <c r="AX74" s="18">
        <v>1</v>
      </c>
      <c r="AY74" s="18">
        <v>0</v>
      </c>
      <c r="AZ74" s="18">
        <v>1</v>
      </c>
      <c r="BA74" s="4">
        <v>1</v>
      </c>
      <c r="BB74" s="4">
        <v>1</v>
      </c>
      <c r="BC74" s="18">
        <v>1</v>
      </c>
      <c r="BD74" s="18">
        <v>1</v>
      </c>
      <c r="BE74" s="18">
        <v>1</v>
      </c>
      <c r="BF74" s="18">
        <v>0</v>
      </c>
      <c r="BG74" s="18">
        <v>1</v>
      </c>
      <c r="BH74" s="18">
        <v>1</v>
      </c>
      <c r="BI74" s="18">
        <v>1</v>
      </c>
      <c r="BJ74" s="18">
        <v>0</v>
      </c>
      <c r="BK74" s="18">
        <v>1</v>
      </c>
      <c r="BL74" s="4">
        <v>1</v>
      </c>
      <c r="BM74" s="18">
        <v>1</v>
      </c>
      <c r="BN74" s="210">
        <v>1</v>
      </c>
    </row>
    <row r="75" spans="2:66" x14ac:dyDescent="0.25">
      <c r="B75" s="325">
        <v>70</v>
      </c>
      <c r="C75" s="368" t="s">
        <v>864</v>
      </c>
      <c r="D75" s="368" t="s">
        <v>883</v>
      </c>
      <c r="E75" s="368" t="s">
        <v>153</v>
      </c>
      <c r="F75" s="381">
        <v>70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  <c r="Q75" s="18">
        <v>0</v>
      </c>
      <c r="R75" s="18">
        <v>1</v>
      </c>
      <c r="S75" s="18">
        <v>1</v>
      </c>
      <c r="T75" s="18">
        <v>1</v>
      </c>
      <c r="U75" s="18">
        <v>0</v>
      </c>
      <c r="V75" s="18">
        <v>1</v>
      </c>
      <c r="W75" s="18">
        <v>1</v>
      </c>
      <c r="X75" s="4">
        <v>1</v>
      </c>
      <c r="Y75" s="4">
        <v>1</v>
      </c>
      <c r="Z75" s="4">
        <v>1</v>
      </c>
      <c r="AA75" s="18">
        <v>0</v>
      </c>
      <c r="AB75" s="18">
        <v>1</v>
      </c>
      <c r="AC75" s="18">
        <v>1</v>
      </c>
      <c r="AD75" s="18">
        <v>1</v>
      </c>
      <c r="AE75" s="18">
        <v>1</v>
      </c>
      <c r="AF75" s="18">
        <v>1</v>
      </c>
      <c r="AG75" s="18">
        <v>1</v>
      </c>
      <c r="AH75" s="18">
        <v>1</v>
      </c>
      <c r="AI75" s="18">
        <v>1</v>
      </c>
      <c r="AJ75" s="18">
        <v>0</v>
      </c>
      <c r="AK75" s="18">
        <v>1</v>
      </c>
      <c r="AL75" s="18">
        <v>1</v>
      </c>
      <c r="AM75" s="18">
        <v>1</v>
      </c>
      <c r="AN75" s="18">
        <v>1</v>
      </c>
      <c r="AO75" s="18">
        <v>1</v>
      </c>
      <c r="AP75" s="18">
        <v>1</v>
      </c>
      <c r="AQ75" s="18">
        <v>0</v>
      </c>
      <c r="AR75" s="18">
        <v>1</v>
      </c>
      <c r="AS75" s="18">
        <v>1</v>
      </c>
      <c r="AT75" s="18">
        <v>1</v>
      </c>
      <c r="AU75" s="18">
        <v>1</v>
      </c>
      <c r="AV75" s="18">
        <v>0</v>
      </c>
      <c r="AW75" s="18">
        <v>1</v>
      </c>
      <c r="AX75" s="18">
        <v>1</v>
      </c>
      <c r="AY75" s="18">
        <v>0</v>
      </c>
      <c r="AZ75" s="18">
        <v>1</v>
      </c>
      <c r="BA75" s="4">
        <v>1</v>
      </c>
      <c r="BB75" s="4">
        <v>1</v>
      </c>
      <c r="BC75" s="18">
        <v>1</v>
      </c>
      <c r="BD75" s="18">
        <v>1</v>
      </c>
      <c r="BE75" s="18">
        <v>1</v>
      </c>
      <c r="BF75" s="18">
        <v>0</v>
      </c>
      <c r="BG75" s="18">
        <v>1</v>
      </c>
      <c r="BH75" s="18">
        <v>1</v>
      </c>
      <c r="BI75" s="18">
        <v>1</v>
      </c>
      <c r="BJ75" s="18">
        <v>0</v>
      </c>
      <c r="BK75" s="18">
        <v>1</v>
      </c>
      <c r="BL75" s="4">
        <v>1</v>
      </c>
      <c r="BM75" s="18">
        <v>1</v>
      </c>
      <c r="BN75" s="210">
        <v>1</v>
      </c>
    </row>
    <row r="76" spans="2:66" x14ac:dyDescent="0.25">
      <c r="B76" s="325">
        <v>71</v>
      </c>
      <c r="C76" s="368" t="s">
        <v>865</v>
      </c>
      <c r="D76" s="368" t="s">
        <v>913</v>
      </c>
      <c r="E76" s="368" t="s">
        <v>155</v>
      </c>
      <c r="F76" s="381">
        <v>71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  <c r="Q76" s="18">
        <v>0</v>
      </c>
      <c r="R76" s="18">
        <v>1</v>
      </c>
      <c r="S76" s="18">
        <v>1</v>
      </c>
      <c r="T76" s="18">
        <v>1</v>
      </c>
      <c r="U76" s="18">
        <v>0</v>
      </c>
      <c r="V76" s="18">
        <v>1</v>
      </c>
      <c r="W76" s="18">
        <v>1</v>
      </c>
      <c r="X76" s="4">
        <v>1</v>
      </c>
      <c r="Y76" s="4">
        <v>1</v>
      </c>
      <c r="Z76" s="4">
        <v>1</v>
      </c>
      <c r="AA76" s="18">
        <v>0</v>
      </c>
      <c r="AB76" s="18">
        <v>1</v>
      </c>
      <c r="AC76" s="18">
        <v>1</v>
      </c>
      <c r="AD76" s="18">
        <v>1</v>
      </c>
      <c r="AE76" s="18">
        <v>1</v>
      </c>
      <c r="AF76" s="18">
        <v>1</v>
      </c>
      <c r="AG76" s="18">
        <v>1</v>
      </c>
      <c r="AH76" s="18">
        <v>1</v>
      </c>
      <c r="AI76" s="18">
        <v>1</v>
      </c>
      <c r="AJ76" s="18">
        <v>0</v>
      </c>
      <c r="AK76" s="18">
        <v>1</v>
      </c>
      <c r="AL76" s="18">
        <v>1</v>
      </c>
      <c r="AM76" s="18">
        <v>1</v>
      </c>
      <c r="AN76" s="18">
        <v>1</v>
      </c>
      <c r="AO76" s="18">
        <v>1</v>
      </c>
      <c r="AP76" s="18">
        <v>1</v>
      </c>
      <c r="AQ76" s="18">
        <v>0</v>
      </c>
      <c r="AR76" s="18">
        <v>1</v>
      </c>
      <c r="AS76" s="18">
        <v>1</v>
      </c>
      <c r="AT76" s="18">
        <v>1</v>
      </c>
      <c r="AU76" s="18">
        <v>1</v>
      </c>
      <c r="AV76" s="18">
        <v>0</v>
      </c>
      <c r="AW76" s="18">
        <v>1</v>
      </c>
      <c r="AX76" s="18">
        <v>1</v>
      </c>
      <c r="AY76" s="18">
        <v>0</v>
      </c>
      <c r="AZ76" s="18">
        <v>1</v>
      </c>
      <c r="BA76" s="4">
        <v>1</v>
      </c>
      <c r="BB76" s="4">
        <v>1</v>
      </c>
      <c r="BC76" s="18">
        <v>1</v>
      </c>
      <c r="BD76" s="18">
        <v>1</v>
      </c>
      <c r="BE76" s="18">
        <v>1</v>
      </c>
      <c r="BF76" s="18">
        <v>0</v>
      </c>
      <c r="BG76" s="18">
        <v>1</v>
      </c>
      <c r="BH76" s="18">
        <v>1</v>
      </c>
      <c r="BI76" s="18">
        <v>1</v>
      </c>
      <c r="BJ76" s="18">
        <v>0</v>
      </c>
      <c r="BK76" s="18">
        <v>1</v>
      </c>
      <c r="BL76" s="4">
        <v>1</v>
      </c>
      <c r="BM76" s="18">
        <v>1</v>
      </c>
      <c r="BN76" s="210">
        <v>1</v>
      </c>
    </row>
    <row r="77" spans="2:66" x14ac:dyDescent="0.25">
      <c r="B77" s="325">
        <v>72</v>
      </c>
      <c r="C77" s="368" t="s">
        <v>865</v>
      </c>
      <c r="D77" s="368" t="s">
        <v>884</v>
      </c>
      <c r="E77" s="368" t="s">
        <v>155</v>
      </c>
      <c r="F77" s="381">
        <v>72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  <c r="Q77" s="18">
        <v>0</v>
      </c>
      <c r="R77" s="18">
        <v>1</v>
      </c>
      <c r="S77" s="18">
        <v>1</v>
      </c>
      <c r="T77" s="18">
        <v>1</v>
      </c>
      <c r="U77" s="18">
        <v>0</v>
      </c>
      <c r="V77" s="18">
        <v>1</v>
      </c>
      <c r="W77" s="18">
        <v>1</v>
      </c>
      <c r="X77" s="4">
        <v>1</v>
      </c>
      <c r="Y77" s="4">
        <v>1</v>
      </c>
      <c r="Z77" s="4">
        <v>1</v>
      </c>
      <c r="AA77" s="18">
        <v>0</v>
      </c>
      <c r="AB77" s="18">
        <v>1</v>
      </c>
      <c r="AC77" s="18">
        <v>1</v>
      </c>
      <c r="AD77" s="18">
        <v>1</v>
      </c>
      <c r="AE77" s="18">
        <v>1</v>
      </c>
      <c r="AF77" s="18">
        <v>1</v>
      </c>
      <c r="AG77" s="18">
        <v>1</v>
      </c>
      <c r="AH77" s="18">
        <v>1</v>
      </c>
      <c r="AI77" s="18">
        <v>1</v>
      </c>
      <c r="AJ77" s="18">
        <v>0</v>
      </c>
      <c r="AK77" s="18">
        <v>1</v>
      </c>
      <c r="AL77" s="18">
        <v>1</v>
      </c>
      <c r="AM77" s="18">
        <v>1</v>
      </c>
      <c r="AN77" s="18">
        <v>1</v>
      </c>
      <c r="AO77" s="18">
        <v>1</v>
      </c>
      <c r="AP77" s="18">
        <v>1</v>
      </c>
      <c r="AQ77" s="18">
        <v>0</v>
      </c>
      <c r="AR77" s="18">
        <v>1</v>
      </c>
      <c r="AS77" s="18">
        <v>1</v>
      </c>
      <c r="AT77" s="18">
        <v>1</v>
      </c>
      <c r="AU77" s="18">
        <v>1</v>
      </c>
      <c r="AV77" s="18">
        <v>0</v>
      </c>
      <c r="AW77" s="18">
        <v>1</v>
      </c>
      <c r="AX77" s="18">
        <v>1</v>
      </c>
      <c r="AY77" s="18">
        <v>0</v>
      </c>
      <c r="AZ77" s="18">
        <v>1</v>
      </c>
      <c r="BA77" s="4">
        <v>1</v>
      </c>
      <c r="BB77" s="4">
        <v>1</v>
      </c>
      <c r="BC77" s="18">
        <v>1</v>
      </c>
      <c r="BD77" s="18">
        <v>1</v>
      </c>
      <c r="BE77" s="18">
        <v>1</v>
      </c>
      <c r="BF77" s="18">
        <v>0</v>
      </c>
      <c r="BG77" s="18">
        <v>1</v>
      </c>
      <c r="BH77" s="18">
        <v>1</v>
      </c>
      <c r="BI77" s="18">
        <v>1</v>
      </c>
      <c r="BJ77" s="18">
        <v>0</v>
      </c>
      <c r="BK77" s="18">
        <v>1</v>
      </c>
      <c r="BL77" s="4">
        <v>1</v>
      </c>
      <c r="BM77" s="18">
        <v>1</v>
      </c>
      <c r="BN77" s="210">
        <v>1</v>
      </c>
    </row>
    <row r="78" spans="2:66" x14ac:dyDescent="0.25">
      <c r="B78" s="325">
        <v>73</v>
      </c>
      <c r="C78" s="368" t="s">
        <v>865</v>
      </c>
      <c r="D78" s="368" t="s">
        <v>913</v>
      </c>
      <c r="E78" s="368" t="s">
        <v>153</v>
      </c>
      <c r="F78" s="381">
        <v>73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  <c r="Q78" s="18">
        <v>0</v>
      </c>
      <c r="R78" s="18">
        <v>1</v>
      </c>
      <c r="S78" s="18">
        <v>1</v>
      </c>
      <c r="T78" s="18">
        <v>1</v>
      </c>
      <c r="U78" s="18">
        <v>0</v>
      </c>
      <c r="V78" s="18">
        <v>1</v>
      </c>
      <c r="W78" s="18">
        <v>1</v>
      </c>
      <c r="X78" s="4">
        <v>1</v>
      </c>
      <c r="Y78" s="4">
        <v>1</v>
      </c>
      <c r="Z78" s="4">
        <v>1</v>
      </c>
      <c r="AA78" s="18">
        <v>0</v>
      </c>
      <c r="AB78" s="18">
        <v>1</v>
      </c>
      <c r="AC78" s="18">
        <v>1</v>
      </c>
      <c r="AD78" s="18">
        <v>1</v>
      </c>
      <c r="AE78" s="18">
        <v>1</v>
      </c>
      <c r="AF78" s="18">
        <v>1</v>
      </c>
      <c r="AG78" s="18">
        <v>1</v>
      </c>
      <c r="AH78" s="18">
        <v>1</v>
      </c>
      <c r="AI78" s="18">
        <v>1</v>
      </c>
      <c r="AJ78" s="18">
        <v>0</v>
      </c>
      <c r="AK78" s="18">
        <v>1</v>
      </c>
      <c r="AL78" s="18">
        <v>1</v>
      </c>
      <c r="AM78" s="18">
        <v>1</v>
      </c>
      <c r="AN78" s="18">
        <v>1</v>
      </c>
      <c r="AO78" s="18">
        <v>1</v>
      </c>
      <c r="AP78" s="18">
        <v>1</v>
      </c>
      <c r="AQ78" s="18">
        <v>0</v>
      </c>
      <c r="AR78" s="18">
        <v>1</v>
      </c>
      <c r="AS78" s="18">
        <v>1</v>
      </c>
      <c r="AT78" s="18">
        <v>1</v>
      </c>
      <c r="AU78" s="18">
        <v>1</v>
      </c>
      <c r="AV78" s="18">
        <v>0</v>
      </c>
      <c r="AW78" s="18">
        <v>1</v>
      </c>
      <c r="AX78" s="18">
        <v>1</v>
      </c>
      <c r="AY78" s="18">
        <v>0</v>
      </c>
      <c r="AZ78" s="18">
        <v>1</v>
      </c>
      <c r="BA78" s="4">
        <v>1</v>
      </c>
      <c r="BB78" s="4">
        <v>1</v>
      </c>
      <c r="BC78" s="18">
        <v>1</v>
      </c>
      <c r="BD78" s="18">
        <v>1</v>
      </c>
      <c r="BE78" s="18">
        <v>1</v>
      </c>
      <c r="BF78" s="18">
        <v>0</v>
      </c>
      <c r="BG78" s="18">
        <v>1</v>
      </c>
      <c r="BH78" s="18">
        <v>1</v>
      </c>
      <c r="BI78" s="18">
        <v>1</v>
      </c>
      <c r="BJ78" s="18">
        <v>0</v>
      </c>
      <c r="BK78" s="18">
        <v>1</v>
      </c>
      <c r="BL78" s="4">
        <v>1</v>
      </c>
      <c r="BM78" s="18">
        <v>1</v>
      </c>
      <c r="BN78" s="210">
        <v>1</v>
      </c>
    </row>
    <row r="79" spans="2:66" x14ac:dyDescent="0.25">
      <c r="B79" s="325">
        <v>74</v>
      </c>
      <c r="C79" s="368" t="s">
        <v>865</v>
      </c>
      <c r="D79" s="368" t="s">
        <v>881</v>
      </c>
      <c r="E79" s="368" t="s">
        <v>153</v>
      </c>
      <c r="F79" s="381">
        <v>74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  <c r="Q79" s="18">
        <v>0</v>
      </c>
      <c r="R79" s="18">
        <v>1</v>
      </c>
      <c r="S79" s="18">
        <v>1</v>
      </c>
      <c r="T79" s="18">
        <v>1</v>
      </c>
      <c r="U79" s="18">
        <v>0</v>
      </c>
      <c r="V79" s="18">
        <v>1</v>
      </c>
      <c r="W79" s="18">
        <v>1</v>
      </c>
      <c r="X79" s="4">
        <v>1</v>
      </c>
      <c r="Y79" s="4">
        <v>1</v>
      </c>
      <c r="Z79" s="4">
        <v>1</v>
      </c>
      <c r="AA79" s="18">
        <v>0</v>
      </c>
      <c r="AB79" s="18">
        <v>1</v>
      </c>
      <c r="AC79" s="18">
        <v>1</v>
      </c>
      <c r="AD79" s="18">
        <v>1</v>
      </c>
      <c r="AE79" s="18">
        <v>1</v>
      </c>
      <c r="AF79" s="18">
        <v>1</v>
      </c>
      <c r="AG79" s="18">
        <v>1</v>
      </c>
      <c r="AH79" s="18">
        <v>1</v>
      </c>
      <c r="AI79" s="18">
        <v>1</v>
      </c>
      <c r="AJ79" s="18">
        <v>0</v>
      </c>
      <c r="AK79" s="18">
        <v>1</v>
      </c>
      <c r="AL79" s="18">
        <v>1</v>
      </c>
      <c r="AM79" s="18">
        <v>1</v>
      </c>
      <c r="AN79" s="18">
        <v>1</v>
      </c>
      <c r="AO79" s="18">
        <v>1</v>
      </c>
      <c r="AP79" s="18">
        <v>1</v>
      </c>
      <c r="AQ79" s="18">
        <v>0</v>
      </c>
      <c r="AR79" s="18">
        <v>1</v>
      </c>
      <c r="AS79" s="18">
        <v>1</v>
      </c>
      <c r="AT79" s="18">
        <v>1</v>
      </c>
      <c r="AU79" s="18">
        <v>1</v>
      </c>
      <c r="AV79" s="18">
        <v>0</v>
      </c>
      <c r="AW79" s="18">
        <v>1</v>
      </c>
      <c r="AX79" s="18">
        <v>1</v>
      </c>
      <c r="AY79" s="18">
        <v>0</v>
      </c>
      <c r="AZ79" s="18">
        <v>1</v>
      </c>
      <c r="BA79" s="4">
        <v>1</v>
      </c>
      <c r="BB79" s="4">
        <v>1</v>
      </c>
      <c r="BC79" s="18">
        <v>1</v>
      </c>
      <c r="BD79" s="18">
        <v>1</v>
      </c>
      <c r="BE79" s="18">
        <v>1</v>
      </c>
      <c r="BF79" s="18">
        <v>0</v>
      </c>
      <c r="BG79" s="18">
        <v>1</v>
      </c>
      <c r="BH79" s="18">
        <v>1</v>
      </c>
      <c r="BI79" s="18">
        <v>1</v>
      </c>
      <c r="BJ79" s="18">
        <v>0</v>
      </c>
      <c r="BK79" s="18">
        <v>1</v>
      </c>
      <c r="BL79" s="4">
        <v>1</v>
      </c>
      <c r="BM79" s="18">
        <v>1</v>
      </c>
      <c r="BN79" s="210">
        <v>1</v>
      </c>
    </row>
    <row r="80" spans="2:66" x14ac:dyDescent="0.25">
      <c r="B80" s="325">
        <v>75</v>
      </c>
      <c r="C80" s="368" t="s">
        <v>865</v>
      </c>
      <c r="D80" s="368" t="s">
        <v>884</v>
      </c>
      <c r="E80" s="368" t="s">
        <v>153</v>
      </c>
      <c r="F80" s="381">
        <v>75</v>
      </c>
      <c r="G80" s="4">
        <v>1</v>
      </c>
      <c r="H80" s="4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  <c r="Q80" s="18">
        <v>0</v>
      </c>
      <c r="R80" s="18">
        <v>1</v>
      </c>
      <c r="S80" s="18">
        <v>1</v>
      </c>
      <c r="T80" s="18">
        <v>1</v>
      </c>
      <c r="U80" s="18">
        <v>0</v>
      </c>
      <c r="V80" s="18">
        <v>1</v>
      </c>
      <c r="W80" s="18">
        <v>1</v>
      </c>
      <c r="X80" s="4">
        <v>1</v>
      </c>
      <c r="Y80" s="4">
        <v>1</v>
      </c>
      <c r="Z80" s="4">
        <v>1</v>
      </c>
      <c r="AA80" s="18">
        <v>0</v>
      </c>
      <c r="AB80" s="18">
        <v>1</v>
      </c>
      <c r="AC80" s="18">
        <v>1</v>
      </c>
      <c r="AD80" s="18">
        <v>1</v>
      </c>
      <c r="AE80" s="18">
        <v>1</v>
      </c>
      <c r="AF80" s="18">
        <v>1</v>
      </c>
      <c r="AG80" s="18">
        <v>1</v>
      </c>
      <c r="AH80" s="18">
        <v>1</v>
      </c>
      <c r="AI80" s="18">
        <v>1</v>
      </c>
      <c r="AJ80" s="18">
        <v>0</v>
      </c>
      <c r="AK80" s="18">
        <v>1</v>
      </c>
      <c r="AL80" s="18">
        <v>1</v>
      </c>
      <c r="AM80" s="18">
        <v>1</v>
      </c>
      <c r="AN80" s="18">
        <v>1</v>
      </c>
      <c r="AO80" s="18">
        <v>1</v>
      </c>
      <c r="AP80" s="18">
        <v>1</v>
      </c>
      <c r="AQ80" s="18">
        <v>0</v>
      </c>
      <c r="AR80" s="18">
        <v>1</v>
      </c>
      <c r="AS80" s="18">
        <v>1</v>
      </c>
      <c r="AT80" s="18">
        <v>1</v>
      </c>
      <c r="AU80" s="18">
        <v>1</v>
      </c>
      <c r="AV80" s="18">
        <v>0</v>
      </c>
      <c r="AW80" s="18">
        <v>1</v>
      </c>
      <c r="AX80" s="18">
        <v>1</v>
      </c>
      <c r="AY80" s="18">
        <v>0</v>
      </c>
      <c r="AZ80" s="18">
        <v>1</v>
      </c>
      <c r="BA80" s="4">
        <v>1</v>
      </c>
      <c r="BB80" s="4">
        <v>1</v>
      </c>
      <c r="BC80" s="18">
        <v>1</v>
      </c>
      <c r="BD80" s="18">
        <v>1</v>
      </c>
      <c r="BE80" s="18">
        <v>1</v>
      </c>
      <c r="BF80" s="18">
        <v>0</v>
      </c>
      <c r="BG80" s="18">
        <v>1</v>
      </c>
      <c r="BH80" s="18">
        <v>1</v>
      </c>
      <c r="BI80" s="18">
        <v>1</v>
      </c>
      <c r="BJ80" s="18">
        <v>0</v>
      </c>
      <c r="BK80" s="18">
        <v>1</v>
      </c>
      <c r="BL80" s="4">
        <v>1</v>
      </c>
      <c r="BM80" s="18">
        <v>1</v>
      </c>
      <c r="BN80" s="210">
        <v>1</v>
      </c>
    </row>
    <row r="81" spans="2:66" x14ac:dyDescent="0.25">
      <c r="B81" s="325">
        <v>76</v>
      </c>
      <c r="C81" s="368" t="s">
        <v>585</v>
      </c>
      <c r="D81" s="368" t="s">
        <v>879</v>
      </c>
      <c r="E81" s="368" t="s">
        <v>545</v>
      </c>
      <c r="F81" s="381">
        <v>76</v>
      </c>
      <c r="G81" s="4">
        <v>1</v>
      </c>
      <c r="H81" s="4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  <c r="Q81" s="18">
        <v>0</v>
      </c>
      <c r="R81" s="18">
        <v>1</v>
      </c>
      <c r="S81" s="18">
        <v>1</v>
      </c>
      <c r="T81" s="18">
        <v>1</v>
      </c>
      <c r="U81" s="18">
        <v>0</v>
      </c>
      <c r="V81" s="18">
        <v>1</v>
      </c>
      <c r="W81" s="18">
        <v>1</v>
      </c>
      <c r="X81" s="4">
        <v>1</v>
      </c>
      <c r="Y81" s="4">
        <v>1</v>
      </c>
      <c r="Z81" s="4">
        <v>1</v>
      </c>
      <c r="AA81" s="18">
        <v>0</v>
      </c>
      <c r="AB81" s="18">
        <v>1</v>
      </c>
      <c r="AC81" s="18">
        <v>1</v>
      </c>
      <c r="AD81" s="18">
        <v>1</v>
      </c>
      <c r="AE81" s="18">
        <v>1</v>
      </c>
      <c r="AF81" s="18">
        <v>1</v>
      </c>
      <c r="AG81" s="18">
        <v>1</v>
      </c>
      <c r="AH81" s="18">
        <v>1</v>
      </c>
      <c r="AI81" s="18">
        <v>1</v>
      </c>
      <c r="AJ81" s="18">
        <v>0</v>
      </c>
      <c r="AK81" s="18">
        <v>1</v>
      </c>
      <c r="AL81" s="18">
        <v>1</v>
      </c>
      <c r="AM81" s="18">
        <v>1</v>
      </c>
      <c r="AN81" s="18">
        <v>1</v>
      </c>
      <c r="AO81" s="18">
        <v>1</v>
      </c>
      <c r="AP81" s="18">
        <v>1</v>
      </c>
      <c r="AQ81" s="18">
        <v>0</v>
      </c>
      <c r="AR81" s="18">
        <v>1</v>
      </c>
      <c r="AS81" s="18">
        <v>1</v>
      </c>
      <c r="AT81" s="18">
        <v>1</v>
      </c>
      <c r="AU81" s="18">
        <v>1</v>
      </c>
      <c r="AV81" s="18">
        <v>0</v>
      </c>
      <c r="AW81" s="18">
        <v>1</v>
      </c>
      <c r="AX81" s="18">
        <v>1</v>
      </c>
      <c r="AY81" s="18">
        <v>0</v>
      </c>
      <c r="AZ81" s="18">
        <v>1</v>
      </c>
      <c r="BA81" s="4">
        <v>1</v>
      </c>
      <c r="BB81" s="4">
        <v>1</v>
      </c>
      <c r="BC81" s="18">
        <v>1</v>
      </c>
      <c r="BD81" s="18">
        <v>1</v>
      </c>
      <c r="BE81" s="18">
        <v>1</v>
      </c>
      <c r="BF81" s="18">
        <v>0</v>
      </c>
      <c r="BG81" s="18">
        <v>1</v>
      </c>
      <c r="BH81" s="18">
        <v>1</v>
      </c>
      <c r="BI81" s="18">
        <v>1</v>
      </c>
      <c r="BJ81" s="18">
        <v>0</v>
      </c>
      <c r="BK81" s="18">
        <v>1</v>
      </c>
      <c r="BL81" s="4">
        <v>1</v>
      </c>
      <c r="BM81" s="18">
        <v>1</v>
      </c>
      <c r="BN81" s="210">
        <v>1</v>
      </c>
    </row>
    <row r="82" spans="2:66" x14ac:dyDescent="0.25">
      <c r="B82" s="325">
        <v>77</v>
      </c>
      <c r="C82" s="368" t="s">
        <v>585</v>
      </c>
      <c r="D82" s="368" t="s">
        <v>890</v>
      </c>
      <c r="E82" s="368" t="s">
        <v>545</v>
      </c>
      <c r="F82" s="381">
        <v>77</v>
      </c>
      <c r="G82" s="4">
        <v>1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  <c r="Q82" s="18">
        <v>0</v>
      </c>
      <c r="R82" s="18">
        <v>1</v>
      </c>
      <c r="S82" s="18">
        <v>1</v>
      </c>
      <c r="T82" s="18">
        <v>1</v>
      </c>
      <c r="U82" s="18">
        <v>0</v>
      </c>
      <c r="V82" s="18">
        <v>1</v>
      </c>
      <c r="W82" s="18">
        <v>1</v>
      </c>
      <c r="X82" s="4">
        <v>1</v>
      </c>
      <c r="Y82" s="4">
        <v>1</v>
      </c>
      <c r="Z82" s="4">
        <v>1</v>
      </c>
      <c r="AA82" s="18">
        <v>0</v>
      </c>
      <c r="AB82" s="18">
        <v>1</v>
      </c>
      <c r="AC82" s="18">
        <v>1</v>
      </c>
      <c r="AD82" s="18">
        <v>1</v>
      </c>
      <c r="AE82" s="18">
        <v>1</v>
      </c>
      <c r="AF82" s="18">
        <v>1</v>
      </c>
      <c r="AG82" s="18">
        <v>1</v>
      </c>
      <c r="AH82" s="18">
        <v>1</v>
      </c>
      <c r="AI82" s="18">
        <v>1</v>
      </c>
      <c r="AJ82" s="18">
        <v>0</v>
      </c>
      <c r="AK82" s="18">
        <v>1</v>
      </c>
      <c r="AL82" s="18">
        <v>1</v>
      </c>
      <c r="AM82" s="18">
        <v>1</v>
      </c>
      <c r="AN82" s="18">
        <v>1</v>
      </c>
      <c r="AO82" s="18">
        <v>1</v>
      </c>
      <c r="AP82" s="18">
        <v>1</v>
      </c>
      <c r="AQ82" s="18">
        <v>0</v>
      </c>
      <c r="AR82" s="18">
        <v>1</v>
      </c>
      <c r="AS82" s="18">
        <v>1</v>
      </c>
      <c r="AT82" s="18">
        <v>1</v>
      </c>
      <c r="AU82" s="18">
        <v>1</v>
      </c>
      <c r="AV82" s="18">
        <v>0</v>
      </c>
      <c r="AW82" s="18">
        <v>1</v>
      </c>
      <c r="AX82" s="18">
        <v>1</v>
      </c>
      <c r="AY82" s="18">
        <v>0</v>
      </c>
      <c r="AZ82" s="18">
        <v>1</v>
      </c>
      <c r="BA82" s="4">
        <v>1</v>
      </c>
      <c r="BB82" s="4">
        <v>1</v>
      </c>
      <c r="BC82" s="18">
        <v>1</v>
      </c>
      <c r="BD82" s="18">
        <v>1</v>
      </c>
      <c r="BE82" s="18">
        <v>1</v>
      </c>
      <c r="BF82" s="18">
        <v>0</v>
      </c>
      <c r="BG82" s="18">
        <v>1</v>
      </c>
      <c r="BH82" s="18">
        <v>1</v>
      </c>
      <c r="BI82" s="18">
        <v>1</v>
      </c>
      <c r="BJ82" s="18">
        <v>0</v>
      </c>
      <c r="BK82" s="18">
        <v>1</v>
      </c>
      <c r="BL82" s="4">
        <v>1</v>
      </c>
      <c r="BM82" s="18">
        <v>1</v>
      </c>
      <c r="BN82" s="210">
        <v>1</v>
      </c>
    </row>
    <row r="83" spans="2:66" x14ac:dyDescent="0.25">
      <c r="B83" s="325">
        <v>78</v>
      </c>
      <c r="C83" s="368" t="s">
        <v>585</v>
      </c>
      <c r="D83" s="368" t="s">
        <v>890</v>
      </c>
      <c r="E83" s="368">
        <v>3031</v>
      </c>
      <c r="F83" s="381">
        <v>78</v>
      </c>
      <c r="G83" s="4">
        <v>1</v>
      </c>
      <c r="H83" s="4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  <c r="Q83" s="18">
        <v>0</v>
      </c>
      <c r="R83" s="18">
        <v>1</v>
      </c>
      <c r="S83" s="18">
        <v>1</v>
      </c>
      <c r="T83" s="18">
        <v>1</v>
      </c>
      <c r="U83" s="18">
        <v>0</v>
      </c>
      <c r="V83" s="18">
        <v>1</v>
      </c>
      <c r="W83" s="18">
        <v>1</v>
      </c>
      <c r="X83" s="4">
        <v>1</v>
      </c>
      <c r="Y83" s="4">
        <v>1</v>
      </c>
      <c r="Z83" s="4">
        <v>1</v>
      </c>
      <c r="AA83" s="18">
        <v>0</v>
      </c>
      <c r="AB83" s="18">
        <v>1</v>
      </c>
      <c r="AC83" s="18">
        <v>1</v>
      </c>
      <c r="AD83" s="18">
        <v>1</v>
      </c>
      <c r="AE83" s="18">
        <v>1</v>
      </c>
      <c r="AF83" s="18">
        <v>1</v>
      </c>
      <c r="AG83" s="18">
        <v>1</v>
      </c>
      <c r="AH83" s="18">
        <v>1</v>
      </c>
      <c r="AI83" s="18">
        <v>1</v>
      </c>
      <c r="AJ83" s="18">
        <v>0</v>
      </c>
      <c r="AK83" s="18">
        <v>1</v>
      </c>
      <c r="AL83" s="18">
        <v>1</v>
      </c>
      <c r="AM83" s="18">
        <v>1</v>
      </c>
      <c r="AN83" s="18">
        <v>1</v>
      </c>
      <c r="AO83" s="18">
        <v>1</v>
      </c>
      <c r="AP83" s="18">
        <v>1</v>
      </c>
      <c r="AQ83" s="18">
        <v>0</v>
      </c>
      <c r="AR83" s="18">
        <v>1</v>
      </c>
      <c r="AS83" s="18">
        <v>1</v>
      </c>
      <c r="AT83" s="18">
        <v>1</v>
      </c>
      <c r="AU83" s="18">
        <v>1</v>
      </c>
      <c r="AV83" s="18">
        <v>0</v>
      </c>
      <c r="AW83" s="18">
        <v>1</v>
      </c>
      <c r="AX83" s="18">
        <v>1</v>
      </c>
      <c r="AY83" s="18">
        <v>0</v>
      </c>
      <c r="AZ83" s="18">
        <v>1</v>
      </c>
      <c r="BA83" s="4">
        <v>1</v>
      </c>
      <c r="BB83" s="4">
        <v>1</v>
      </c>
      <c r="BC83" s="18">
        <v>1</v>
      </c>
      <c r="BD83" s="18">
        <v>1</v>
      </c>
      <c r="BE83" s="18">
        <v>1</v>
      </c>
      <c r="BF83" s="18">
        <v>0</v>
      </c>
      <c r="BG83" s="18">
        <v>1</v>
      </c>
      <c r="BH83" s="18">
        <v>1</v>
      </c>
      <c r="BI83" s="18">
        <v>1</v>
      </c>
      <c r="BJ83" s="18">
        <v>0</v>
      </c>
      <c r="BK83" s="18">
        <v>1</v>
      </c>
      <c r="BL83" s="4">
        <v>1</v>
      </c>
      <c r="BM83" s="18">
        <v>1</v>
      </c>
      <c r="BN83" s="210">
        <v>1</v>
      </c>
    </row>
    <row r="84" spans="2:66" x14ac:dyDescent="0.25">
      <c r="B84" s="325">
        <v>79</v>
      </c>
      <c r="C84" s="368" t="s">
        <v>585</v>
      </c>
      <c r="D84" s="368" t="s">
        <v>883</v>
      </c>
      <c r="E84" s="368" t="s">
        <v>157</v>
      </c>
      <c r="F84" s="381">
        <v>79</v>
      </c>
      <c r="G84" s="4">
        <v>1</v>
      </c>
      <c r="H84" s="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  <c r="Q84" s="18">
        <v>0</v>
      </c>
      <c r="R84" s="18">
        <v>1</v>
      </c>
      <c r="S84" s="18">
        <v>1</v>
      </c>
      <c r="T84" s="18">
        <v>1</v>
      </c>
      <c r="U84" s="18">
        <v>0</v>
      </c>
      <c r="V84" s="18">
        <v>1</v>
      </c>
      <c r="W84" s="18">
        <v>1</v>
      </c>
      <c r="X84" s="4">
        <v>1</v>
      </c>
      <c r="Y84" s="4">
        <v>1</v>
      </c>
      <c r="Z84" s="4">
        <v>1</v>
      </c>
      <c r="AA84" s="18">
        <v>0</v>
      </c>
      <c r="AB84" s="18">
        <v>1</v>
      </c>
      <c r="AC84" s="18">
        <v>1</v>
      </c>
      <c r="AD84" s="18">
        <v>1</v>
      </c>
      <c r="AE84" s="18">
        <v>1</v>
      </c>
      <c r="AF84" s="18">
        <v>1</v>
      </c>
      <c r="AG84" s="18">
        <v>1</v>
      </c>
      <c r="AH84" s="18">
        <v>1</v>
      </c>
      <c r="AI84" s="18">
        <v>1</v>
      </c>
      <c r="AJ84" s="18">
        <v>0</v>
      </c>
      <c r="AK84" s="18">
        <v>1</v>
      </c>
      <c r="AL84" s="18">
        <v>1</v>
      </c>
      <c r="AM84" s="18">
        <v>1</v>
      </c>
      <c r="AN84" s="18">
        <v>1</v>
      </c>
      <c r="AO84" s="18">
        <v>1</v>
      </c>
      <c r="AP84" s="18">
        <v>1</v>
      </c>
      <c r="AQ84" s="18">
        <v>0</v>
      </c>
      <c r="AR84" s="18">
        <v>1</v>
      </c>
      <c r="AS84" s="18">
        <v>1</v>
      </c>
      <c r="AT84" s="18">
        <v>1</v>
      </c>
      <c r="AU84" s="18">
        <v>1</v>
      </c>
      <c r="AV84" s="18">
        <v>0</v>
      </c>
      <c r="AW84" s="18">
        <v>1</v>
      </c>
      <c r="AX84" s="18">
        <v>1</v>
      </c>
      <c r="AY84" s="18">
        <v>0</v>
      </c>
      <c r="AZ84" s="18">
        <v>1</v>
      </c>
      <c r="BA84" s="4">
        <v>1</v>
      </c>
      <c r="BB84" s="4">
        <v>1</v>
      </c>
      <c r="BC84" s="18">
        <v>1</v>
      </c>
      <c r="BD84" s="18">
        <v>1</v>
      </c>
      <c r="BE84" s="18">
        <v>1</v>
      </c>
      <c r="BF84" s="18">
        <v>0</v>
      </c>
      <c r="BG84" s="18">
        <v>1</v>
      </c>
      <c r="BH84" s="18">
        <v>1</v>
      </c>
      <c r="BI84" s="18">
        <v>1</v>
      </c>
      <c r="BJ84" s="18">
        <v>0</v>
      </c>
      <c r="BK84" s="18">
        <v>1</v>
      </c>
      <c r="BL84" s="4">
        <v>1</v>
      </c>
      <c r="BM84" s="18">
        <v>1</v>
      </c>
      <c r="BN84" s="210">
        <v>1</v>
      </c>
    </row>
    <row r="85" spans="2:66" x14ac:dyDescent="0.25">
      <c r="B85" s="325">
        <v>80</v>
      </c>
      <c r="C85" s="368" t="s">
        <v>585</v>
      </c>
      <c r="D85" s="368" t="s">
        <v>880</v>
      </c>
      <c r="E85" s="368" t="s">
        <v>153</v>
      </c>
      <c r="F85" s="381">
        <v>80</v>
      </c>
      <c r="G85" s="4">
        <v>1</v>
      </c>
      <c r="H85" s="4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  <c r="Q85" s="18">
        <v>0</v>
      </c>
      <c r="R85" s="18">
        <v>1</v>
      </c>
      <c r="S85" s="18">
        <v>1</v>
      </c>
      <c r="T85" s="18">
        <v>1</v>
      </c>
      <c r="U85" s="18">
        <v>0</v>
      </c>
      <c r="V85" s="18">
        <v>1</v>
      </c>
      <c r="W85" s="18">
        <v>1</v>
      </c>
      <c r="X85" s="4">
        <v>1</v>
      </c>
      <c r="Y85" s="4">
        <v>1</v>
      </c>
      <c r="Z85" s="4">
        <v>1</v>
      </c>
      <c r="AA85" s="18">
        <v>0</v>
      </c>
      <c r="AB85" s="18">
        <v>1</v>
      </c>
      <c r="AC85" s="18">
        <v>1</v>
      </c>
      <c r="AD85" s="18">
        <v>1</v>
      </c>
      <c r="AE85" s="18">
        <v>1</v>
      </c>
      <c r="AF85" s="18">
        <v>1</v>
      </c>
      <c r="AG85" s="18">
        <v>1</v>
      </c>
      <c r="AH85" s="18">
        <v>1</v>
      </c>
      <c r="AI85" s="18">
        <v>1</v>
      </c>
      <c r="AJ85" s="18">
        <v>0</v>
      </c>
      <c r="AK85" s="18">
        <v>1</v>
      </c>
      <c r="AL85" s="18">
        <v>1</v>
      </c>
      <c r="AM85" s="18">
        <v>1</v>
      </c>
      <c r="AN85" s="18">
        <v>1</v>
      </c>
      <c r="AO85" s="18">
        <v>1</v>
      </c>
      <c r="AP85" s="18">
        <v>1</v>
      </c>
      <c r="AQ85" s="18">
        <v>0</v>
      </c>
      <c r="AR85" s="18">
        <v>1</v>
      </c>
      <c r="AS85" s="18">
        <v>1</v>
      </c>
      <c r="AT85" s="18">
        <v>1</v>
      </c>
      <c r="AU85" s="18">
        <v>1</v>
      </c>
      <c r="AV85" s="18">
        <v>0</v>
      </c>
      <c r="AW85" s="18">
        <v>1</v>
      </c>
      <c r="AX85" s="18">
        <v>1</v>
      </c>
      <c r="AY85" s="18">
        <v>0</v>
      </c>
      <c r="AZ85" s="18">
        <v>1</v>
      </c>
      <c r="BA85" s="4">
        <v>1</v>
      </c>
      <c r="BB85" s="4">
        <v>1</v>
      </c>
      <c r="BC85" s="18">
        <v>1</v>
      </c>
      <c r="BD85" s="18">
        <v>1</v>
      </c>
      <c r="BE85" s="18">
        <v>1</v>
      </c>
      <c r="BF85" s="18">
        <v>0</v>
      </c>
      <c r="BG85" s="18">
        <v>1</v>
      </c>
      <c r="BH85" s="18">
        <v>1</v>
      </c>
      <c r="BI85" s="18">
        <v>1</v>
      </c>
      <c r="BJ85" s="18">
        <v>0</v>
      </c>
      <c r="BK85" s="18">
        <v>1</v>
      </c>
      <c r="BL85" s="4">
        <v>1</v>
      </c>
      <c r="BM85" s="18">
        <v>1</v>
      </c>
      <c r="BN85" s="210">
        <v>1</v>
      </c>
    </row>
    <row r="86" spans="2:66" x14ac:dyDescent="0.25">
      <c r="B86" s="325">
        <v>81</v>
      </c>
      <c r="C86" s="368" t="s">
        <v>585</v>
      </c>
      <c r="D86" s="368" t="s">
        <v>883</v>
      </c>
      <c r="E86" s="368" t="s">
        <v>153</v>
      </c>
      <c r="F86" s="381">
        <v>81</v>
      </c>
      <c r="G86" s="4">
        <v>1</v>
      </c>
      <c r="H86" s="4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  <c r="Q86" s="18">
        <v>0</v>
      </c>
      <c r="R86" s="18">
        <v>1</v>
      </c>
      <c r="S86" s="18">
        <v>1</v>
      </c>
      <c r="T86" s="18">
        <v>1</v>
      </c>
      <c r="U86" s="18">
        <v>0</v>
      </c>
      <c r="V86" s="18">
        <v>1</v>
      </c>
      <c r="W86" s="18">
        <v>1</v>
      </c>
      <c r="X86" s="4">
        <v>1</v>
      </c>
      <c r="Y86" s="4">
        <v>1</v>
      </c>
      <c r="Z86" s="4">
        <v>1</v>
      </c>
      <c r="AA86" s="18">
        <v>0</v>
      </c>
      <c r="AB86" s="18">
        <v>1</v>
      </c>
      <c r="AC86" s="18">
        <v>1</v>
      </c>
      <c r="AD86" s="18">
        <v>1</v>
      </c>
      <c r="AE86" s="18">
        <v>1</v>
      </c>
      <c r="AF86" s="18">
        <v>1</v>
      </c>
      <c r="AG86" s="18">
        <v>1</v>
      </c>
      <c r="AH86" s="18">
        <v>1</v>
      </c>
      <c r="AI86" s="18">
        <v>1</v>
      </c>
      <c r="AJ86" s="18">
        <v>0</v>
      </c>
      <c r="AK86" s="18">
        <v>1</v>
      </c>
      <c r="AL86" s="18">
        <v>1</v>
      </c>
      <c r="AM86" s="18">
        <v>1</v>
      </c>
      <c r="AN86" s="18">
        <v>1</v>
      </c>
      <c r="AO86" s="18">
        <v>1</v>
      </c>
      <c r="AP86" s="18">
        <v>1</v>
      </c>
      <c r="AQ86" s="18">
        <v>0</v>
      </c>
      <c r="AR86" s="18">
        <v>1</v>
      </c>
      <c r="AS86" s="18">
        <v>1</v>
      </c>
      <c r="AT86" s="18">
        <v>1</v>
      </c>
      <c r="AU86" s="18">
        <v>1</v>
      </c>
      <c r="AV86" s="18">
        <v>0</v>
      </c>
      <c r="AW86" s="18">
        <v>1</v>
      </c>
      <c r="AX86" s="18">
        <v>1</v>
      </c>
      <c r="AY86" s="18">
        <v>0</v>
      </c>
      <c r="AZ86" s="18">
        <v>1</v>
      </c>
      <c r="BA86" s="4">
        <v>1</v>
      </c>
      <c r="BB86" s="4">
        <v>1</v>
      </c>
      <c r="BC86" s="18">
        <v>1</v>
      </c>
      <c r="BD86" s="18">
        <v>1</v>
      </c>
      <c r="BE86" s="18">
        <v>1</v>
      </c>
      <c r="BF86" s="18">
        <v>0</v>
      </c>
      <c r="BG86" s="18">
        <v>1</v>
      </c>
      <c r="BH86" s="18">
        <v>1</v>
      </c>
      <c r="BI86" s="18">
        <v>1</v>
      </c>
      <c r="BJ86" s="18">
        <v>0</v>
      </c>
      <c r="BK86" s="18">
        <v>1</v>
      </c>
      <c r="BL86" s="4">
        <v>1</v>
      </c>
      <c r="BM86" s="18">
        <v>1</v>
      </c>
      <c r="BN86" s="210">
        <v>1</v>
      </c>
    </row>
    <row r="87" spans="2:66" x14ac:dyDescent="0.25">
      <c r="B87" s="325">
        <v>82</v>
      </c>
      <c r="C87" s="368" t="s">
        <v>585</v>
      </c>
      <c r="D87" s="368" t="s">
        <v>884</v>
      </c>
      <c r="E87" s="368" t="s">
        <v>153</v>
      </c>
      <c r="F87" s="381">
        <v>82</v>
      </c>
      <c r="G87" s="4">
        <v>1</v>
      </c>
      <c r="H87" s="4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  <c r="Q87" s="18">
        <v>0</v>
      </c>
      <c r="R87" s="18">
        <v>1</v>
      </c>
      <c r="S87" s="18">
        <v>1</v>
      </c>
      <c r="T87" s="18">
        <v>1</v>
      </c>
      <c r="U87" s="18">
        <v>0</v>
      </c>
      <c r="V87" s="18">
        <v>1</v>
      </c>
      <c r="W87" s="18">
        <v>1</v>
      </c>
      <c r="X87" s="4">
        <v>1</v>
      </c>
      <c r="Y87" s="4">
        <v>1</v>
      </c>
      <c r="Z87" s="4">
        <v>1</v>
      </c>
      <c r="AA87" s="18">
        <v>0</v>
      </c>
      <c r="AB87" s="18">
        <v>1</v>
      </c>
      <c r="AC87" s="18">
        <v>1</v>
      </c>
      <c r="AD87" s="18">
        <v>1</v>
      </c>
      <c r="AE87" s="18">
        <v>1</v>
      </c>
      <c r="AF87" s="18">
        <v>1</v>
      </c>
      <c r="AG87" s="18">
        <v>1</v>
      </c>
      <c r="AH87" s="18">
        <v>1</v>
      </c>
      <c r="AI87" s="18">
        <v>1</v>
      </c>
      <c r="AJ87" s="18">
        <v>0</v>
      </c>
      <c r="AK87" s="18">
        <v>1</v>
      </c>
      <c r="AL87" s="18">
        <v>1</v>
      </c>
      <c r="AM87" s="18">
        <v>1</v>
      </c>
      <c r="AN87" s="18">
        <v>1</v>
      </c>
      <c r="AO87" s="18">
        <v>1</v>
      </c>
      <c r="AP87" s="18">
        <v>1</v>
      </c>
      <c r="AQ87" s="18">
        <v>0</v>
      </c>
      <c r="AR87" s="18">
        <v>1</v>
      </c>
      <c r="AS87" s="18">
        <v>1</v>
      </c>
      <c r="AT87" s="18">
        <v>1</v>
      </c>
      <c r="AU87" s="18">
        <v>1</v>
      </c>
      <c r="AV87" s="18">
        <v>0</v>
      </c>
      <c r="AW87" s="18">
        <v>1</v>
      </c>
      <c r="AX87" s="18">
        <v>1</v>
      </c>
      <c r="AY87" s="18">
        <v>0</v>
      </c>
      <c r="AZ87" s="18">
        <v>1</v>
      </c>
      <c r="BA87" s="4">
        <v>1</v>
      </c>
      <c r="BB87" s="4">
        <v>1</v>
      </c>
      <c r="BC87" s="18">
        <v>1</v>
      </c>
      <c r="BD87" s="18">
        <v>1</v>
      </c>
      <c r="BE87" s="18">
        <v>1</v>
      </c>
      <c r="BF87" s="18">
        <v>0</v>
      </c>
      <c r="BG87" s="18">
        <v>1</v>
      </c>
      <c r="BH87" s="18">
        <v>1</v>
      </c>
      <c r="BI87" s="18">
        <v>1</v>
      </c>
      <c r="BJ87" s="18">
        <v>0</v>
      </c>
      <c r="BK87" s="18">
        <v>1</v>
      </c>
      <c r="BL87" s="4">
        <v>1</v>
      </c>
      <c r="BM87" s="18">
        <v>1</v>
      </c>
      <c r="BN87" s="210">
        <v>1</v>
      </c>
    </row>
    <row r="88" spans="2:66" x14ac:dyDescent="0.25">
      <c r="B88" s="325">
        <v>83</v>
      </c>
      <c r="C88" s="368" t="s">
        <v>586</v>
      </c>
      <c r="D88" s="368" t="s">
        <v>879</v>
      </c>
      <c r="E88" s="368" t="s">
        <v>545</v>
      </c>
      <c r="F88" s="381">
        <v>83</v>
      </c>
      <c r="G88" s="4">
        <v>1</v>
      </c>
      <c r="H88" s="4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  <c r="Q88" s="18">
        <v>0</v>
      </c>
      <c r="R88" s="18">
        <v>1</v>
      </c>
      <c r="S88" s="18">
        <v>1</v>
      </c>
      <c r="T88" s="18">
        <v>1</v>
      </c>
      <c r="U88" s="18">
        <v>0</v>
      </c>
      <c r="V88" s="18">
        <v>1</v>
      </c>
      <c r="W88" s="18">
        <v>1</v>
      </c>
      <c r="X88" s="4">
        <v>1</v>
      </c>
      <c r="Y88" s="4">
        <v>1</v>
      </c>
      <c r="Z88" s="4">
        <v>1</v>
      </c>
      <c r="AA88" s="18">
        <v>0</v>
      </c>
      <c r="AB88" s="18">
        <v>1</v>
      </c>
      <c r="AC88" s="18">
        <v>1</v>
      </c>
      <c r="AD88" s="18">
        <v>1</v>
      </c>
      <c r="AE88" s="18">
        <v>1</v>
      </c>
      <c r="AF88" s="18">
        <v>1</v>
      </c>
      <c r="AG88" s="18">
        <v>1</v>
      </c>
      <c r="AH88" s="18">
        <v>1</v>
      </c>
      <c r="AI88" s="18">
        <v>1</v>
      </c>
      <c r="AJ88" s="18">
        <v>0</v>
      </c>
      <c r="AK88" s="18">
        <v>1</v>
      </c>
      <c r="AL88" s="18">
        <v>1</v>
      </c>
      <c r="AM88" s="18">
        <v>1</v>
      </c>
      <c r="AN88" s="18">
        <v>1</v>
      </c>
      <c r="AO88" s="18">
        <v>1</v>
      </c>
      <c r="AP88" s="18">
        <v>1</v>
      </c>
      <c r="AQ88" s="18">
        <v>0</v>
      </c>
      <c r="AR88" s="18">
        <v>1</v>
      </c>
      <c r="AS88" s="18">
        <v>1</v>
      </c>
      <c r="AT88" s="18">
        <v>1</v>
      </c>
      <c r="AU88" s="18">
        <v>1</v>
      </c>
      <c r="AV88" s="18">
        <v>0</v>
      </c>
      <c r="AW88" s="18">
        <v>1</v>
      </c>
      <c r="AX88" s="18">
        <v>1</v>
      </c>
      <c r="AY88" s="18">
        <v>0</v>
      </c>
      <c r="AZ88" s="18">
        <v>1</v>
      </c>
      <c r="BA88" s="4">
        <v>1</v>
      </c>
      <c r="BB88" s="4">
        <v>1</v>
      </c>
      <c r="BC88" s="18">
        <v>1</v>
      </c>
      <c r="BD88" s="18">
        <v>1</v>
      </c>
      <c r="BE88" s="18">
        <v>1</v>
      </c>
      <c r="BF88" s="18">
        <v>0</v>
      </c>
      <c r="BG88" s="18">
        <v>1</v>
      </c>
      <c r="BH88" s="18">
        <v>1</v>
      </c>
      <c r="BI88" s="18">
        <v>1</v>
      </c>
      <c r="BJ88" s="18">
        <v>0</v>
      </c>
      <c r="BK88" s="18">
        <v>1</v>
      </c>
      <c r="BL88" s="4">
        <v>1</v>
      </c>
      <c r="BM88" s="18">
        <v>1</v>
      </c>
      <c r="BN88" s="210">
        <v>1</v>
      </c>
    </row>
    <row r="89" spans="2:66" x14ac:dyDescent="0.25">
      <c r="B89" s="325">
        <v>84</v>
      </c>
      <c r="C89" s="368" t="s">
        <v>586</v>
      </c>
      <c r="D89" s="368" t="s">
        <v>890</v>
      </c>
      <c r="E89" s="368" t="s">
        <v>545</v>
      </c>
      <c r="F89" s="381">
        <v>84</v>
      </c>
      <c r="G89" s="4">
        <v>1</v>
      </c>
      <c r="H89" s="4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  <c r="Q89" s="18">
        <v>0</v>
      </c>
      <c r="R89" s="18">
        <v>1</v>
      </c>
      <c r="S89" s="18">
        <v>1</v>
      </c>
      <c r="T89" s="18">
        <v>1</v>
      </c>
      <c r="U89" s="18">
        <v>0</v>
      </c>
      <c r="V89" s="18">
        <v>1</v>
      </c>
      <c r="W89" s="18">
        <v>1</v>
      </c>
      <c r="X89" s="4">
        <v>1</v>
      </c>
      <c r="Y89" s="4">
        <v>1</v>
      </c>
      <c r="Z89" s="4">
        <v>1</v>
      </c>
      <c r="AA89" s="18">
        <v>0</v>
      </c>
      <c r="AB89" s="18">
        <v>1</v>
      </c>
      <c r="AC89" s="18">
        <v>1</v>
      </c>
      <c r="AD89" s="18">
        <v>1</v>
      </c>
      <c r="AE89" s="18">
        <v>1</v>
      </c>
      <c r="AF89" s="18">
        <v>1</v>
      </c>
      <c r="AG89" s="18">
        <v>1</v>
      </c>
      <c r="AH89" s="18">
        <v>1</v>
      </c>
      <c r="AI89" s="18">
        <v>1</v>
      </c>
      <c r="AJ89" s="18">
        <v>0</v>
      </c>
      <c r="AK89" s="18">
        <v>1</v>
      </c>
      <c r="AL89" s="18">
        <v>1</v>
      </c>
      <c r="AM89" s="18">
        <v>1</v>
      </c>
      <c r="AN89" s="18">
        <v>1</v>
      </c>
      <c r="AO89" s="18">
        <v>1</v>
      </c>
      <c r="AP89" s="18">
        <v>1</v>
      </c>
      <c r="AQ89" s="18">
        <v>0</v>
      </c>
      <c r="AR89" s="18">
        <v>1</v>
      </c>
      <c r="AS89" s="18">
        <v>1</v>
      </c>
      <c r="AT89" s="18">
        <v>1</v>
      </c>
      <c r="AU89" s="18">
        <v>1</v>
      </c>
      <c r="AV89" s="18">
        <v>0</v>
      </c>
      <c r="AW89" s="18">
        <v>1</v>
      </c>
      <c r="AX89" s="18">
        <v>1</v>
      </c>
      <c r="AY89" s="18">
        <v>0</v>
      </c>
      <c r="AZ89" s="18">
        <v>1</v>
      </c>
      <c r="BA89" s="4">
        <v>1</v>
      </c>
      <c r="BB89" s="4">
        <v>1</v>
      </c>
      <c r="BC89" s="18">
        <v>1</v>
      </c>
      <c r="BD89" s="18">
        <v>1</v>
      </c>
      <c r="BE89" s="18">
        <v>1</v>
      </c>
      <c r="BF89" s="18">
        <v>0</v>
      </c>
      <c r="BG89" s="18">
        <v>1</v>
      </c>
      <c r="BH89" s="18">
        <v>1</v>
      </c>
      <c r="BI89" s="18">
        <v>1</v>
      </c>
      <c r="BJ89" s="18">
        <v>0</v>
      </c>
      <c r="BK89" s="18">
        <v>1</v>
      </c>
      <c r="BL89" s="4">
        <v>1</v>
      </c>
      <c r="BM89" s="18">
        <v>1</v>
      </c>
      <c r="BN89" s="210">
        <v>1</v>
      </c>
    </row>
    <row r="90" spans="2:66" x14ac:dyDescent="0.25">
      <c r="B90" s="325">
        <v>85</v>
      </c>
      <c r="C90" s="368" t="s">
        <v>586</v>
      </c>
      <c r="D90" s="368" t="s">
        <v>900</v>
      </c>
      <c r="E90" s="368" t="s">
        <v>157</v>
      </c>
      <c r="F90" s="381">
        <v>85</v>
      </c>
      <c r="G90" s="4">
        <v>1</v>
      </c>
      <c r="H90" s="4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  <c r="Q90" s="18">
        <v>0</v>
      </c>
      <c r="R90" s="18">
        <v>1</v>
      </c>
      <c r="S90" s="18">
        <v>1</v>
      </c>
      <c r="T90" s="18">
        <v>1</v>
      </c>
      <c r="U90" s="18">
        <v>0</v>
      </c>
      <c r="V90" s="18">
        <v>1</v>
      </c>
      <c r="W90" s="18">
        <v>1</v>
      </c>
      <c r="X90" s="4">
        <v>1</v>
      </c>
      <c r="Y90" s="4">
        <v>1</v>
      </c>
      <c r="Z90" s="4">
        <v>1</v>
      </c>
      <c r="AA90" s="18">
        <v>0</v>
      </c>
      <c r="AB90" s="18">
        <v>1</v>
      </c>
      <c r="AC90" s="18">
        <v>1</v>
      </c>
      <c r="AD90" s="18">
        <v>1</v>
      </c>
      <c r="AE90" s="18">
        <v>1</v>
      </c>
      <c r="AF90" s="18">
        <v>1</v>
      </c>
      <c r="AG90" s="18">
        <v>1</v>
      </c>
      <c r="AH90" s="18">
        <v>1</v>
      </c>
      <c r="AI90" s="18">
        <v>1</v>
      </c>
      <c r="AJ90" s="18">
        <v>0</v>
      </c>
      <c r="AK90" s="18">
        <v>1</v>
      </c>
      <c r="AL90" s="18">
        <v>1</v>
      </c>
      <c r="AM90" s="18">
        <v>1</v>
      </c>
      <c r="AN90" s="18">
        <v>1</v>
      </c>
      <c r="AO90" s="18">
        <v>1</v>
      </c>
      <c r="AP90" s="18">
        <v>1</v>
      </c>
      <c r="AQ90" s="18">
        <v>0</v>
      </c>
      <c r="AR90" s="18">
        <v>1</v>
      </c>
      <c r="AS90" s="18">
        <v>1</v>
      </c>
      <c r="AT90" s="18">
        <v>1</v>
      </c>
      <c r="AU90" s="18">
        <v>1</v>
      </c>
      <c r="AV90" s="18">
        <v>0</v>
      </c>
      <c r="AW90" s="18">
        <v>1</v>
      </c>
      <c r="AX90" s="18">
        <v>1</v>
      </c>
      <c r="AY90" s="18">
        <v>0</v>
      </c>
      <c r="AZ90" s="18">
        <v>1</v>
      </c>
      <c r="BA90" s="4">
        <v>1</v>
      </c>
      <c r="BB90" s="4">
        <v>1</v>
      </c>
      <c r="BC90" s="18">
        <v>1</v>
      </c>
      <c r="BD90" s="18">
        <v>1</v>
      </c>
      <c r="BE90" s="18">
        <v>1</v>
      </c>
      <c r="BF90" s="18">
        <v>0</v>
      </c>
      <c r="BG90" s="18">
        <v>1</v>
      </c>
      <c r="BH90" s="18">
        <v>1</v>
      </c>
      <c r="BI90" s="18">
        <v>1</v>
      </c>
      <c r="BJ90" s="18">
        <v>0</v>
      </c>
      <c r="BK90" s="18">
        <v>1</v>
      </c>
      <c r="BL90" s="4">
        <v>1</v>
      </c>
      <c r="BM90" s="18">
        <v>1</v>
      </c>
      <c r="BN90" s="210">
        <v>1</v>
      </c>
    </row>
    <row r="91" spans="2:66" x14ac:dyDescent="0.25">
      <c r="B91" s="325">
        <v>86</v>
      </c>
      <c r="C91" s="368" t="s">
        <v>586</v>
      </c>
      <c r="D91" s="368" t="s">
        <v>878</v>
      </c>
      <c r="E91" s="368" t="s">
        <v>153</v>
      </c>
      <c r="F91" s="381">
        <v>86</v>
      </c>
      <c r="G91" s="4">
        <v>1</v>
      </c>
      <c r="H91" s="4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  <c r="Q91" s="18">
        <v>0</v>
      </c>
      <c r="R91" s="18">
        <v>1</v>
      </c>
      <c r="S91" s="18">
        <v>1</v>
      </c>
      <c r="T91" s="18">
        <v>1</v>
      </c>
      <c r="U91" s="18">
        <v>0</v>
      </c>
      <c r="V91" s="18">
        <v>1</v>
      </c>
      <c r="W91" s="18">
        <v>1</v>
      </c>
      <c r="X91" s="4">
        <v>1</v>
      </c>
      <c r="Y91" s="4">
        <v>1</v>
      </c>
      <c r="Z91" s="4">
        <v>1</v>
      </c>
      <c r="AA91" s="18">
        <v>0</v>
      </c>
      <c r="AB91" s="18">
        <v>1</v>
      </c>
      <c r="AC91" s="18">
        <v>1</v>
      </c>
      <c r="AD91" s="18">
        <v>1</v>
      </c>
      <c r="AE91" s="18">
        <v>1</v>
      </c>
      <c r="AF91" s="18">
        <v>1</v>
      </c>
      <c r="AG91" s="18">
        <v>1</v>
      </c>
      <c r="AH91" s="18">
        <v>1</v>
      </c>
      <c r="AI91" s="18">
        <v>1</v>
      </c>
      <c r="AJ91" s="18">
        <v>0</v>
      </c>
      <c r="AK91" s="18">
        <v>1</v>
      </c>
      <c r="AL91" s="18">
        <v>1</v>
      </c>
      <c r="AM91" s="18">
        <v>1</v>
      </c>
      <c r="AN91" s="18">
        <v>1</v>
      </c>
      <c r="AO91" s="18">
        <v>1</v>
      </c>
      <c r="AP91" s="18">
        <v>1</v>
      </c>
      <c r="AQ91" s="18">
        <v>0</v>
      </c>
      <c r="AR91" s="18">
        <v>1</v>
      </c>
      <c r="AS91" s="18">
        <v>1</v>
      </c>
      <c r="AT91" s="18">
        <v>1</v>
      </c>
      <c r="AU91" s="18">
        <v>1</v>
      </c>
      <c r="AV91" s="18">
        <v>0</v>
      </c>
      <c r="AW91" s="18">
        <v>1</v>
      </c>
      <c r="AX91" s="18">
        <v>1</v>
      </c>
      <c r="AY91" s="18">
        <v>0</v>
      </c>
      <c r="AZ91" s="18">
        <v>1</v>
      </c>
      <c r="BA91" s="4">
        <v>1</v>
      </c>
      <c r="BB91" s="4">
        <v>1</v>
      </c>
      <c r="BC91" s="18">
        <v>1</v>
      </c>
      <c r="BD91" s="18">
        <v>1</v>
      </c>
      <c r="BE91" s="18">
        <v>1</v>
      </c>
      <c r="BF91" s="18">
        <v>0</v>
      </c>
      <c r="BG91" s="18">
        <v>1</v>
      </c>
      <c r="BH91" s="18">
        <v>1</v>
      </c>
      <c r="BI91" s="18">
        <v>1</v>
      </c>
      <c r="BJ91" s="18">
        <v>0</v>
      </c>
      <c r="BK91" s="18">
        <v>1</v>
      </c>
      <c r="BL91" s="4">
        <v>1</v>
      </c>
      <c r="BM91" s="18">
        <v>1</v>
      </c>
      <c r="BN91" s="210">
        <v>1</v>
      </c>
    </row>
    <row r="92" spans="2:66" x14ac:dyDescent="0.25">
      <c r="B92" s="325">
        <v>87</v>
      </c>
      <c r="C92" s="368" t="s">
        <v>586</v>
      </c>
      <c r="D92" s="368" t="s">
        <v>880</v>
      </c>
      <c r="E92" s="368" t="s">
        <v>153</v>
      </c>
      <c r="F92" s="381">
        <v>87</v>
      </c>
      <c r="G92" s="4">
        <v>1</v>
      </c>
      <c r="H92" s="4">
        <v>1</v>
      </c>
      <c r="I92" s="4">
        <v>1</v>
      </c>
      <c r="J92" s="4">
        <v>1</v>
      </c>
      <c r="K92" s="4">
        <v>1</v>
      </c>
      <c r="L92" s="4">
        <v>1</v>
      </c>
      <c r="M92" s="4">
        <v>1</v>
      </c>
      <c r="N92" s="4">
        <v>1</v>
      </c>
      <c r="O92" s="4">
        <v>1</v>
      </c>
      <c r="P92" s="4">
        <v>1</v>
      </c>
      <c r="Q92" s="18">
        <v>0</v>
      </c>
      <c r="R92" s="18">
        <v>1</v>
      </c>
      <c r="S92" s="18">
        <v>1</v>
      </c>
      <c r="T92" s="18">
        <v>1</v>
      </c>
      <c r="U92" s="18">
        <v>0</v>
      </c>
      <c r="V92" s="18">
        <v>1</v>
      </c>
      <c r="W92" s="18">
        <v>1</v>
      </c>
      <c r="X92" s="4">
        <v>1</v>
      </c>
      <c r="Y92" s="4">
        <v>1</v>
      </c>
      <c r="Z92" s="4">
        <v>1</v>
      </c>
      <c r="AA92" s="18">
        <v>0</v>
      </c>
      <c r="AB92" s="18">
        <v>1</v>
      </c>
      <c r="AC92" s="18">
        <v>1</v>
      </c>
      <c r="AD92" s="18">
        <v>1</v>
      </c>
      <c r="AE92" s="18">
        <v>1</v>
      </c>
      <c r="AF92" s="18">
        <v>1</v>
      </c>
      <c r="AG92" s="18">
        <v>1</v>
      </c>
      <c r="AH92" s="18">
        <v>1</v>
      </c>
      <c r="AI92" s="18">
        <v>1</v>
      </c>
      <c r="AJ92" s="18">
        <v>0</v>
      </c>
      <c r="AK92" s="18">
        <v>1</v>
      </c>
      <c r="AL92" s="18">
        <v>1</v>
      </c>
      <c r="AM92" s="18">
        <v>1</v>
      </c>
      <c r="AN92" s="18">
        <v>1</v>
      </c>
      <c r="AO92" s="18">
        <v>1</v>
      </c>
      <c r="AP92" s="18">
        <v>1</v>
      </c>
      <c r="AQ92" s="18">
        <v>0</v>
      </c>
      <c r="AR92" s="18">
        <v>1</v>
      </c>
      <c r="AS92" s="18">
        <v>1</v>
      </c>
      <c r="AT92" s="18">
        <v>1</v>
      </c>
      <c r="AU92" s="18">
        <v>1</v>
      </c>
      <c r="AV92" s="18">
        <v>0</v>
      </c>
      <c r="AW92" s="18">
        <v>1</v>
      </c>
      <c r="AX92" s="18">
        <v>1</v>
      </c>
      <c r="AY92" s="18">
        <v>0</v>
      </c>
      <c r="AZ92" s="18">
        <v>1</v>
      </c>
      <c r="BA92" s="4">
        <v>1</v>
      </c>
      <c r="BB92" s="4">
        <v>1</v>
      </c>
      <c r="BC92" s="18">
        <v>1</v>
      </c>
      <c r="BD92" s="18">
        <v>1</v>
      </c>
      <c r="BE92" s="18">
        <v>1</v>
      </c>
      <c r="BF92" s="18">
        <v>0</v>
      </c>
      <c r="BG92" s="18">
        <v>1</v>
      </c>
      <c r="BH92" s="18">
        <v>1</v>
      </c>
      <c r="BI92" s="18">
        <v>1</v>
      </c>
      <c r="BJ92" s="18">
        <v>0</v>
      </c>
      <c r="BK92" s="18">
        <v>1</v>
      </c>
      <c r="BL92" s="4">
        <v>1</v>
      </c>
      <c r="BM92" s="18">
        <v>1</v>
      </c>
      <c r="BN92" s="210">
        <v>1</v>
      </c>
    </row>
    <row r="93" spans="2:66" x14ac:dyDescent="0.25">
      <c r="B93" s="325">
        <v>88</v>
      </c>
      <c r="C93" s="368" t="s">
        <v>586</v>
      </c>
      <c r="D93" s="368" t="s">
        <v>883</v>
      </c>
      <c r="E93" s="368" t="s">
        <v>153</v>
      </c>
      <c r="F93" s="381">
        <v>88</v>
      </c>
      <c r="G93" s="4">
        <v>1</v>
      </c>
      <c r="H93" s="4">
        <v>1</v>
      </c>
      <c r="I93" s="4">
        <v>1</v>
      </c>
      <c r="J93" s="4">
        <v>1</v>
      </c>
      <c r="K93" s="4">
        <v>1</v>
      </c>
      <c r="L93" s="4">
        <v>1</v>
      </c>
      <c r="M93" s="4">
        <v>1</v>
      </c>
      <c r="N93" s="4">
        <v>1</v>
      </c>
      <c r="O93" s="4">
        <v>1</v>
      </c>
      <c r="P93" s="4">
        <v>1</v>
      </c>
      <c r="Q93" s="18">
        <v>0</v>
      </c>
      <c r="R93" s="18">
        <v>1</v>
      </c>
      <c r="S93" s="18">
        <v>1</v>
      </c>
      <c r="T93" s="18">
        <v>1</v>
      </c>
      <c r="U93" s="18">
        <v>0</v>
      </c>
      <c r="V93" s="18">
        <v>1</v>
      </c>
      <c r="W93" s="18">
        <v>1</v>
      </c>
      <c r="X93" s="4">
        <v>1</v>
      </c>
      <c r="Y93" s="4">
        <v>1</v>
      </c>
      <c r="Z93" s="4">
        <v>1</v>
      </c>
      <c r="AA93" s="18">
        <v>0</v>
      </c>
      <c r="AB93" s="18">
        <v>1</v>
      </c>
      <c r="AC93" s="18">
        <v>1</v>
      </c>
      <c r="AD93" s="18">
        <v>1</v>
      </c>
      <c r="AE93" s="18">
        <v>1</v>
      </c>
      <c r="AF93" s="18">
        <v>1</v>
      </c>
      <c r="AG93" s="18">
        <v>1</v>
      </c>
      <c r="AH93" s="18">
        <v>1</v>
      </c>
      <c r="AI93" s="18">
        <v>1</v>
      </c>
      <c r="AJ93" s="18">
        <v>0</v>
      </c>
      <c r="AK93" s="18">
        <v>1</v>
      </c>
      <c r="AL93" s="18">
        <v>1</v>
      </c>
      <c r="AM93" s="18">
        <v>1</v>
      </c>
      <c r="AN93" s="18">
        <v>1</v>
      </c>
      <c r="AO93" s="18">
        <v>1</v>
      </c>
      <c r="AP93" s="18">
        <v>1</v>
      </c>
      <c r="AQ93" s="18">
        <v>0</v>
      </c>
      <c r="AR93" s="18">
        <v>1</v>
      </c>
      <c r="AS93" s="18">
        <v>1</v>
      </c>
      <c r="AT93" s="18">
        <v>1</v>
      </c>
      <c r="AU93" s="18">
        <v>1</v>
      </c>
      <c r="AV93" s="18">
        <v>0</v>
      </c>
      <c r="AW93" s="18">
        <v>1</v>
      </c>
      <c r="AX93" s="18">
        <v>1</v>
      </c>
      <c r="AY93" s="18">
        <v>0</v>
      </c>
      <c r="AZ93" s="18">
        <v>1</v>
      </c>
      <c r="BA93" s="4">
        <v>1</v>
      </c>
      <c r="BB93" s="4">
        <v>1</v>
      </c>
      <c r="BC93" s="18">
        <v>1</v>
      </c>
      <c r="BD93" s="18">
        <v>1</v>
      </c>
      <c r="BE93" s="18">
        <v>1</v>
      </c>
      <c r="BF93" s="18">
        <v>0</v>
      </c>
      <c r="BG93" s="18">
        <v>1</v>
      </c>
      <c r="BH93" s="18">
        <v>1</v>
      </c>
      <c r="BI93" s="18">
        <v>1</v>
      </c>
      <c r="BJ93" s="18">
        <v>0</v>
      </c>
      <c r="BK93" s="18">
        <v>1</v>
      </c>
      <c r="BL93" s="4">
        <v>1</v>
      </c>
      <c r="BM93" s="18">
        <v>1</v>
      </c>
      <c r="BN93" s="210">
        <v>1</v>
      </c>
    </row>
    <row r="94" spans="2:66" x14ac:dyDescent="0.25">
      <c r="B94" s="325">
        <v>89</v>
      </c>
      <c r="C94" s="368" t="s">
        <v>586</v>
      </c>
      <c r="D94" s="368" t="s">
        <v>900</v>
      </c>
      <c r="E94" s="368" t="s">
        <v>153</v>
      </c>
      <c r="F94" s="381">
        <v>89</v>
      </c>
      <c r="G94" s="4">
        <v>1</v>
      </c>
      <c r="H94" s="4">
        <v>1</v>
      </c>
      <c r="I94" s="4">
        <v>1</v>
      </c>
      <c r="J94" s="4">
        <v>1</v>
      </c>
      <c r="K94" s="4">
        <v>1</v>
      </c>
      <c r="L94" s="4">
        <v>1</v>
      </c>
      <c r="M94" s="4">
        <v>1</v>
      </c>
      <c r="N94" s="4">
        <v>1</v>
      </c>
      <c r="O94" s="4">
        <v>1</v>
      </c>
      <c r="P94" s="4">
        <v>1</v>
      </c>
      <c r="Q94" s="18">
        <v>0</v>
      </c>
      <c r="R94" s="18">
        <v>1</v>
      </c>
      <c r="S94" s="18">
        <v>1</v>
      </c>
      <c r="T94" s="18">
        <v>1</v>
      </c>
      <c r="U94" s="18">
        <v>0</v>
      </c>
      <c r="V94" s="18">
        <v>1</v>
      </c>
      <c r="W94" s="18">
        <v>1</v>
      </c>
      <c r="X94" s="4">
        <v>1</v>
      </c>
      <c r="Y94" s="4">
        <v>1</v>
      </c>
      <c r="Z94" s="4">
        <v>1</v>
      </c>
      <c r="AA94" s="18">
        <v>0</v>
      </c>
      <c r="AB94" s="18">
        <v>1</v>
      </c>
      <c r="AC94" s="18">
        <v>1</v>
      </c>
      <c r="AD94" s="18">
        <v>1</v>
      </c>
      <c r="AE94" s="18">
        <v>1</v>
      </c>
      <c r="AF94" s="18">
        <v>1</v>
      </c>
      <c r="AG94" s="18">
        <v>1</v>
      </c>
      <c r="AH94" s="18">
        <v>1</v>
      </c>
      <c r="AI94" s="18">
        <v>1</v>
      </c>
      <c r="AJ94" s="18">
        <v>0</v>
      </c>
      <c r="AK94" s="18">
        <v>1</v>
      </c>
      <c r="AL94" s="18">
        <v>1</v>
      </c>
      <c r="AM94" s="18">
        <v>1</v>
      </c>
      <c r="AN94" s="18">
        <v>1</v>
      </c>
      <c r="AO94" s="18">
        <v>1</v>
      </c>
      <c r="AP94" s="18">
        <v>1</v>
      </c>
      <c r="AQ94" s="18">
        <v>0</v>
      </c>
      <c r="AR94" s="18">
        <v>1</v>
      </c>
      <c r="AS94" s="18">
        <v>1</v>
      </c>
      <c r="AT94" s="18">
        <v>1</v>
      </c>
      <c r="AU94" s="18">
        <v>1</v>
      </c>
      <c r="AV94" s="18">
        <v>0</v>
      </c>
      <c r="AW94" s="18">
        <v>1</v>
      </c>
      <c r="AX94" s="18">
        <v>1</v>
      </c>
      <c r="AY94" s="18">
        <v>0</v>
      </c>
      <c r="AZ94" s="18">
        <v>1</v>
      </c>
      <c r="BA94" s="4">
        <v>1</v>
      </c>
      <c r="BB94" s="4">
        <v>1</v>
      </c>
      <c r="BC94" s="18">
        <v>1</v>
      </c>
      <c r="BD94" s="18">
        <v>1</v>
      </c>
      <c r="BE94" s="18">
        <v>1</v>
      </c>
      <c r="BF94" s="18">
        <v>0</v>
      </c>
      <c r="BG94" s="18">
        <v>1</v>
      </c>
      <c r="BH94" s="18">
        <v>1</v>
      </c>
      <c r="BI94" s="18">
        <v>1</v>
      </c>
      <c r="BJ94" s="18">
        <v>0</v>
      </c>
      <c r="BK94" s="18">
        <v>1</v>
      </c>
      <c r="BL94" s="4">
        <v>1</v>
      </c>
      <c r="BM94" s="18">
        <v>1</v>
      </c>
      <c r="BN94" s="210">
        <v>1</v>
      </c>
    </row>
    <row r="95" spans="2:66" x14ac:dyDescent="0.25">
      <c r="B95" s="325">
        <v>90</v>
      </c>
      <c r="C95" s="368" t="s">
        <v>587</v>
      </c>
      <c r="D95" s="368" t="s">
        <v>886</v>
      </c>
      <c r="E95" s="368">
        <v>2224</v>
      </c>
      <c r="F95" s="381">
        <v>90</v>
      </c>
      <c r="G95" s="4">
        <v>1</v>
      </c>
      <c r="H95" s="4">
        <v>1</v>
      </c>
      <c r="I95" s="4">
        <v>1</v>
      </c>
      <c r="J95" s="4">
        <v>1</v>
      </c>
      <c r="K95" s="4">
        <v>1</v>
      </c>
      <c r="L95" s="4">
        <v>1</v>
      </c>
      <c r="M95" s="4">
        <v>1</v>
      </c>
      <c r="N95" s="4">
        <v>1</v>
      </c>
      <c r="O95" s="4">
        <v>1</v>
      </c>
      <c r="P95" s="4">
        <v>1</v>
      </c>
      <c r="Q95" s="18">
        <v>0</v>
      </c>
      <c r="R95" s="18">
        <v>1</v>
      </c>
      <c r="S95" s="18">
        <v>1</v>
      </c>
      <c r="T95" s="18">
        <v>1</v>
      </c>
      <c r="U95" s="18">
        <v>0</v>
      </c>
      <c r="V95" s="18">
        <v>1</v>
      </c>
      <c r="W95" s="18">
        <v>1</v>
      </c>
      <c r="X95" s="4">
        <v>1</v>
      </c>
      <c r="Y95" s="4">
        <v>1</v>
      </c>
      <c r="Z95" s="4">
        <v>1</v>
      </c>
      <c r="AA95" s="18">
        <v>0</v>
      </c>
      <c r="AB95" s="18">
        <v>1</v>
      </c>
      <c r="AC95" s="18">
        <v>1</v>
      </c>
      <c r="AD95" s="18">
        <v>1</v>
      </c>
      <c r="AE95" s="18">
        <v>1</v>
      </c>
      <c r="AF95" s="18">
        <v>1</v>
      </c>
      <c r="AG95" s="18">
        <v>1</v>
      </c>
      <c r="AH95" s="18">
        <v>1</v>
      </c>
      <c r="AI95" s="18">
        <v>1</v>
      </c>
      <c r="AJ95" s="18">
        <v>0</v>
      </c>
      <c r="AK95" s="18">
        <v>1</v>
      </c>
      <c r="AL95" s="18">
        <v>1</v>
      </c>
      <c r="AM95" s="18">
        <v>1</v>
      </c>
      <c r="AN95" s="18">
        <v>1</v>
      </c>
      <c r="AO95" s="18">
        <v>1</v>
      </c>
      <c r="AP95" s="18">
        <v>1</v>
      </c>
      <c r="AQ95" s="18">
        <v>0</v>
      </c>
      <c r="AR95" s="18">
        <v>1</v>
      </c>
      <c r="AS95" s="18">
        <v>1</v>
      </c>
      <c r="AT95" s="18">
        <v>1</v>
      </c>
      <c r="AU95" s="18">
        <v>1</v>
      </c>
      <c r="AV95" s="18">
        <v>0</v>
      </c>
      <c r="AW95" s="18">
        <v>1</v>
      </c>
      <c r="AX95" s="18">
        <v>1</v>
      </c>
      <c r="AY95" s="18">
        <v>0</v>
      </c>
      <c r="AZ95" s="18">
        <v>1</v>
      </c>
      <c r="BA95" s="4">
        <v>1</v>
      </c>
      <c r="BB95" s="4">
        <v>1</v>
      </c>
      <c r="BC95" s="18">
        <v>1</v>
      </c>
      <c r="BD95" s="18">
        <v>1</v>
      </c>
      <c r="BE95" s="18">
        <v>1</v>
      </c>
      <c r="BF95" s="18">
        <v>0</v>
      </c>
      <c r="BG95" s="18">
        <v>1</v>
      </c>
      <c r="BH95" s="18">
        <v>1</v>
      </c>
      <c r="BI95" s="18">
        <v>1</v>
      </c>
      <c r="BJ95" s="18">
        <v>0</v>
      </c>
      <c r="BK95" s="18">
        <v>1</v>
      </c>
      <c r="BL95" s="4">
        <v>1</v>
      </c>
      <c r="BM95" s="18">
        <v>1</v>
      </c>
      <c r="BN95" s="210">
        <v>1</v>
      </c>
    </row>
    <row r="96" spans="2:66" x14ac:dyDescent="0.25">
      <c r="B96" s="325">
        <v>91</v>
      </c>
      <c r="C96" s="368" t="s">
        <v>587</v>
      </c>
      <c r="D96" s="368" t="s">
        <v>900</v>
      </c>
      <c r="E96" s="368">
        <v>2224</v>
      </c>
      <c r="F96" s="381">
        <v>91</v>
      </c>
      <c r="G96" s="4">
        <v>1</v>
      </c>
      <c r="H96" s="4">
        <v>1</v>
      </c>
      <c r="I96" s="4">
        <v>1</v>
      </c>
      <c r="J96" s="4">
        <v>1</v>
      </c>
      <c r="K96" s="4">
        <v>1</v>
      </c>
      <c r="L96" s="4">
        <v>1</v>
      </c>
      <c r="M96" s="4">
        <v>1</v>
      </c>
      <c r="N96" s="4">
        <v>1</v>
      </c>
      <c r="O96" s="4">
        <v>1</v>
      </c>
      <c r="P96" s="4">
        <v>1</v>
      </c>
      <c r="Q96" s="18">
        <v>0</v>
      </c>
      <c r="R96" s="18">
        <v>1</v>
      </c>
      <c r="S96" s="18">
        <v>1</v>
      </c>
      <c r="T96" s="18">
        <v>1</v>
      </c>
      <c r="U96" s="18">
        <v>0</v>
      </c>
      <c r="V96" s="18">
        <v>1</v>
      </c>
      <c r="W96" s="18">
        <v>1</v>
      </c>
      <c r="X96" s="4">
        <v>1</v>
      </c>
      <c r="Y96" s="4">
        <v>1</v>
      </c>
      <c r="Z96" s="4">
        <v>1</v>
      </c>
      <c r="AA96" s="18">
        <v>0</v>
      </c>
      <c r="AB96" s="18">
        <v>1</v>
      </c>
      <c r="AC96" s="18">
        <v>1</v>
      </c>
      <c r="AD96" s="18">
        <v>1</v>
      </c>
      <c r="AE96" s="18">
        <v>1</v>
      </c>
      <c r="AF96" s="18">
        <v>1</v>
      </c>
      <c r="AG96" s="18">
        <v>1</v>
      </c>
      <c r="AH96" s="18">
        <v>1</v>
      </c>
      <c r="AI96" s="18">
        <v>1</v>
      </c>
      <c r="AJ96" s="18">
        <v>0</v>
      </c>
      <c r="AK96" s="18">
        <v>1</v>
      </c>
      <c r="AL96" s="18">
        <v>1</v>
      </c>
      <c r="AM96" s="18">
        <v>1</v>
      </c>
      <c r="AN96" s="18">
        <v>1</v>
      </c>
      <c r="AO96" s="18">
        <v>1</v>
      </c>
      <c r="AP96" s="18">
        <v>1</v>
      </c>
      <c r="AQ96" s="18">
        <v>0</v>
      </c>
      <c r="AR96" s="18">
        <v>1</v>
      </c>
      <c r="AS96" s="18">
        <v>1</v>
      </c>
      <c r="AT96" s="18">
        <v>1</v>
      </c>
      <c r="AU96" s="18">
        <v>1</v>
      </c>
      <c r="AV96" s="18">
        <v>0</v>
      </c>
      <c r="AW96" s="18">
        <v>1</v>
      </c>
      <c r="AX96" s="18">
        <v>1</v>
      </c>
      <c r="AY96" s="18">
        <v>0</v>
      </c>
      <c r="AZ96" s="18">
        <v>1</v>
      </c>
      <c r="BA96" s="4">
        <v>1</v>
      </c>
      <c r="BB96" s="4">
        <v>1</v>
      </c>
      <c r="BC96" s="18">
        <v>1</v>
      </c>
      <c r="BD96" s="18">
        <v>1</v>
      </c>
      <c r="BE96" s="18">
        <v>1</v>
      </c>
      <c r="BF96" s="18">
        <v>0</v>
      </c>
      <c r="BG96" s="18">
        <v>1</v>
      </c>
      <c r="BH96" s="18">
        <v>1</v>
      </c>
      <c r="BI96" s="18">
        <v>1</v>
      </c>
      <c r="BJ96" s="18">
        <v>0</v>
      </c>
      <c r="BK96" s="18">
        <v>1</v>
      </c>
      <c r="BL96" s="4">
        <v>1</v>
      </c>
      <c r="BM96" s="18">
        <v>1</v>
      </c>
      <c r="BN96" s="210">
        <v>1</v>
      </c>
    </row>
    <row r="97" spans="2:66" x14ac:dyDescent="0.25">
      <c r="B97" s="325">
        <v>92</v>
      </c>
      <c r="C97" s="368" t="s">
        <v>587</v>
      </c>
      <c r="D97" s="368" t="s">
        <v>886</v>
      </c>
      <c r="E97" s="368" t="s">
        <v>545</v>
      </c>
      <c r="F97" s="381">
        <v>92</v>
      </c>
      <c r="G97" s="4">
        <v>1</v>
      </c>
      <c r="H97" s="4">
        <v>1</v>
      </c>
      <c r="I97" s="4">
        <v>1</v>
      </c>
      <c r="J97" s="4">
        <v>1</v>
      </c>
      <c r="K97" s="4">
        <v>1</v>
      </c>
      <c r="L97" s="4">
        <v>1</v>
      </c>
      <c r="M97" s="4">
        <v>1</v>
      </c>
      <c r="N97" s="4">
        <v>1</v>
      </c>
      <c r="O97" s="4">
        <v>1</v>
      </c>
      <c r="P97" s="4">
        <v>1</v>
      </c>
      <c r="Q97" s="18">
        <v>0</v>
      </c>
      <c r="R97" s="18">
        <v>1</v>
      </c>
      <c r="S97" s="18">
        <v>1</v>
      </c>
      <c r="T97" s="18">
        <v>1</v>
      </c>
      <c r="U97" s="18">
        <v>0</v>
      </c>
      <c r="V97" s="18">
        <v>1</v>
      </c>
      <c r="W97" s="18">
        <v>1</v>
      </c>
      <c r="X97" s="4">
        <v>1</v>
      </c>
      <c r="Y97" s="4">
        <v>1</v>
      </c>
      <c r="Z97" s="4">
        <v>1</v>
      </c>
      <c r="AA97" s="18">
        <v>0</v>
      </c>
      <c r="AB97" s="18">
        <v>1</v>
      </c>
      <c r="AC97" s="18">
        <v>1</v>
      </c>
      <c r="AD97" s="18">
        <v>1</v>
      </c>
      <c r="AE97" s="18">
        <v>1</v>
      </c>
      <c r="AF97" s="18">
        <v>1</v>
      </c>
      <c r="AG97" s="18">
        <v>1</v>
      </c>
      <c r="AH97" s="18">
        <v>1</v>
      </c>
      <c r="AI97" s="18">
        <v>1</v>
      </c>
      <c r="AJ97" s="18">
        <v>0</v>
      </c>
      <c r="AK97" s="18">
        <v>1</v>
      </c>
      <c r="AL97" s="18">
        <v>1</v>
      </c>
      <c r="AM97" s="18">
        <v>1</v>
      </c>
      <c r="AN97" s="18">
        <v>1</v>
      </c>
      <c r="AO97" s="18">
        <v>1</v>
      </c>
      <c r="AP97" s="18">
        <v>1</v>
      </c>
      <c r="AQ97" s="18">
        <v>0</v>
      </c>
      <c r="AR97" s="18">
        <v>1</v>
      </c>
      <c r="AS97" s="18">
        <v>1</v>
      </c>
      <c r="AT97" s="18">
        <v>1</v>
      </c>
      <c r="AU97" s="18">
        <v>1</v>
      </c>
      <c r="AV97" s="18">
        <v>0</v>
      </c>
      <c r="AW97" s="18">
        <v>1</v>
      </c>
      <c r="AX97" s="18">
        <v>1</v>
      </c>
      <c r="AY97" s="18">
        <v>0</v>
      </c>
      <c r="AZ97" s="18">
        <v>1</v>
      </c>
      <c r="BA97" s="4">
        <v>1</v>
      </c>
      <c r="BB97" s="4">
        <v>1</v>
      </c>
      <c r="BC97" s="18">
        <v>1</v>
      </c>
      <c r="BD97" s="18">
        <v>1</v>
      </c>
      <c r="BE97" s="18">
        <v>1</v>
      </c>
      <c r="BF97" s="18">
        <v>0</v>
      </c>
      <c r="BG97" s="18">
        <v>1</v>
      </c>
      <c r="BH97" s="18">
        <v>1</v>
      </c>
      <c r="BI97" s="18">
        <v>1</v>
      </c>
      <c r="BJ97" s="18">
        <v>0</v>
      </c>
      <c r="BK97" s="18">
        <v>1</v>
      </c>
      <c r="BL97" s="4">
        <v>1</v>
      </c>
      <c r="BM97" s="18">
        <v>1</v>
      </c>
      <c r="BN97" s="210">
        <v>1</v>
      </c>
    </row>
    <row r="98" spans="2:66" x14ac:dyDescent="0.25">
      <c r="B98" s="325">
        <v>93</v>
      </c>
      <c r="C98" s="368" t="s">
        <v>587</v>
      </c>
      <c r="D98" s="368" t="s">
        <v>890</v>
      </c>
      <c r="E98" s="368" t="s">
        <v>545</v>
      </c>
      <c r="F98" s="381">
        <v>93</v>
      </c>
      <c r="G98" s="4">
        <v>1</v>
      </c>
      <c r="H98" s="4">
        <v>1</v>
      </c>
      <c r="I98" s="4">
        <v>1</v>
      </c>
      <c r="J98" s="4">
        <v>1</v>
      </c>
      <c r="K98" s="4">
        <v>1</v>
      </c>
      <c r="L98" s="4">
        <v>1</v>
      </c>
      <c r="M98" s="4">
        <v>1</v>
      </c>
      <c r="N98" s="4">
        <v>1</v>
      </c>
      <c r="O98" s="4">
        <v>1</v>
      </c>
      <c r="P98" s="4">
        <v>1</v>
      </c>
      <c r="Q98" s="18">
        <v>0</v>
      </c>
      <c r="R98" s="18">
        <v>1</v>
      </c>
      <c r="S98" s="18">
        <v>1</v>
      </c>
      <c r="T98" s="18">
        <v>1</v>
      </c>
      <c r="U98" s="18">
        <v>0</v>
      </c>
      <c r="V98" s="18">
        <v>1</v>
      </c>
      <c r="W98" s="18">
        <v>1</v>
      </c>
      <c r="X98" s="4">
        <v>1</v>
      </c>
      <c r="Y98" s="4">
        <v>1</v>
      </c>
      <c r="Z98" s="4">
        <v>1</v>
      </c>
      <c r="AA98" s="18">
        <v>0</v>
      </c>
      <c r="AB98" s="18">
        <v>1</v>
      </c>
      <c r="AC98" s="18">
        <v>1</v>
      </c>
      <c r="AD98" s="18">
        <v>1</v>
      </c>
      <c r="AE98" s="18">
        <v>1</v>
      </c>
      <c r="AF98" s="18">
        <v>1</v>
      </c>
      <c r="AG98" s="18">
        <v>1</v>
      </c>
      <c r="AH98" s="18">
        <v>1</v>
      </c>
      <c r="AI98" s="18">
        <v>1</v>
      </c>
      <c r="AJ98" s="18">
        <v>0</v>
      </c>
      <c r="AK98" s="18">
        <v>1</v>
      </c>
      <c r="AL98" s="18">
        <v>1</v>
      </c>
      <c r="AM98" s="18">
        <v>1</v>
      </c>
      <c r="AN98" s="18">
        <v>1</v>
      </c>
      <c r="AO98" s="18">
        <v>1</v>
      </c>
      <c r="AP98" s="18">
        <v>1</v>
      </c>
      <c r="AQ98" s="18">
        <v>0</v>
      </c>
      <c r="AR98" s="18">
        <v>1</v>
      </c>
      <c r="AS98" s="18">
        <v>1</v>
      </c>
      <c r="AT98" s="18">
        <v>1</v>
      </c>
      <c r="AU98" s="18">
        <v>1</v>
      </c>
      <c r="AV98" s="18">
        <v>0</v>
      </c>
      <c r="AW98" s="18">
        <v>1</v>
      </c>
      <c r="AX98" s="18">
        <v>1</v>
      </c>
      <c r="AY98" s="18">
        <v>0</v>
      </c>
      <c r="AZ98" s="18">
        <v>1</v>
      </c>
      <c r="BA98" s="4">
        <v>1</v>
      </c>
      <c r="BB98" s="4">
        <v>1</v>
      </c>
      <c r="BC98" s="18">
        <v>1</v>
      </c>
      <c r="BD98" s="18">
        <v>1</v>
      </c>
      <c r="BE98" s="18">
        <v>1</v>
      </c>
      <c r="BF98" s="18">
        <v>0</v>
      </c>
      <c r="BG98" s="18">
        <v>1</v>
      </c>
      <c r="BH98" s="18">
        <v>1</v>
      </c>
      <c r="BI98" s="18">
        <v>1</v>
      </c>
      <c r="BJ98" s="18">
        <v>0</v>
      </c>
      <c r="BK98" s="18">
        <v>1</v>
      </c>
      <c r="BL98" s="4">
        <v>1</v>
      </c>
      <c r="BM98" s="18">
        <v>1</v>
      </c>
      <c r="BN98" s="210">
        <v>1</v>
      </c>
    </row>
    <row r="99" spans="2:66" x14ac:dyDescent="0.25">
      <c r="B99" s="325">
        <v>94</v>
      </c>
      <c r="C99" s="368" t="s">
        <v>587</v>
      </c>
      <c r="D99" s="368" t="s">
        <v>900</v>
      </c>
      <c r="E99" s="368" t="s">
        <v>545</v>
      </c>
      <c r="F99" s="381">
        <v>94</v>
      </c>
      <c r="G99" s="4">
        <v>1</v>
      </c>
      <c r="H99" s="4">
        <v>1</v>
      </c>
      <c r="I99" s="4">
        <v>1</v>
      </c>
      <c r="J99" s="4">
        <v>1</v>
      </c>
      <c r="K99" s="4">
        <v>1</v>
      </c>
      <c r="L99" s="4">
        <v>1</v>
      </c>
      <c r="M99" s="4">
        <v>1</v>
      </c>
      <c r="N99" s="4">
        <v>1</v>
      </c>
      <c r="O99" s="4">
        <v>1</v>
      </c>
      <c r="P99" s="4">
        <v>1</v>
      </c>
      <c r="Q99" s="18">
        <v>0</v>
      </c>
      <c r="R99" s="18">
        <v>1</v>
      </c>
      <c r="S99" s="18">
        <v>1</v>
      </c>
      <c r="T99" s="18">
        <v>1</v>
      </c>
      <c r="U99" s="18">
        <v>0</v>
      </c>
      <c r="V99" s="18">
        <v>1</v>
      </c>
      <c r="W99" s="18">
        <v>1</v>
      </c>
      <c r="X99" s="4">
        <v>1</v>
      </c>
      <c r="Y99" s="4">
        <v>1</v>
      </c>
      <c r="Z99" s="4">
        <v>1</v>
      </c>
      <c r="AA99" s="18">
        <v>0</v>
      </c>
      <c r="AB99" s="18">
        <v>1</v>
      </c>
      <c r="AC99" s="18">
        <v>1</v>
      </c>
      <c r="AD99" s="18">
        <v>1</v>
      </c>
      <c r="AE99" s="18">
        <v>1</v>
      </c>
      <c r="AF99" s="18">
        <v>1</v>
      </c>
      <c r="AG99" s="18">
        <v>1</v>
      </c>
      <c r="AH99" s="18">
        <v>1</v>
      </c>
      <c r="AI99" s="18">
        <v>1</v>
      </c>
      <c r="AJ99" s="18">
        <v>0</v>
      </c>
      <c r="AK99" s="18">
        <v>1</v>
      </c>
      <c r="AL99" s="18">
        <v>1</v>
      </c>
      <c r="AM99" s="18">
        <v>1</v>
      </c>
      <c r="AN99" s="18">
        <v>1</v>
      </c>
      <c r="AO99" s="18">
        <v>1</v>
      </c>
      <c r="AP99" s="18">
        <v>1</v>
      </c>
      <c r="AQ99" s="18">
        <v>0</v>
      </c>
      <c r="AR99" s="18">
        <v>1</v>
      </c>
      <c r="AS99" s="18">
        <v>1</v>
      </c>
      <c r="AT99" s="18">
        <v>1</v>
      </c>
      <c r="AU99" s="18">
        <v>1</v>
      </c>
      <c r="AV99" s="18">
        <v>0</v>
      </c>
      <c r="AW99" s="18">
        <v>1</v>
      </c>
      <c r="AX99" s="18">
        <v>1</v>
      </c>
      <c r="AY99" s="18">
        <v>0</v>
      </c>
      <c r="AZ99" s="18">
        <v>1</v>
      </c>
      <c r="BA99" s="4">
        <v>1</v>
      </c>
      <c r="BB99" s="4">
        <v>1</v>
      </c>
      <c r="BC99" s="18">
        <v>1</v>
      </c>
      <c r="BD99" s="18">
        <v>1</v>
      </c>
      <c r="BE99" s="18">
        <v>1</v>
      </c>
      <c r="BF99" s="18">
        <v>0</v>
      </c>
      <c r="BG99" s="18">
        <v>1</v>
      </c>
      <c r="BH99" s="18">
        <v>1</v>
      </c>
      <c r="BI99" s="18">
        <v>1</v>
      </c>
      <c r="BJ99" s="18">
        <v>0</v>
      </c>
      <c r="BK99" s="18">
        <v>1</v>
      </c>
      <c r="BL99" s="4">
        <v>1</v>
      </c>
      <c r="BM99" s="18">
        <v>1</v>
      </c>
      <c r="BN99" s="210">
        <v>1</v>
      </c>
    </row>
    <row r="100" spans="2:66" x14ac:dyDescent="0.25">
      <c r="B100" s="325">
        <v>95</v>
      </c>
      <c r="C100" s="368" t="s">
        <v>587</v>
      </c>
      <c r="D100" s="368" t="s">
        <v>890</v>
      </c>
      <c r="E100" s="368">
        <v>3031</v>
      </c>
      <c r="F100" s="381">
        <v>95</v>
      </c>
      <c r="G100" s="4">
        <v>1</v>
      </c>
      <c r="H100" s="4">
        <v>1</v>
      </c>
      <c r="I100" s="4">
        <v>1</v>
      </c>
      <c r="J100" s="4">
        <v>1</v>
      </c>
      <c r="K100" s="4">
        <v>1</v>
      </c>
      <c r="L100" s="4">
        <v>1</v>
      </c>
      <c r="M100" s="4">
        <v>1</v>
      </c>
      <c r="N100" s="4">
        <v>1</v>
      </c>
      <c r="O100" s="4">
        <v>1</v>
      </c>
      <c r="P100" s="4">
        <v>1</v>
      </c>
      <c r="Q100" s="18">
        <v>0</v>
      </c>
      <c r="R100" s="18">
        <v>1</v>
      </c>
      <c r="S100" s="18">
        <v>1</v>
      </c>
      <c r="T100" s="18">
        <v>1</v>
      </c>
      <c r="U100" s="18">
        <v>0</v>
      </c>
      <c r="V100" s="18">
        <v>1</v>
      </c>
      <c r="W100" s="18">
        <v>1</v>
      </c>
      <c r="X100" s="4">
        <v>1</v>
      </c>
      <c r="Y100" s="4">
        <v>1</v>
      </c>
      <c r="Z100" s="4">
        <v>1</v>
      </c>
      <c r="AA100" s="18">
        <v>0</v>
      </c>
      <c r="AB100" s="18">
        <v>1</v>
      </c>
      <c r="AC100" s="18">
        <v>1</v>
      </c>
      <c r="AD100" s="18">
        <v>1</v>
      </c>
      <c r="AE100" s="18">
        <v>1</v>
      </c>
      <c r="AF100" s="18">
        <v>1</v>
      </c>
      <c r="AG100" s="18">
        <v>1</v>
      </c>
      <c r="AH100" s="18">
        <v>1</v>
      </c>
      <c r="AI100" s="18">
        <v>1</v>
      </c>
      <c r="AJ100" s="18">
        <v>0</v>
      </c>
      <c r="AK100" s="18">
        <v>1</v>
      </c>
      <c r="AL100" s="18">
        <v>1</v>
      </c>
      <c r="AM100" s="18">
        <v>1</v>
      </c>
      <c r="AN100" s="18">
        <v>1</v>
      </c>
      <c r="AO100" s="18">
        <v>1</v>
      </c>
      <c r="AP100" s="18">
        <v>1</v>
      </c>
      <c r="AQ100" s="18">
        <v>0</v>
      </c>
      <c r="AR100" s="18">
        <v>1</v>
      </c>
      <c r="AS100" s="18">
        <v>1</v>
      </c>
      <c r="AT100" s="18">
        <v>1</v>
      </c>
      <c r="AU100" s="18">
        <v>1</v>
      </c>
      <c r="AV100" s="18">
        <v>0</v>
      </c>
      <c r="AW100" s="18">
        <v>1</v>
      </c>
      <c r="AX100" s="18">
        <v>1</v>
      </c>
      <c r="AY100" s="18">
        <v>0</v>
      </c>
      <c r="AZ100" s="18">
        <v>1</v>
      </c>
      <c r="BA100" s="4">
        <v>1</v>
      </c>
      <c r="BB100" s="4">
        <v>1</v>
      </c>
      <c r="BC100" s="18">
        <v>1</v>
      </c>
      <c r="BD100" s="18">
        <v>1</v>
      </c>
      <c r="BE100" s="18">
        <v>1</v>
      </c>
      <c r="BF100" s="18">
        <v>0</v>
      </c>
      <c r="BG100" s="18">
        <v>1</v>
      </c>
      <c r="BH100" s="18">
        <v>1</v>
      </c>
      <c r="BI100" s="18">
        <v>1</v>
      </c>
      <c r="BJ100" s="18">
        <v>0</v>
      </c>
      <c r="BK100" s="18">
        <v>1</v>
      </c>
      <c r="BL100" s="4">
        <v>1</v>
      </c>
      <c r="BM100" s="18">
        <v>1</v>
      </c>
      <c r="BN100" s="210">
        <v>1</v>
      </c>
    </row>
    <row r="101" spans="2:66" x14ac:dyDescent="0.25">
      <c r="B101" s="325">
        <v>96</v>
      </c>
      <c r="C101" s="368" t="s">
        <v>587</v>
      </c>
      <c r="D101" s="368" t="s">
        <v>900</v>
      </c>
      <c r="E101" s="368" t="s">
        <v>157</v>
      </c>
      <c r="F101" s="381">
        <v>96</v>
      </c>
      <c r="G101" s="4">
        <v>1</v>
      </c>
      <c r="H101" s="4">
        <v>1</v>
      </c>
      <c r="I101" s="4">
        <v>1</v>
      </c>
      <c r="J101" s="4">
        <v>1</v>
      </c>
      <c r="K101" s="4">
        <v>1</v>
      </c>
      <c r="L101" s="4">
        <v>1</v>
      </c>
      <c r="M101" s="4">
        <v>1</v>
      </c>
      <c r="N101" s="4">
        <v>1</v>
      </c>
      <c r="O101" s="4">
        <v>1</v>
      </c>
      <c r="P101" s="4">
        <v>1</v>
      </c>
      <c r="Q101" s="18">
        <v>0</v>
      </c>
      <c r="R101" s="18">
        <v>1</v>
      </c>
      <c r="S101" s="18">
        <v>1</v>
      </c>
      <c r="T101" s="18">
        <v>1</v>
      </c>
      <c r="U101" s="18">
        <v>0</v>
      </c>
      <c r="V101" s="18">
        <v>1</v>
      </c>
      <c r="W101" s="18">
        <v>1</v>
      </c>
      <c r="X101" s="4">
        <v>1</v>
      </c>
      <c r="Y101" s="4">
        <v>1</v>
      </c>
      <c r="Z101" s="4">
        <v>1</v>
      </c>
      <c r="AA101" s="18">
        <v>0</v>
      </c>
      <c r="AB101" s="18">
        <v>1</v>
      </c>
      <c r="AC101" s="18">
        <v>1</v>
      </c>
      <c r="AD101" s="18">
        <v>1</v>
      </c>
      <c r="AE101" s="18">
        <v>1</v>
      </c>
      <c r="AF101" s="18">
        <v>1</v>
      </c>
      <c r="AG101" s="18">
        <v>1</v>
      </c>
      <c r="AH101" s="18">
        <v>1</v>
      </c>
      <c r="AI101" s="18">
        <v>1</v>
      </c>
      <c r="AJ101" s="18">
        <v>0</v>
      </c>
      <c r="AK101" s="18">
        <v>1</v>
      </c>
      <c r="AL101" s="18">
        <v>1</v>
      </c>
      <c r="AM101" s="18">
        <v>1</v>
      </c>
      <c r="AN101" s="18">
        <v>1</v>
      </c>
      <c r="AO101" s="18">
        <v>1</v>
      </c>
      <c r="AP101" s="18">
        <v>1</v>
      </c>
      <c r="AQ101" s="18">
        <v>0</v>
      </c>
      <c r="AR101" s="18">
        <v>1</v>
      </c>
      <c r="AS101" s="18">
        <v>1</v>
      </c>
      <c r="AT101" s="18">
        <v>1</v>
      </c>
      <c r="AU101" s="18">
        <v>1</v>
      </c>
      <c r="AV101" s="18">
        <v>0</v>
      </c>
      <c r="AW101" s="18">
        <v>1</v>
      </c>
      <c r="AX101" s="18">
        <v>1</v>
      </c>
      <c r="AY101" s="18">
        <v>0</v>
      </c>
      <c r="AZ101" s="18">
        <v>1</v>
      </c>
      <c r="BA101" s="4">
        <v>1</v>
      </c>
      <c r="BB101" s="4">
        <v>1</v>
      </c>
      <c r="BC101" s="18">
        <v>1</v>
      </c>
      <c r="BD101" s="18">
        <v>1</v>
      </c>
      <c r="BE101" s="18">
        <v>1</v>
      </c>
      <c r="BF101" s="18">
        <v>0</v>
      </c>
      <c r="BG101" s="18">
        <v>1</v>
      </c>
      <c r="BH101" s="18">
        <v>1</v>
      </c>
      <c r="BI101" s="18">
        <v>1</v>
      </c>
      <c r="BJ101" s="18">
        <v>0</v>
      </c>
      <c r="BK101" s="18">
        <v>1</v>
      </c>
      <c r="BL101" s="4">
        <v>1</v>
      </c>
      <c r="BM101" s="18">
        <v>1</v>
      </c>
      <c r="BN101" s="210">
        <v>1</v>
      </c>
    </row>
    <row r="102" spans="2:66" x14ac:dyDescent="0.25">
      <c r="B102" s="325">
        <v>97</v>
      </c>
      <c r="C102" s="368" t="s">
        <v>587</v>
      </c>
      <c r="D102" s="368" t="s">
        <v>882</v>
      </c>
      <c r="E102" s="368" t="s">
        <v>155</v>
      </c>
      <c r="F102" s="381">
        <v>97</v>
      </c>
      <c r="G102" s="4">
        <v>1</v>
      </c>
      <c r="H102" s="4">
        <v>1</v>
      </c>
      <c r="I102" s="4">
        <v>1</v>
      </c>
      <c r="J102" s="4">
        <v>1</v>
      </c>
      <c r="K102" s="4">
        <v>1</v>
      </c>
      <c r="L102" s="4">
        <v>1</v>
      </c>
      <c r="M102" s="4">
        <v>1</v>
      </c>
      <c r="N102" s="4">
        <v>1</v>
      </c>
      <c r="O102" s="4">
        <v>1</v>
      </c>
      <c r="P102" s="4">
        <v>1</v>
      </c>
      <c r="Q102" s="18">
        <v>0</v>
      </c>
      <c r="R102" s="18">
        <v>1</v>
      </c>
      <c r="S102" s="18">
        <v>1</v>
      </c>
      <c r="T102" s="18">
        <v>1</v>
      </c>
      <c r="U102" s="18">
        <v>0</v>
      </c>
      <c r="V102" s="18">
        <v>1</v>
      </c>
      <c r="W102" s="18">
        <v>1</v>
      </c>
      <c r="X102" s="4">
        <v>1</v>
      </c>
      <c r="Y102" s="4">
        <v>1</v>
      </c>
      <c r="Z102" s="4">
        <v>1</v>
      </c>
      <c r="AA102" s="18">
        <v>0</v>
      </c>
      <c r="AB102" s="18">
        <v>1</v>
      </c>
      <c r="AC102" s="18">
        <v>1</v>
      </c>
      <c r="AD102" s="18">
        <v>1</v>
      </c>
      <c r="AE102" s="18">
        <v>1</v>
      </c>
      <c r="AF102" s="18">
        <v>1</v>
      </c>
      <c r="AG102" s="18">
        <v>1</v>
      </c>
      <c r="AH102" s="18">
        <v>1</v>
      </c>
      <c r="AI102" s="18">
        <v>1</v>
      </c>
      <c r="AJ102" s="18">
        <v>0</v>
      </c>
      <c r="AK102" s="18">
        <v>1</v>
      </c>
      <c r="AL102" s="18">
        <v>1</v>
      </c>
      <c r="AM102" s="18">
        <v>1</v>
      </c>
      <c r="AN102" s="18">
        <v>1</v>
      </c>
      <c r="AO102" s="18">
        <v>1</v>
      </c>
      <c r="AP102" s="18">
        <v>1</v>
      </c>
      <c r="AQ102" s="18">
        <v>0</v>
      </c>
      <c r="AR102" s="18">
        <v>1</v>
      </c>
      <c r="AS102" s="18">
        <v>1</v>
      </c>
      <c r="AT102" s="18">
        <v>1</v>
      </c>
      <c r="AU102" s="18">
        <v>1</v>
      </c>
      <c r="AV102" s="18">
        <v>0</v>
      </c>
      <c r="AW102" s="18">
        <v>1</v>
      </c>
      <c r="AX102" s="18">
        <v>1</v>
      </c>
      <c r="AY102" s="18">
        <v>0</v>
      </c>
      <c r="AZ102" s="18">
        <v>1</v>
      </c>
      <c r="BA102" s="4">
        <v>1</v>
      </c>
      <c r="BB102" s="4">
        <v>1</v>
      </c>
      <c r="BC102" s="18">
        <v>1</v>
      </c>
      <c r="BD102" s="18">
        <v>1</v>
      </c>
      <c r="BE102" s="18">
        <v>1</v>
      </c>
      <c r="BF102" s="18">
        <v>0</v>
      </c>
      <c r="BG102" s="18">
        <v>1</v>
      </c>
      <c r="BH102" s="18">
        <v>1</v>
      </c>
      <c r="BI102" s="18">
        <v>1</v>
      </c>
      <c r="BJ102" s="18">
        <v>0</v>
      </c>
      <c r="BK102" s="18">
        <v>1</v>
      </c>
      <c r="BL102" s="4">
        <v>1</v>
      </c>
      <c r="BM102" s="18">
        <v>1</v>
      </c>
      <c r="BN102" s="210">
        <v>1</v>
      </c>
    </row>
    <row r="103" spans="2:66" x14ac:dyDescent="0.25">
      <c r="B103" s="325">
        <v>98</v>
      </c>
      <c r="C103" s="368" t="s">
        <v>587</v>
      </c>
      <c r="D103" s="368" t="s">
        <v>890</v>
      </c>
      <c r="E103" s="368" t="s">
        <v>155</v>
      </c>
      <c r="F103" s="381">
        <v>98</v>
      </c>
      <c r="G103" s="4">
        <v>1</v>
      </c>
      <c r="H103" s="4">
        <v>1</v>
      </c>
      <c r="I103" s="4">
        <v>1</v>
      </c>
      <c r="J103" s="4">
        <v>1</v>
      </c>
      <c r="K103" s="4">
        <v>1</v>
      </c>
      <c r="L103" s="4">
        <v>1</v>
      </c>
      <c r="M103" s="4">
        <v>1</v>
      </c>
      <c r="N103" s="4">
        <v>1</v>
      </c>
      <c r="O103" s="4">
        <v>1</v>
      </c>
      <c r="P103" s="4">
        <v>1</v>
      </c>
      <c r="Q103" s="18">
        <v>0</v>
      </c>
      <c r="R103" s="18">
        <v>1</v>
      </c>
      <c r="S103" s="18">
        <v>1</v>
      </c>
      <c r="T103" s="18">
        <v>1</v>
      </c>
      <c r="U103" s="18">
        <v>0</v>
      </c>
      <c r="V103" s="18">
        <v>1</v>
      </c>
      <c r="W103" s="18">
        <v>1</v>
      </c>
      <c r="X103" s="4">
        <v>1</v>
      </c>
      <c r="Y103" s="4">
        <v>1</v>
      </c>
      <c r="Z103" s="4">
        <v>1</v>
      </c>
      <c r="AA103" s="18">
        <v>0</v>
      </c>
      <c r="AB103" s="18">
        <v>1</v>
      </c>
      <c r="AC103" s="18">
        <v>1</v>
      </c>
      <c r="AD103" s="18">
        <v>1</v>
      </c>
      <c r="AE103" s="18">
        <v>1</v>
      </c>
      <c r="AF103" s="18">
        <v>1</v>
      </c>
      <c r="AG103" s="18">
        <v>1</v>
      </c>
      <c r="AH103" s="18">
        <v>1</v>
      </c>
      <c r="AI103" s="18">
        <v>1</v>
      </c>
      <c r="AJ103" s="18">
        <v>0</v>
      </c>
      <c r="AK103" s="18">
        <v>1</v>
      </c>
      <c r="AL103" s="18">
        <v>1</v>
      </c>
      <c r="AM103" s="18">
        <v>1</v>
      </c>
      <c r="AN103" s="18">
        <v>1</v>
      </c>
      <c r="AO103" s="18">
        <v>1</v>
      </c>
      <c r="AP103" s="18">
        <v>1</v>
      </c>
      <c r="AQ103" s="18">
        <v>0</v>
      </c>
      <c r="AR103" s="18">
        <v>1</v>
      </c>
      <c r="AS103" s="18">
        <v>1</v>
      </c>
      <c r="AT103" s="18">
        <v>1</v>
      </c>
      <c r="AU103" s="18">
        <v>1</v>
      </c>
      <c r="AV103" s="18">
        <v>0</v>
      </c>
      <c r="AW103" s="18">
        <v>1</v>
      </c>
      <c r="AX103" s="18">
        <v>1</v>
      </c>
      <c r="AY103" s="18">
        <v>0</v>
      </c>
      <c r="AZ103" s="18">
        <v>1</v>
      </c>
      <c r="BA103" s="4">
        <v>1</v>
      </c>
      <c r="BB103" s="4">
        <v>1</v>
      </c>
      <c r="BC103" s="18">
        <v>1</v>
      </c>
      <c r="BD103" s="18">
        <v>1</v>
      </c>
      <c r="BE103" s="18">
        <v>1</v>
      </c>
      <c r="BF103" s="18">
        <v>0</v>
      </c>
      <c r="BG103" s="18">
        <v>1</v>
      </c>
      <c r="BH103" s="18">
        <v>1</v>
      </c>
      <c r="BI103" s="18">
        <v>1</v>
      </c>
      <c r="BJ103" s="18">
        <v>0</v>
      </c>
      <c r="BK103" s="18">
        <v>1</v>
      </c>
      <c r="BL103" s="4">
        <v>1</v>
      </c>
      <c r="BM103" s="18">
        <v>1</v>
      </c>
      <c r="BN103" s="210">
        <v>1</v>
      </c>
    </row>
    <row r="104" spans="2:66" x14ac:dyDescent="0.25">
      <c r="B104" s="325">
        <v>99</v>
      </c>
      <c r="C104" s="368" t="s">
        <v>587</v>
      </c>
      <c r="D104" s="368" t="s">
        <v>511</v>
      </c>
      <c r="E104" s="368" t="s">
        <v>155</v>
      </c>
      <c r="F104" s="381">
        <v>99</v>
      </c>
      <c r="G104" s="4">
        <v>1</v>
      </c>
      <c r="H104" s="4">
        <v>1</v>
      </c>
      <c r="I104" s="4">
        <v>1</v>
      </c>
      <c r="J104" s="4">
        <v>1</v>
      </c>
      <c r="K104" s="4">
        <v>1</v>
      </c>
      <c r="L104" s="4">
        <v>1</v>
      </c>
      <c r="M104" s="4">
        <v>1</v>
      </c>
      <c r="N104" s="4">
        <v>1</v>
      </c>
      <c r="O104" s="4">
        <v>1</v>
      </c>
      <c r="P104" s="4">
        <v>1</v>
      </c>
      <c r="Q104" s="18">
        <v>0</v>
      </c>
      <c r="R104" s="18">
        <v>1</v>
      </c>
      <c r="S104" s="18">
        <v>1</v>
      </c>
      <c r="T104" s="18">
        <v>1</v>
      </c>
      <c r="U104" s="18">
        <v>0</v>
      </c>
      <c r="V104" s="18">
        <v>1</v>
      </c>
      <c r="W104" s="18">
        <v>1</v>
      </c>
      <c r="X104" s="4">
        <v>1</v>
      </c>
      <c r="Y104" s="4">
        <v>1</v>
      </c>
      <c r="Z104" s="4">
        <v>1</v>
      </c>
      <c r="AA104" s="18">
        <v>0</v>
      </c>
      <c r="AB104" s="18">
        <v>1</v>
      </c>
      <c r="AC104" s="18">
        <v>1</v>
      </c>
      <c r="AD104" s="18">
        <v>1</v>
      </c>
      <c r="AE104" s="18">
        <v>1</v>
      </c>
      <c r="AF104" s="18">
        <v>1</v>
      </c>
      <c r="AG104" s="18">
        <v>1</v>
      </c>
      <c r="AH104" s="18">
        <v>1</v>
      </c>
      <c r="AI104" s="18">
        <v>1</v>
      </c>
      <c r="AJ104" s="18">
        <v>0</v>
      </c>
      <c r="AK104" s="18">
        <v>1</v>
      </c>
      <c r="AL104" s="18">
        <v>1</v>
      </c>
      <c r="AM104" s="18">
        <v>1</v>
      </c>
      <c r="AN104" s="18">
        <v>1</v>
      </c>
      <c r="AO104" s="18">
        <v>1</v>
      </c>
      <c r="AP104" s="18">
        <v>1</v>
      </c>
      <c r="AQ104" s="18">
        <v>0</v>
      </c>
      <c r="AR104" s="18">
        <v>1</v>
      </c>
      <c r="AS104" s="18">
        <v>1</v>
      </c>
      <c r="AT104" s="18">
        <v>1</v>
      </c>
      <c r="AU104" s="18">
        <v>1</v>
      </c>
      <c r="AV104" s="18">
        <v>0</v>
      </c>
      <c r="AW104" s="18">
        <v>1</v>
      </c>
      <c r="AX104" s="18">
        <v>1</v>
      </c>
      <c r="AY104" s="18">
        <v>0</v>
      </c>
      <c r="AZ104" s="18">
        <v>1</v>
      </c>
      <c r="BA104" s="4">
        <v>1</v>
      </c>
      <c r="BB104" s="4">
        <v>1</v>
      </c>
      <c r="BC104" s="18">
        <v>1</v>
      </c>
      <c r="BD104" s="18">
        <v>1</v>
      </c>
      <c r="BE104" s="18">
        <v>1</v>
      </c>
      <c r="BF104" s="18">
        <v>0</v>
      </c>
      <c r="BG104" s="18">
        <v>1</v>
      </c>
      <c r="BH104" s="18">
        <v>1</v>
      </c>
      <c r="BI104" s="18">
        <v>1</v>
      </c>
      <c r="BJ104" s="18">
        <v>0</v>
      </c>
      <c r="BK104" s="18">
        <v>1</v>
      </c>
      <c r="BL104" s="4">
        <v>1</v>
      </c>
      <c r="BM104" s="18">
        <v>1</v>
      </c>
      <c r="BN104" s="210">
        <v>1</v>
      </c>
    </row>
    <row r="105" spans="2:66" x14ac:dyDescent="0.25">
      <c r="B105" s="325">
        <v>100</v>
      </c>
      <c r="C105" s="368" t="s">
        <v>587</v>
      </c>
      <c r="D105" s="368" t="s">
        <v>890</v>
      </c>
      <c r="E105" s="368" t="s">
        <v>153</v>
      </c>
      <c r="F105" s="381">
        <v>100</v>
      </c>
      <c r="G105" s="4">
        <v>1</v>
      </c>
      <c r="H105" s="4">
        <v>1</v>
      </c>
      <c r="I105" s="4">
        <v>1</v>
      </c>
      <c r="J105" s="4">
        <v>1</v>
      </c>
      <c r="K105" s="4">
        <v>1</v>
      </c>
      <c r="L105" s="4">
        <v>1</v>
      </c>
      <c r="M105" s="4">
        <v>1</v>
      </c>
      <c r="N105" s="4">
        <v>1</v>
      </c>
      <c r="O105" s="4">
        <v>1</v>
      </c>
      <c r="P105" s="4">
        <v>1</v>
      </c>
      <c r="Q105" s="18">
        <v>0</v>
      </c>
      <c r="R105" s="18">
        <v>1</v>
      </c>
      <c r="S105" s="18">
        <v>1</v>
      </c>
      <c r="T105" s="18">
        <v>1</v>
      </c>
      <c r="U105" s="18">
        <v>0</v>
      </c>
      <c r="V105" s="18">
        <v>1</v>
      </c>
      <c r="W105" s="18">
        <v>1</v>
      </c>
      <c r="X105" s="4">
        <v>1</v>
      </c>
      <c r="Y105" s="4">
        <v>1</v>
      </c>
      <c r="Z105" s="4">
        <v>1</v>
      </c>
      <c r="AA105" s="18">
        <v>0</v>
      </c>
      <c r="AB105" s="18">
        <v>1</v>
      </c>
      <c r="AC105" s="18">
        <v>1</v>
      </c>
      <c r="AD105" s="18">
        <v>1</v>
      </c>
      <c r="AE105" s="18">
        <v>1</v>
      </c>
      <c r="AF105" s="18">
        <v>1</v>
      </c>
      <c r="AG105" s="18">
        <v>1</v>
      </c>
      <c r="AH105" s="18">
        <v>1</v>
      </c>
      <c r="AI105" s="18">
        <v>1</v>
      </c>
      <c r="AJ105" s="18">
        <v>0</v>
      </c>
      <c r="AK105" s="18">
        <v>1</v>
      </c>
      <c r="AL105" s="18">
        <v>1</v>
      </c>
      <c r="AM105" s="18">
        <v>1</v>
      </c>
      <c r="AN105" s="18">
        <v>1</v>
      </c>
      <c r="AO105" s="18">
        <v>1</v>
      </c>
      <c r="AP105" s="18">
        <v>1</v>
      </c>
      <c r="AQ105" s="18">
        <v>0</v>
      </c>
      <c r="AR105" s="18">
        <v>1</v>
      </c>
      <c r="AS105" s="18">
        <v>1</v>
      </c>
      <c r="AT105" s="18">
        <v>1</v>
      </c>
      <c r="AU105" s="18">
        <v>1</v>
      </c>
      <c r="AV105" s="18">
        <v>0</v>
      </c>
      <c r="AW105" s="18">
        <v>1</v>
      </c>
      <c r="AX105" s="18">
        <v>1</v>
      </c>
      <c r="AY105" s="18">
        <v>0</v>
      </c>
      <c r="AZ105" s="18">
        <v>1</v>
      </c>
      <c r="BA105" s="4">
        <v>1</v>
      </c>
      <c r="BB105" s="4">
        <v>1</v>
      </c>
      <c r="BC105" s="18">
        <v>1</v>
      </c>
      <c r="BD105" s="18">
        <v>1</v>
      </c>
      <c r="BE105" s="18">
        <v>1</v>
      </c>
      <c r="BF105" s="18">
        <v>0</v>
      </c>
      <c r="BG105" s="18">
        <v>1</v>
      </c>
      <c r="BH105" s="18">
        <v>1</v>
      </c>
      <c r="BI105" s="18">
        <v>1</v>
      </c>
      <c r="BJ105" s="18">
        <v>0</v>
      </c>
      <c r="BK105" s="18">
        <v>1</v>
      </c>
      <c r="BL105" s="4">
        <v>1</v>
      </c>
      <c r="BM105" s="18">
        <v>1</v>
      </c>
      <c r="BN105" s="210">
        <v>1</v>
      </c>
    </row>
    <row r="106" spans="2:66" x14ac:dyDescent="0.25">
      <c r="B106" s="325">
        <v>101</v>
      </c>
      <c r="C106" s="368" t="s">
        <v>587</v>
      </c>
      <c r="D106" s="368" t="s">
        <v>896</v>
      </c>
      <c r="E106" s="368" t="s">
        <v>153</v>
      </c>
      <c r="F106" s="381">
        <v>101</v>
      </c>
      <c r="G106" s="4">
        <v>1</v>
      </c>
      <c r="H106" s="4">
        <v>1</v>
      </c>
      <c r="I106" s="4">
        <v>1</v>
      </c>
      <c r="J106" s="4">
        <v>1</v>
      </c>
      <c r="K106" s="4">
        <v>1</v>
      </c>
      <c r="L106" s="4">
        <v>1</v>
      </c>
      <c r="M106" s="4">
        <v>1</v>
      </c>
      <c r="N106" s="4">
        <v>1</v>
      </c>
      <c r="O106" s="4">
        <v>1</v>
      </c>
      <c r="P106" s="4">
        <v>1</v>
      </c>
      <c r="Q106" s="18">
        <v>0</v>
      </c>
      <c r="R106" s="18">
        <v>1</v>
      </c>
      <c r="S106" s="18">
        <v>1</v>
      </c>
      <c r="T106" s="18">
        <v>1</v>
      </c>
      <c r="U106" s="18">
        <v>0</v>
      </c>
      <c r="V106" s="18">
        <v>1</v>
      </c>
      <c r="W106" s="18">
        <v>1</v>
      </c>
      <c r="X106" s="4">
        <v>1</v>
      </c>
      <c r="Y106" s="4">
        <v>1</v>
      </c>
      <c r="Z106" s="4">
        <v>1</v>
      </c>
      <c r="AA106" s="18">
        <v>0</v>
      </c>
      <c r="AB106" s="18">
        <v>1</v>
      </c>
      <c r="AC106" s="18">
        <v>1</v>
      </c>
      <c r="AD106" s="18">
        <v>1</v>
      </c>
      <c r="AE106" s="18">
        <v>1</v>
      </c>
      <c r="AF106" s="18">
        <v>1</v>
      </c>
      <c r="AG106" s="18">
        <v>1</v>
      </c>
      <c r="AH106" s="18">
        <v>1</v>
      </c>
      <c r="AI106" s="18">
        <v>1</v>
      </c>
      <c r="AJ106" s="18">
        <v>0</v>
      </c>
      <c r="AK106" s="18">
        <v>1</v>
      </c>
      <c r="AL106" s="18">
        <v>1</v>
      </c>
      <c r="AM106" s="18">
        <v>1</v>
      </c>
      <c r="AN106" s="18">
        <v>1</v>
      </c>
      <c r="AO106" s="18">
        <v>1</v>
      </c>
      <c r="AP106" s="18">
        <v>1</v>
      </c>
      <c r="AQ106" s="18">
        <v>0</v>
      </c>
      <c r="AR106" s="18">
        <v>1</v>
      </c>
      <c r="AS106" s="18">
        <v>1</v>
      </c>
      <c r="AT106" s="18">
        <v>1</v>
      </c>
      <c r="AU106" s="18">
        <v>1</v>
      </c>
      <c r="AV106" s="18">
        <v>0</v>
      </c>
      <c r="AW106" s="18">
        <v>1</v>
      </c>
      <c r="AX106" s="18">
        <v>1</v>
      </c>
      <c r="AY106" s="18">
        <v>0</v>
      </c>
      <c r="AZ106" s="18">
        <v>1</v>
      </c>
      <c r="BA106" s="4">
        <v>1</v>
      </c>
      <c r="BB106" s="4">
        <v>1</v>
      </c>
      <c r="BC106" s="18">
        <v>1</v>
      </c>
      <c r="BD106" s="18">
        <v>1</v>
      </c>
      <c r="BE106" s="18">
        <v>1</v>
      </c>
      <c r="BF106" s="18">
        <v>0</v>
      </c>
      <c r="BG106" s="18">
        <v>1</v>
      </c>
      <c r="BH106" s="18">
        <v>1</v>
      </c>
      <c r="BI106" s="18">
        <v>1</v>
      </c>
      <c r="BJ106" s="18">
        <v>0</v>
      </c>
      <c r="BK106" s="18">
        <v>1</v>
      </c>
      <c r="BL106" s="4">
        <v>1</v>
      </c>
      <c r="BM106" s="18">
        <v>1</v>
      </c>
      <c r="BN106" s="210">
        <v>1</v>
      </c>
    </row>
    <row r="107" spans="2:66" x14ac:dyDescent="0.25">
      <c r="B107" s="325">
        <v>102</v>
      </c>
      <c r="C107" s="368" t="s">
        <v>587</v>
      </c>
      <c r="D107" s="368" t="s">
        <v>900</v>
      </c>
      <c r="E107" s="368" t="s">
        <v>153</v>
      </c>
      <c r="F107" s="381">
        <v>102</v>
      </c>
      <c r="G107" s="4">
        <v>1</v>
      </c>
      <c r="H107" s="4">
        <v>1</v>
      </c>
      <c r="I107" s="4">
        <v>1</v>
      </c>
      <c r="J107" s="4">
        <v>1</v>
      </c>
      <c r="K107" s="4">
        <v>1</v>
      </c>
      <c r="L107" s="4">
        <v>1</v>
      </c>
      <c r="M107" s="4">
        <v>1</v>
      </c>
      <c r="N107" s="4">
        <v>1</v>
      </c>
      <c r="O107" s="4">
        <v>1</v>
      </c>
      <c r="P107" s="4">
        <v>1</v>
      </c>
      <c r="Q107" s="18">
        <v>0</v>
      </c>
      <c r="R107" s="18">
        <v>1</v>
      </c>
      <c r="S107" s="18">
        <v>1</v>
      </c>
      <c r="T107" s="18">
        <v>1</v>
      </c>
      <c r="U107" s="18">
        <v>0</v>
      </c>
      <c r="V107" s="18">
        <v>1</v>
      </c>
      <c r="W107" s="18">
        <v>1</v>
      </c>
      <c r="X107" s="4">
        <v>1</v>
      </c>
      <c r="Y107" s="4">
        <v>1</v>
      </c>
      <c r="Z107" s="4">
        <v>1</v>
      </c>
      <c r="AA107" s="18">
        <v>0</v>
      </c>
      <c r="AB107" s="18">
        <v>1</v>
      </c>
      <c r="AC107" s="18">
        <v>1</v>
      </c>
      <c r="AD107" s="18">
        <v>1</v>
      </c>
      <c r="AE107" s="18">
        <v>1</v>
      </c>
      <c r="AF107" s="18">
        <v>1</v>
      </c>
      <c r="AG107" s="18">
        <v>1</v>
      </c>
      <c r="AH107" s="18">
        <v>1</v>
      </c>
      <c r="AI107" s="18">
        <v>1</v>
      </c>
      <c r="AJ107" s="18">
        <v>0</v>
      </c>
      <c r="AK107" s="18">
        <v>1</v>
      </c>
      <c r="AL107" s="18">
        <v>1</v>
      </c>
      <c r="AM107" s="18">
        <v>1</v>
      </c>
      <c r="AN107" s="18">
        <v>1</v>
      </c>
      <c r="AO107" s="18">
        <v>1</v>
      </c>
      <c r="AP107" s="18">
        <v>1</v>
      </c>
      <c r="AQ107" s="18">
        <v>0</v>
      </c>
      <c r="AR107" s="18">
        <v>1</v>
      </c>
      <c r="AS107" s="18">
        <v>1</v>
      </c>
      <c r="AT107" s="18">
        <v>1</v>
      </c>
      <c r="AU107" s="18">
        <v>1</v>
      </c>
      <c r="AV107" s="18">
        <v>0</v>
      </c>
      <c r="AW107" s="18">
        <v>1</v>
      </c>
      <c r="AX107" s="18">
        <v>1</v>
      </c>
      <c r="AY107" s="18">
        <v>0</v>
      </c>
      <c r="AZ107" s="18">
        <v>1</v>
      </c>
      <c r="BA107" s="4">
        <v>1</v>
      </c>
      <c r="BB107" s="4">
        <v>1</v>
      </c>
      <c r="BC107" s="18">
        <v>1</v>
      </c>
      <c r="BD107" s="18">
        <v>1</v>
      </c>
      <c r="BE107" s="18">
        <v>1</v>
      </c>
      <c r="BF107" s="18">
        <v>0</v>
      </c>
      <c r="BG107" s="18">
        <v>1</v>
      </c>
      <c r="BH107" s="18">
        <v>1</v>
      </c>
      <c r="BI107" s="18">
        <v>1</v>
      </c>
      <c r="BJ107" s="18">
        <v>0</v>
      </c>
      <c r="BK107" s="18">
        <v>1</v>
      </c>
      <c r="BL107" s="4">
        <v>1</v>
      </c>
      <c r="BM107" s="18">
        <v>1</v>
      </c>
      <c r="BN107" s="210">
        <v>1</v>
      </c>
    </row>
    <row r="108" spans="2:66" x14ac:dyDescent="0.25">
      <c r="B108" s="325">
        <v>103</v>
      </c>
      <c r="C108" s="368" t="s">
        <v>866</v>
      </c>
      <c r="D108" s="368" t="s">
        <v>887</v>
      </c>
      <c r="E108" s="368" t="s">
        <v>157</v>
      </c>
      <c r="F108" s="381">
        <v>103</v>
      </c>
      <c r="G108" s="4">
        <v>1</v>
      </c>
      <c r="H108" s="4">
        <v>1</v>
      </c>
      <c r="I108" s="4">
        <v>1</v>
      </c>
      <c r="J108" s="4">
        <v>1</v>
      </c>
      <c r="K108" s="4">
        <v>1</v>
      </c>
      <c r="L108" s="4">
        <v>1</v>
      </c>
      <c r="M108" s="4">
        <v>1</v>
      </c>
      <c r="N108" s="4">
        <v>1</v>
      </c>
      <c r="O108" s="4">
        <v>1</v>
      </c>
      <c r="P108" s="4">
        <v>1</v>
      </c>
      <c r="Q108" s="18">
        <v>0</v>
      </c>
      <c r="R108" s="18">
        <v>1</v>
      </c>
      <c r="S108" s="18">
        <v>1</v>
      </c>
      <c r="T108" s="18">
        <v>1</v>
      </c>
      <c r="U108" s="18">
        <v>0</v>
      </c>
      <c r="V108" s="18">
        <v>1</v>
      </c>
      <c r="W108" s="18">
        <v>1</v>
      </c>
      <c r="X108" s="4">
        <v>1</v>
      </c>
      <c r="Y108" s="4">
        <v>1</v>
      </c>
      <c r="Z108" s="4">
        <v>1</v>
      </c>
      <c r="AA108" s="18">
        <v>0</v>
      </c>
      <c r="AB108" s="18">
        <v>1</v>
      </c>
      <c r="AC108" s="18">
        <v>1</v>
      </c>
      <c r="AD108" s="18">
        <v>1</v>
      </c>
      <c r="AE108" s="18">
        <v>1</v>
      </c>
      <c r="AF108" s="18">
        <v>1</v>
      </c>
      <c r="AG108" s="18">
        <v>1</v>
      </c>
      <c r="AH108" s="18">
        <v>1</v>
      </c>
      <c r="AI108" s="18">
        <v>1</v>
      </c>
      <c r="AJ108" s="18">
        <v>1</v>
      </c>
      <c r="AK108" s="18">
        <v>0</v>
      </c>
      <c r="AL108" s="18">
        <v>1</v>
      </c>
      <c r="AM108" s="18">
        <v>1</v>
      </c>
      <c r="AN108" s="18">
        <v>1</v>
      </c>
      <c r="AO108" s="18">
        <v>1</v>
      </c>
      <c r="AP108" s="18">
        <v>1</v>
      </c>
      <c r="AQ108" s="18">
        <v>0</v>
      </c>
      <c r="AR108" s="18">
        <v>1</v>
      </c>
      <c r="AS108" s="18">
        <v>1</v>
      </c>
      <c r="AT108" s="18">
        <v>1</v>
      </c>
      <c r="AU108" s="18">
        <v>1</v>
      </c>
      <c r="AV108" s="18">
        <v>1</v>
      </c>
      <c r="AW108" s="18">
        <v>0</v>
      </c>
      <c r="AX108" s="18">
        <v>1</v>
      </c>
      <c r="AY108" s="18">
        <v>1</v>
      </c>
      <c r="AZ108" s="18">
        <v>0</v>
      </c>
      <c r="BA108" s="4">
        <v>1</v>
      </c>
      <c r="BB108" s="4">
        <v>1</v>
      </c>
      <c r="BC108" s="18">
        <v>1</v>
      </c>
      <c r="BD108" s="18">
        <v>1</v>
      </c>
      <c r="BE108" s="18">
        <v>1</v>
      </c>
      <c r="BF108" s="18">
        <v>0</v>
      </c>
      <c r="BG108" s="18">
        <v>1</v>
      </c>
      <c r="BH108" s="18">
        <v>1</v>
      </c>
      <c r="BI108" s="18">
        <v>1</v>
      </c>
      <c r="BJ108" s="18">
        <v>0</v>
      </c>
      <c r="BK108" s="18">
        <v>1</v>
      </c>
      <c r="BL108" s="4">
        <v>1</v>
      </c>
      <c r="BM108" s="18">
        <v>1</v>
      </c>
      <c r="BN108" s="210">
        <v>1</v>
      </c>
    </row>
    <row r="109" spans="2:66" x14ac:dyDescent="0.25">
      <c r="B109" s="325">
        <v>104</v>
      </c>
      <c r="C109" s="368" t="s">
        <v>866</v>
      </c>
      <c r="D109" s="368" t="s">
        <v>520</v>
      </c>
      <c r="E109" s="368" t="s">
        <v>157</v>
      </c>
      <c r="F109" s="381">
        <v>104</v>
      </c>
      <c r="G109" s="4">
        <v>1</v>
      </c>
      <c r="H109" s="4">
        <v>1</v>
      </c>
      <c r="I109" s="4">
        <v>1</v>
      </c>
      <c r="J109" s="4">
        <v>1</v>
      </c>
      <c r="K109" s="4">
        <v>1</v>
      </c>
      <c r="L109" s="4">
        <v>1</v>
      </c>
      <c r="M109" s="4">
        <v>1</v>
      </c>
      <c r="N109" s="4">
        <v>1</v>
      </c>
      <c r="O109" s="4">
        <v>1</v>
      </c>
      <c r="P109" s="4">
        <v>1</v>
      </c>
      <c r="Q109" s="18">
        <v>0</v>
      </c>
      <c r="R109" s="18">
        <v>1</v>
      </c>
      <c r="S109" s="18">
        <v>1</v>
      </c>
      <c r="T109" s="18">
        <v>1</v>
      </c>
      <c r="U109" s="18">
        <v>0</v>
      </c>
      <c r="V109" s="18">
        <v>1</v>
      </c>
      <c r="W109" s="18">
        <v>1</v>
      </c>
      <c r="X109" s="4">
        <v>1</v>
      </c>
      <c r="Y109" s="4">
        <v>1</v>
      </c>
      <c r="Z109" s="4">
        <v>1</v>
      </c>
      <c r="AA109" s="18">
        <v>0</v>
      </c>
      <c r="AB109" s="18">
        <v>1</v>
      </c>
      <c r="AC109" s="18">
        <v>1</v>
      </c>
      <c r="AD109" s="18">
        <v>1</v>
      </c>
      <c r="AE109" s="18">
        <v>1</v>
      </c>
      <c r="AF109" s="18">
        <v>1</v>
      </c>
      <c r="AG109" s="18">
        <v>1</v>
      </c>
      <c r="AH109" s="18">
        <v>1</v>
      </c>
      <c r="AI109" s="18">
        <v>1</v>
      </c>
      <c r="AJ109" s="18">
        <v>1</v>
      </c>
      <c r="AK109" s="18">
        <v>0</v>
      </c>
      <c r="AL109" s="18">
        <v>1</v>
      </c>
      <c r="AM109" s="18">
        <v>1</v>
      </c>
      <c r="AN109" s="18">
        <v>1</v>
      </c>
      <c r="AO109" s="18">
        <v>1</v>
      </c>
      <c r="AP109" s="18">
        <v>1</v>
      </c>
      <c r="AQ109" s="18">
        <v>0</v>
      </c>
      <c r="AR109" s="18">
        <v>1</v>
      </c>
      <c r="AS109" s="18">
        <v>1</v>
      </c>
      <c r="AT109" s="18">
        <v>1</v>
      </c>
      <c r="AU109" s="18">
        <v>1</v>
      </c>
      <c r="AV109" s="18">
        <v>1</v>
      </c>
      <c r="AW109" s="18">
        <v>0</v>
      </c>
      <c r="AX109" s="18">
        <v>1</v>
      </c>
      <c r="AY109" s="18">
        <v>1</v>
      </c>
      <c r="AZ109" s="18">
        <v>0</v>
      </c>
      <c r="BA109" s="4">
        <v>1</v>
      </c>
      <c r="BB109" s="4">
        <v>1</v>
      </c>
      <c r="BC109" s="18">
        <v>1</v>
      </c>
      <c r="BD109" s="18">
        <v>1</v>
      </c>
      <c r="BE109" s="18">
        <v>1</v>
      </c>
      <c r="BF109" s="18">
        <v>0</v>
      </c>
      <c r="BG109" s="18">
        <v>1</v>
      </c>
      <c r="BH109" s="18">
        <v>1</v>
      </c>
      <c r="BI109" s="18">
        <v>1</v>
      </c>
      <c r="BJ109" s="18">
        <v>0</v>
      </c>
      <c r="BK109" s="18">
        <v>1</v>
      </c>
      <c r="BL109" s="4">
        <v>1</v>
      </c>
      <c r="BM109" s="18">
        <v>1</v>
      </c>
      <c r="BN109" s="210">
        <v>1</v>
      </c>
    </row>
    <row r="110" spans="2:66" x14ac:dyDescent="0.25">
      <c r="B110" s="325">
        <v>105</v>
      </c>
      <c r="C110" s="368" t="s">
        <v>866</v>
      </c>
      <c r="D110" s="368" t="s">
        <v>521</v>
      </c>
      <c r="E110" s="368" t="s">
        <v>157</v>
      </c>
      <c r="F110" s="381">
        <v>105</v>
      </c>
      <c r="G110" s="4">
        <v>1</v>
      </c>
      <c r="H110" s="4">
        <v>1</v>
      </c>
      <c r="I110" s="4">
        <v>1</v>
      </c>
      <c r="J110" s="4">
        <v>1</v>
      </c>
      <c r="K110" s="4">
        <v>1</v>
      </c>
      <c r="L110" s="4">
        <v>1</v>
      </c>
      <c r="M110" s="4">
        <v>1</v>
      </c>
      <c r="N110" s="4">
        <v>1</v>
      </c>
      <c r="O110" s="4">
        <v>1</v>
      </c>
      <c r="P110" s="4">
        <v>1</v>
      </c>
      <c r="Q110" s="18">
        <v>0</v>
      </c>
      <c r="R110" s="18">
        <v>1</v>
      </c>
      <c r="S110" s="18">
        <v>1</v>
      </c>
      <c r="T110" s="18">
        <v>1</v>
      </c>
      <c r="U110" s="18">
        <v>0</v>
      </c>
      <c r="V110" s="18">
        <v>1</v>
      </c>
      <c r="W110" s="18">
        <v>1</v>
      </c>
      <c r="X110" s="4">
        <v>1</v>
      </c>
      <c r="Y110" s="4">
        <v>1</v>
      </c>
      <c r="Z110" s="4">
        <v>1</v>
      </c>
      <c r="AA110" s="18">
        <v>0</v>
      </c>
      <c r="AB110" s="18">
        <v>1</v>
      </c>
      <c r="AC110" s="18">
        <v>1</v>
      </c>
      <c r="AD110" s="18">
        <v>1</v>
      </c>
      <c r="AE110" s="18">
        <v>1</v>
      </c>
      <c r="AF110" s="18">
        <v>1</v>
      </c>
      <c r="AG110" s="18">
        <v>1</v>
      </c>
      <c r="AH110" s="18">
        <v>1</v>
      </c>
      <c r="AI110" s="18">
        <v>1</v>
      </c>
      <c r="AJ110" s="18">
        <v>1</v>
      </c>
      <c r="AK110" s="18">
        <v>0</v>
      </c>
      <c r="AL110" s="18">
        <v>1</v>
      </c>
      <c r="AM110" s="18">
        <v>1</v>
      </c>
      <c r="AN110" s="18">
        <v>1</v>
      </c>
      <c r="AO110" s="18">
        <v>1</v>
      </c>
      <c r="AP110" s="18">
        <v>1</v>
      </c>
      <c r="AQ110" s="18">
        <v>0</v>
      </c>
      <c r="AR110" s="18">
        <v>1</v>
      </c>
      <c r="AS110" s="18">
        <v>1</v>
      </c>
      <c r="AT110" s="18">
        <v>1</v>
      </c>
      <c r="AU110" s="18">
        <v>1</v>
      </c>
      <c r="AV110" s="18">
        <v>1</v>
      </c>
      <c r="AW110" s="18">
        <v>0</v>
      </c>
      <c r="AX110" s="18">
        <v>1</v>
      </c>
      <c r="AY110" s="18">
        <v>1</v>
      </c>
      <c r="AZ110" s="18">
        <v>0</v>
      </c>
      <c r="BA110" s="4">
        <v>1</v>
      </c>
      <c r="BB110" s="4">
        <v>1</v>
      </c>
      <c r="BC110" s="18">
        <v>1</v>
      </c>
      <c r="BD110" s="18">
        <v>1</v>
      </c>
      <c r="BE110" s="18">
        <v>1</v>
      </c>
      <c r="BF110" s="18">
        <v>0</v>
      </c>
      <c r="BG110" s="18">
        <v>1</v>
      </c>
      <c r="BH110" s="18">
        <v>1</v>
      </c>
      <c r="BI110" s="18">
        <v>1</v>
      </c>
      <c r="BJ110" s="18">
        <v>0</v>
      </c>
      <c r="BK110" s="18">
        <v>1</v>
      </c>
      <c r="BL110" s="4">
        <v>1</v>
      </c>
      <c r="BM110" s="18">
        <v>1</v>
      </c>
      <c r="BN110" s="210">
        <v>1</v>
      </c>
    </row>
    <row r="111" spans="2:66" x14ac:dyDescent="0.25">
      <c r="B111" s="325">
        <v>106</v>
      </c>
      <c r="C111" s="368" t="s">
        <v>866</v>
      </c>
      <c r="D111" s="368" t="s">
        <v>880</v>
      </c>
      <c r="E111" s="368" t="s">
        <v>153</v>
      </c>
      <c r="F111" s="381">
        <v>106</v>
      </c>
      <c r="G111" s="4">
        <v>1</v>
      </c>
      <c r="H111" s="4">
        <v>1</v>
      </c>
      <c r="I111" s="4">
        <v>1</v>
      </c>
      <c r="J111" s="4">
        <v>1</v>
      </c>
      <c r="K111" s="4">
        <v>1</v>
      </c>
      <c r="L111" s="4">
        <v>1</v>
      </c>
      <c r="M111" s="4">
        <v>1</v>
      </c>
      <c r="N111" s="4">
        <v>1</v>
      </c>
      <c r="O111" s="4">
        <v>1</v>
      </c>
      <c r="P111" s="4">
        <v>1</v>
      </c>
      <c r="Q111" s="18">
        <v>0</v>
      </c>
      <c r="R111" s="18">
        <v>1</v>
      </c>
      <c r="S111" s="18">
        <v>1</v>
      </c>
      <c r="T111" s="18">
        <v>1</v>
      </c>
      <c r="U111" s="18">
        <v>0</v>
      </c>
      <c r="V111" s="18">
        <v>1</v>
      </c>
      <c r="W111" s="18">
        <v>1</v>
      </c>
      <c r="X111" s="4">
        <v>1</v>
      </c>
      <c r="Y111" s="4">
        <v>1</v>
      </c>
      <c r="Z111" s="4">
        <v>1</v>
      </c>
      <c r="AA111" s="18">
        <v>0</v>
      </c>
      <c r="AB111" s="18">
        <v>1</v>
      </c>
      <c r="AC111" s="18">
        <v>1</v>
      </c>
      <c r="AD111" s="18">
        <v>1</v>
      </c>
      <c r="AE111" s="18">
        <v>1</v>
      </c>
      <c r="AF111" s="18">
        <v>1</v>
      </c>
      <c r="AG111" s="18">
        <v>1</v>
      </c>
      <c r="AH111" s="18">
        <v>1</v>
      </c>
      <c r="AI111" s="18">
        <v>1</v>
      </c>
      <c r="AJ111" s="18">
        <v>0</v>
      </c>
      <c r="AK111" s="18">
        <v>1</v>
      </c>
      <c r="AL111" s="18">
        <v>1</v>
      </c>
      <c r="AM111" s="18">
        <v>1</v>
      </c>
      <c r="AN111" s="18">
        <v>1</v>
      </c>
      <c r="AO111" s="18">
        <v>1</v>
      </c>
      <c r="AP111" s="18">
        <v>1</v>
      </c>
      <c r="AQ111" s="18">
        <v>0</v>
      </c>
      <c r="AR111" s="18">
        <v>1</v>
      </c>
      <c r="AS111" s="18">
        <v>1</v>
      </c>
      <c r="AT111" s="18">
        <v>1</v>
      </c>
      <c r="AU111" s="18">
        <v>1</v>
      </c>
      <c r="AV111" s="18">
        <v>0</v>
      </c>
      <c r="AW111" s="18">
        <v>1</v>
      </c>
      <c r="AX111" s="18">
        <v>1</v>
      </c>
      <c r="AY111" s="18">
        <v>0</v>
      </c>
      <c r="AZ111" s="18">
        <v>1</v>
      </c>
      <c r="BA111" s="4">
        <v>1</v>
      </c>
      <c r="BB111" s="4">
        <v>1</v>
      </c>
      <c r="BC111" s="18">
        <v>1</v>
      </c>
      <c r="BD111" s="18">
        <v>1</v>
      </c>
      <c r="BE111" s="18">
        <v>1</v>
      </c>
      <c r="BF111" s="18">
        <v>0</v>
      </c>
      <c r="BG111" s="18">
        <v>1</v>
      </c>
      <c r="BH111" s="18">
        <v>1</v>
      </c>
      <c r="BI111" s="18">
        <v>1</v>
      </c>
      <c r="BJ111" s="18">
        <v>0</v>
      </c>
      <c r="BK111" s="18">
        <v>1</v>
      </c>
      <c r="BL111" s="4">
        <v>1</v>
      </c>
      <c r="BM111" s="18">
        <v>1</v>
      </c>
      <c r="BN111" s="210">
        <v>1</v>
      </c>
    </row>
    <row r="112" spans="2:66" x14ac:dyDescent="0.25">
      <c r="B112" s="325">
        <v>107</v>
      </c>
      <c r="C112" s="368" t="s">
        <v>866</v>
      </c>
      <c r="D112" s="368" t="s">
        <v>887</v>
      </c>
      <c r="E112" s="368" t="s">
        <v>153</v>
      </c>
      <c r="F112" s="381">
        <v>107</v>
      </c>
      <c r="G112" s="4">
        <v>1</v>
      </c>
      <c r="H112" s="4">
        <v>1</v>
      </c>
      <c r="I112" s="4">
        <v>1</v>
      </c>
      <c r="J112" s="4">
        <v>1</v>
      </c>
      <c r="K112" s="4">
        <v>1</v>
      </c>
      <c r="L112" s="4">
        <v>1</v>
      </c>
      <c r="M112" s="4">
        <v>1</v>
      </c>
      <c r="N112" s="4">
        <v>1</v>
      </c>
      <c r="O112" s="4">
        <v>1</v>
      </c>
      <c r="P112" s="4">
        <v>1</v>
      </c>
      <c r="Q112" s="18">
        <v>0</v>
      </c>
      <c r="R112" s="18">
        <v>1</v>
      </c>
      <c r="S112" s="18">
        <v>1</v>
      </c>
      <c r="T112" s="18">
        <v>1</v>
      </c>
      <c r="U112" s="18">
        <v>0</v>
      </c>
      <c r="V112" s="18">
        <v>1</v>
      </c>
      <c r="W112" s="18">
        <v>1</v>
      </c>
      <c r="X112" s="4">
        <v>1</v>
      </c>
      <c r="Y112" s="4">
        <v>1</v>
      </c>
      <c r="Z112" s="4">
        <v>1</v>
      </c>
      <c r="AA112" s="18">
        <v>0</v>
      </c>
      <c r="AB112" s="18">
        <v>1</v>
      </c>
      <c r="AC112" s="18">
        <v>1</v>
      </c>
      <c r="AD112" s="18">
        <v>1</v>
      </c>
      <c r="AE112" s="18">
        <v>1</v>
      </c>
      <c r="AF112" s="18">
        <v>1</v>
      </c>
      <c r="AG112" s="18">
        <v>1</v>
      </c>
      <c r="AH112" s="18">
        <v>1</v>
      </c>
      <c r="AI112" s="18">
        <v>1</v>
      </c>
      <c r="AJ112" s="18">
        <v>1</v>
      </c>
      <c r="AK112" s="18">
        <v>0</v>
      </c>
      <c r="AL112" s="18">
        <v>1</v>
      </c>
      <c r="AM112" s="18">
        <v>1</v>
      </c>
      <c r="AN112" s="18">
        <v>1</v>
      </c>
      <c r="AO112" s="18">
        <v>1</v>
      </c>
      <c r="AP112" s="18">
        <v>1</v>
      </c>
      <c r="AQ112" s="18">
        <v>0</v>
      </c>
      <c r="AR112" s="18">
        <v>1</v>
      </c>
      <c r="AS112" s="18">
        <v>1</v>
      </c>
      <c r="AT112" s="18">
        <v>1</v>
      </c>
      <c r="AU112" s="18">
        <v>1</v>
      </c>
      <c r="AV112" s="18">
        <v>1</v>
      </c>
      <c r="AW112" s="18">
        <v>0</v>
      </c>
      <c r="AX112" s="18">
        <v>1</v>
      </c>
      <c r="AY112" s="18">
        <v>1</v>
      </c>
      <c r="AZ112" s="18">
        <v>0</v>
      </c>
      <c r="BA112" s="4">
        <v>1</v>
      </c>
      <c r="BB112" s="4">
        <v>1</v>
      </c>
      <c r="BC112" s="18">
        <v>1</v>
      </c>
      <c r="BD112" s="18">
        <v>1</v>
      </c>
      <c r="BE112" s="18">
        <v>1</v>
      </c>
      <c r="BF112" s="18">
        <v>0</v>
      </c>
      <c r="BG112" s="18">
        <v>1</v>
      </c>
      <c r="BH112" s="18">
        <v>1</v>
      </c>
      <c r="BI112" s="18">
        <v>1</v>
      </c>
      <c r="BJ112" s="18">
        <v>0</v>
      </c>
      <c r="BK112" s="18">
        <v>1</v>
      </c>
      <c r="BL112" s="4">
        <v>1</v>
      </c>
      <c r="BM112" s="18">
        <v>1</v>
      </c>
      <c r="BN112" s="210">
        <v>1</v>
      </c>
    </row>
    <row r="113" spans="2:66" x14ac:dyDescent="0.25">
      <c r="B113" s="325">
        <v>108</v>
      </c>
      <c r="C113" s="368" t="s">
        <v>866</v>
      </c>
      <c r="D113" s="368" t="s">
        <v>889</v>
      </c>
      <c r="E113" s="368" t="s">
        <v>153</v>
      </c>
      <c r="F113" s="381">
        <v>108</v>
      </c>
      <c r="G113" s="4">
        <v>1</v>
      </c>
      <c r="H113" s="4">
        <v>1</v>
      </c>
      <c r="I113" s="4">
        <v>1</v>
      </c>
      <c r="J113" s="4">
        <v>1</v>
      </c>
      <c r="K113" s="4">
        <v>1</v>
      </c>
      <c r="L113" s="4">
        <v>1</v>
      </c>
      <c r="M113" s="4">
        <v>1</v>
      </c>
      <c r="N113" s="4">
        <v>1</v>
      </c>
      <c r="O113" s="4">
        <v>1</v>
      </c>
      <c r="P113" s="4">
        <v>1</v>
      </c>
      <c r="Q113" s="18">
        <v>0</v>
      </c>
      <c r="R113" s="18">
        <v>1</v>
      </c>
      <c r="S113" s="18">
        <v>1</v>
      </c>
      <c r="T113" s="18">
        <v>1</v>
      </c>
      <c r="U113" s="18">
        <v>0</v>
      </c>
      <c r="V113" s="18">
        <v>1</v>
      </c>
      <c r="W113" s="18">
        <v>1</v>
      </c>
      <c r="X113" s="4">
        <v>1</v>
      </c>
      <c r="Y113" s="4">
        <v>1</v>
      </c>
      <c r="Z113" s="4">
        <v>1</v>
      </c>
      <c r="AA113" s="18">
        <v>0</v>
      </c>
      <c r="AB113" s="18">
        <v>1</v>
      </c>
      <c r="AC113" s="18">
        <v>1</v>
      </c>
      <c r="AD113" s="18">
        <v>1</v>
      </c>
      <c r="AE113" s="18">
        <v>1</v>
      </c>
      <c r="AF113" s="18">
        <v>1</v>
      </c>
      <c r="AG113" s="18">
        <v>1</v>
      </c>
      <c r="AH113" s="18">
        <v>1</v>
      </c>
      <c r="AI113" s="18">
        <v>1</v>
      </c>
      <c r="AJ113" s="18">
        <v>1</v>
      </c>
      <c r="AK113" s="18">
        <v>0</v>
      </c>
      <c r="AL113" s="18">
        <v>1</v>
      </c>
      <c r="AM113" s="18">
        <v>1</v>
      </c>
      <c r="AN113" s="18">
        <v>1</v>
      </c>
      <c r="AO113" s="18">
        <v>1</v>
      </c>
      <c r="AP113" s="18">
        <v>1</v>
      </c>
      <c r="AQ113" s="18">
        <v>0</v>
      </c>
      <c r="AR113" s="18">
        <v>1</v>
      </c>
      <c r="AS113" s="18">
        <v>1</v>
      </c>
      <c r="AT113" s="18">
        <v>1</v>
      </c>
      <c r="AU113" s="18">
        <v>1</v>
      </c>
      <c r="AV113" s="18">
        <v>1</v>
      </c>
      <c r="AW113" s="18">
        <v>0</v>
      </c>
      <c r="AX113" s="18">
        <v>1</v>
      </c>
      <c r="AY113" s="18">
        <v>1</v>
      </c>
      <c r="AZ113" s="18">
        <v>0</v>
      </c>
      <c r="BA113" s="4">
        <v>1</v>
      </c>
      <c r="BB113" s="4">
        <v>1</v>
      </c>
      <c r="BC113" s="18">
        <v>1</v>
      </c>
      <c r="BD113" s="18">
        <v>1</v>
      </c>
      <c r="BE113" s="18">
        <v>1</v>
      </c>
      <c r="BF113" s="18">
        <v>0</v>
      </c>
      <c r="BG113" s="18">
        <v>1</v>
      </c>
      <c r="BH113" s="18">
        <v>1</v>
      </c>
      <c r="BI113" s="18">
        <v>1</v>
      </c>
      <c r="BJ113" s="18">
        <v>0</v>
      </c>
      <c r="BK113" s="18">
        <v>1</v>
      </c>
      <c r="BL113" s="4">
        <v>1</v>
      </c>
      <c r="BM113" s="18">
        <v>1</v>
      </c>
      <c r="BN113" s="210">
        <v>1</v>
      </c>
    </row>
    <row r="114" spans="2:66" x14ac:dyDescent="0.25">
      <c r="B114" s="325">
        <v>109</v>
      </c>
      <c r="C114" s="368" t="s">
        <v>866</v>
      </c>
      <c r="D114" s="368" t="s">
        <v>504</v>
      </c>
      <c r="E114" s="368" t="s">
        <v>153</v>
      </c>
      <c r="F114" s="381">
        <v>109</v>
      </c>
      <c r="G114" s="4">
        <v>1</v>
      </c>
      <c r="H114" s="4">
        <v>1</v>
      </c>
      <c r="I114" s="4">
        <v>1</v>
      </c>
      <c r="J114" s="4">
        <v>1</v>
      </c>
      <c r="K114" s="4">
        <v>1</v>
      </c>
      <c r="L114" s="4">
        <v>1</v>
      </c>
      <c r="M114" s="4">
        <v>1</v>
      </c>
      <c r="N114" s="4">
        <v>1</v>
      </c>
      <c r="O114" s="4">
        <v>1</v>
      </c>
      <c r="P114" s="4">
        <v>1</v>
      </c>
      <c r="Q114" s="18">
        <v>0</v>
      </c>
      <c r="R114" s="18">
        <v>1</v>
      </c>
      <c r="S114" s="18">
        <v>1</v>
      </c>
      <c r="T114" s="18">
        <v>1</v>
      </c>
      <c r="U114" s="18">
        <v>0</v>
      </c>
      <c r="V114" s="18">
        <v>1</v>
      </c>
      <c r="W114" s="18">
        <v>1</v>
      </c>
      <c r="X114" s="4">
        <v>1</v>
      </c>
      <c r="Y114" s="4">
        <v>1</v>
      </c>
      <c r="Z114" s="4">
        <v>1</v>
      </c>
      <c r="AA114" s="18">
        <v>0</v>
      </c>
      <c r="AB114" s="18">
        <v>1</v>
      </c>
      <c r="AC114" s="18">
        <v>1</v>
      </c>
      <c r="AD114" s="18">
        <v>1</v>
      </c>
      <c r="AE114" s="18">
        <v>1</v>
      </c>
      <c r="AF114" s="18">
        <v>1</v>
      </c>
      <c r="AG114" s="18">
        <v>1</v>
      </c>
      <c r="AH114" s="18">
        <v>1</v>
      </c>
      <c r="AI114" s="18">
        <v>1</v>
      </c>
      <c r="AJ114" s="18">
        <v>1</v>
      </c>
      <c r="AK114" s="18">
        <v>0</v>
      </c>
      <c r="AL114" s="18">
        <v>1</v>
      </c>
      <c r="AM114" s="18">
        <v>1</v>
      </c>
      <c r="AN114" s="18">
        <v>1</v>
      </c>
      <c r="AO114" s="18">
        <v>1</v>
      </c>
      <c r="AP114" s="18">
        <v>1</v>
      </c>
      <c r="AQ114" s="18">
        <v>0</v>
      </c>
      <c r="AR114" s="18">
        <v>1</v>
      </c>
      <c r="AS114" s="18">
        <v>1</v>
      </c>
      <c r="AT114" s="18">
        <v>1</v>
      </c>
      <c r="AU114" s="18">
        <v>1</v>
      </c>
      <c r="AV114" s="18">
        <v>1</v>
      </c>
      <c r="AW114" s="18">
        <v>0</v>
      </c>
      <c r="AX114" s="18">
        <v>1</v>
      </c>
      <c r="AY114" s="18">
        <v>1</v>
      </c>
      <c r="AZ114" s="18">
        <v>0</v>
      </c>
      <c r="BA114" s="4">
        <v>1</v>
      </c>
      <c r="BB114" s="4">
        <v>1</v>
      </c>
      <c r="BC114" s="18">
        <v>1</v>
      </c>
      <c r="BD114" s="18">
        <v>1</v>
      </c>
      <c r="BE114" s="18">
        <v>1</v>
      </c>
      <c r="BF114" s="18">
        <v>0</v>
      </c>
      <c r="BG114" s="18">
        <v>1</v>
      </c>
      <c r="BH114" s="18">
        <v>1</v>
      </c>
      <c r="BI114" s="18">
        <v>1</v>
      </c>
      <c r="BJ114" s="18">
        <v>0</v>
      </c>
      <c r="BK114" s="18">
        <v>1</v>
      </c>
      <c r="BL114" s="4">
        <v>1</v>
      </c>
      <c r="BM114" s="18">
        <v>1</v>
      </c>
      <c r="BN114" s="210">
        <v>1</v>
      </c>
    </row>
    <row r="115" spans="2:66" x14ac:dyDescent="0.25">
      <c r="B115" s="325">
        <v>110</v>
      </c>
      <c r="C115" s="368" t="s">
        <v>866</v>
      </c>
      <c r="D115" s="368" t="s">
        <v>905</v>
      </c>
      <c r="E115" s="368" t="s">
        <v>153</v>
      </c>
      <c r="F115" s="381">
        <v>110</v>
      </c>
      <c r="G115" s="4">
        <v>1</v>
      </c>
      <c r="H115" s="4">
        <v>1</v>
      </c>
      <c r="I115" s="4">
        <v>1</v>
      </c>
      <c r="J115" s="4">
        <v>1</v>
      </c>
      <c r="K115" s="4">
        <v>1</v>
      </c>
      <c r="L115" s="4">
        <v>1</v>
      </c>
      <c r="M115" s="4">
        <v>1</v>
      </c>
      <c r="N115" s="4">
        <v>1</v>
      </c>
      <c r="O115" s="4">
        <v>1</v>
      </c>
      <c r="P115" s="4">
        <v>1</v>
      </c>
      <c r="Q115" s="18">
        <v>0</v>
      </c>
      <c r="R115" s="18">
        <v>1</v>
      </c>
      <c r="S115" s="18">
        <v>1</v>
      </c>
      <c r="T115" s="18">
        <v>1</v>
      </c>
      <c r="U115" s="18">
        <v>0</v>
      </c>
      <c r="V115" s="18">
        <v>1</v>
      </c>
      <c r="W115" s="18">
        <v>1</v>
      </c>
      <c r="X115" s="4">
        <v>1</v>
      </c>
      <c r="Y115" s="4">
        <v>1</v>
      </c>
      <c r="Z115" s="4">
        <v>1</v>
      </c>
      <c r="AA115" s="18">
        <v>0</v>
      </c>
      <c r="AB115" s="18">
        <v>1</v>
      </c>
      <c r="AC115" s="18">
        <v>1</v>
      </c>
      <c r="AD115" s="18">
        <v>1</v>
      </c>
      <c r="AE115" s="18">
        <v>1</v>
      </c>
      <c r="AF115" s="18">
        <v>1</v>
      </c>
      <c r="AG115" s="18">
        <v>1</v>
      </c>
      <c r="AH115" s="18">
        <v>1</v>
      </c>
      <c r="AI115" s="18">
        <v>1</v>
      </c>
      <c r="AJ115" s="18">
        <v>1</v>
      </c>
      <c r="AK115" s="18">
        <v>0</v>
      </c>
      <c r="AL115" s="18">
        <v>1</v>
      </c>
      <c r="AM115" s="18">
        <v>1</v>
      </c>
      <c r="AN115" s="18">
        <v>1</v>
      </c>
      <c r="AO115" s="18">
        <v>1</v>
      </c>
      <c r="AP115" s="18">
        <v>1</v>
      </c>
      <c r="AQ115" s="18">
        <v>0</v>
      </c>
      <c r="AR115" s="18">
        <v>1</v>
      </c>
      <c r="AS115" s="18">
        <v>1</v>
      </c>
      <c r="AT115" s="18">
        <v>1</v>
      </c>
      <c r="AU115" s="18">
        <v>1</v>
      </c>
      <c r="AV115" s="18">
        <v>1</v>
      </c>
      <c r="AW115" s="18">
        <v>0</v>
      </c>
      <c r="AX115" s="18">
        <v>1</v>
      </c>
      <c r="AY115" s="18">
        <v>1</v>
      </c>
      <c r="AZ115" s="18">
        <v>0</v>
      </c>
      <c r="BA115" s="4">
        <v>1</v>
      </c>
      <c r="BB115" s="4">
        <v>1</v>
      </c>
      <c r="BC115" s="18">
        <v>1</v>
      </c>
      <c r="BD115" s="18">
        <v>1</v>
      </c>
      <c r="BE115" s="18">
        <v>1</v>
      </c>
      <c r="BF115" s="18">
        <v>0</v>
      </c>
      <c r="BG115" s="18">
        <v>1</v>
      </c>
      <c r="BH115" s="18">
        <v>1</v>
      </c>
      <c r="BI115" s="18">
        <v>1</v>
      </c>
      <c r="BJ115" s="18">
        <v>0</v>
      </c>
      <c r="BK115" s="18">
        <v>1</v>
      </c>
      <c r="BL115" s="4">
        <v>1</v>
      </c>
      <c r="BM115" s="18">
        <v>1</v>
      </c>
      <c r="BN115" s="210">
        <v>1</v>
      </c>
    </row>
    <row r="116" spans="2:66" x14ac:dyDescent="0.25">
      <c r="B116" s="325">
        <v>111</v>
      </c>
      <c r="C116" s="368" t="s">
        <v>866</v>
      </c>
      <c r="D116" s="368" t="s">
        <v>520</v>
      </c>
      <c r="E116" s="368" t="s">
        <v>153</v>
      </c>
      <c r="F116" s="381">
        <v>111</v>
      </c>
      <c r="G116" s="4">
        <v>1</v>
      </c>
      <c r="H116" s="4">
        <v>1</v>
      </c>
      <c r="I116" s="4">
        <v>1</v>
      </c>
      <c r="J116" s="4">
        <v>1</v>
      </c>
      <c r="K116" s="4">
        <v>1</v>
      </c>
      <c r="L116" s="4">
        <v>1</v>
      </c>
      <c r="M116" s="4">
        <v>1</v>
      </c>
      <c r="N116" s="4">
        <v>1</v>
      </c>
      <c r="O116" s="4">
        <v>1</v>
      </c>
      <c r="P116" s="4">
        <v>1</v>
      </c>
      <c r="Q116" s="18">
        <v>0</v>
      </c>
      <c r="R116" s="18">
        <v>1</v>
      </c>
      <c r="S116" s="18">
        <v>1</v>
      </c>
      <c r="T116" s="18">
        <v>1</v>
      </c>
      <c r="U116" s="18">
        <v>0</v>
      </c>
      <c r="V116" s="18">
        <v>1</v>
      </c>
      <c r="W116" s="18">
        <v>1</v>
      </c>
      <c r="X116" s="4">
        <v>1</v>
      </c>
      <c r="Y116" s="4">
        <v>1</v>
      </c>
      <c r="Z116" s="4">
        <v>1</v>
      </c>
      <c r="AA116" s="18">
        <v>0</v>
      </c>
      <c r="AB116" s="18">
        <v>1</v>
      </c>
      <c r="AC116" s="18">
        <v>1</v>
      </c>
      <c r="AD116" s="18">
        <v>1</v>
      </c>
      <c r="AE116" s="18">
        <v>1</v>
      </c>
      <c r="AF116" s="18">
        <v>1</v>
      </c>
      <c r="AG116" s="18">
        <v>1</v>
      </c>
      <c r="AH116" s="18">
        <v>1</v>
      </c>
      <c r="AI116" s="18">
        <v>1</v>
      </c>
      <c r="AJ116" s="18">
        <v>1</v>
      </c>
      <c r="AK116" s="18">
        <v>0</v>
      </c>
      <c r="AL116" s="18">
        <v>1</v>
      </c>
      <c r="AM116" s="18">
        <v>1</v>
      </c>
      <c r="AN116" s="18">
        <v>1</v>
      </c>
      <c r="AO116" s="18">
        <v>1</v>
      </c>
      <c r="AP116" s="18">
        <v>1</v>
      </c>
      <c r="AQ116" s="18">
        <v>0</v>
      </c>
      <c r="AR116" s="18">
        <v>1</v>
      </c>
      <c r="AS116" s="18">
        <v>1</v>
      </c>
      <c r="AT116" s="18">
        <v>1</v>
      </c>
      <c r="AU116" s="18">
        <v>1</v>
      </c>
      <c r="AV116" s="18">
        <v>1</v>
      </c>
      <c r="AW116" s="18">
        <v>0</v>
      </c>
      <c r="AX116" s="18">
        <v>1</v>
      </c>
      <c r="AY116" s="18">
        <v>1</v>
      </c>
      <c r="AZ116" s="18">
        <v>0</v>
      </c>
      <c r="BA116" s="4">
        <v>1</v>
      </c>
      <c r="BB116" s="4">
        <v>1</v>
      </c>
      <c r="BC116" s="18">
        <v>1</v>
      </c>
      <c r="BD116" s="18">
        <v>1</v>
      </c>
      <c r="BE116" s="18">
        <v>1</v>
      </c>
      <c r="BF116" s="18">
        <v>0</v>
      </c>
      <c r="BG116" s="18">
        <v>1</v>
      </c>
      <c r="BH116" s="18">
        <v>1</v>
      </c>
      <c r="BI116" s="18">
        <v>1</v>
      </c>
      <c r="BJ116" s="18">
        <v>0</v>
      </c>
      <c r="BK116" s="18">
        <v>1</v>
      </c>
      <c r="BL116" s="4">
        <v>1</v>
      </c>
      <c r="BM116" s="18">
        <v>1</v>
      </c>
      <c r="BN116" s="210">
        <v>1</v>
      </c>
    </row>
    <row r="117" spans="2:66" x14ac:dyDescent="0.25">
      <c r="B117" s="325">
        <v>112</v>
      </c>
      <c r="C117" s="368" t="s">
        <v>866</v>
      </c>
      <c r="D117" s="368" t="s">
        <v>521</v>
      </c>
      <c r="E117" s="368" t="s">
        <v>153</v>
      </c>
      <c r="F117" s="381">
        <v>112</v>
      </c>
      <c r="G117" s="4">
        <v>1</v>
      </c>
      <c r="H117" s="4">
        <v>1</v>
      </c>
      <c r="I117" s="4">
        <v>1</v>
      </c>
      <c r="J117" s="4">
        <v>1</v>
      </c>
      <c r="K117" s="4">
        <v>1</v>
      </c>
      <c r="L117" s="4">
        <v>1</v>
      </c>
      <c r="M117" s="4">
        <v>1</v>
      </c>
      <c r="N117" s="4">
        <v>1</v>
      </c>
      <c r="O117" s="4">
        <v>1</v>
      </c>
      <c r="P117" s="4">
        <v>1</v>
      </c>
      <c r="Q117" s="18">
        <v>0</v>
      </c>
      <c r="R117" s="18">
        <v>1</v>
      </c>
      <c r="S117" s="18">
        <v>1</v>
      </c>
      <c r="T117" s="18">
        <v>1</v>
      </c>
      <c r="U117" s="18">
        <v>0</v>
      </c>
      <c r="V117" s="18">
        <v>1</v>
      </c>
      <c r="W117" s="18">
        <v>1</v>
      </c>
      <c r="X117" s="4">
        <v>1</v>
      </c>
      <c r="Y117" s="4">
        <v>1</v>
      </c>
      <c r="Z117" s="4">
        <v>1</v>
      </c>
      <c r="AA117" s="18">
        <v>0</v>
      </c>
      <c r="AB117" s="18">
        <v>1</v>
      </c>
      <c r="AC117" s="18">
        <v>1</v>
      </c>
      <c r="AD117" s="18">
        <v>1</v>
      </c>
      <c r="AE117" s="18">
        <v>1</v>
      </c>
      <c r="AF117" s="18">
        <v>1</v>
      </c>
      <c r="AG117" s="18">
        <v>1</v>
      </c>
      <c r="AH117" s="18">
        <v>1</v>
      </c>
      <c r="AI117" s="18">
        <v>1</v>
      </c>
      <c r="AJ117" s="18">
        <v>1</v>
      </c>
      <c r="AK117" s="18">
        <v>0</v>
      </c>
      <c r="AL117" s="18">
        <v>1</v>
      </c>
      <c r="AM117" s="18">
        <v>1</v>
      </c>
      <c r="AN117" s="18">
        <v>1</v>
      </c>
      <c r="AO117" s="18">
        <v>1</v>
      </c>
      <c r="AP117" s="18">
        <v>1</v>
      </c>
      <c r="AQ117" s="18">
        <v>0</v>
      </c>
      <c r="AR117" s="18">
        <v>1</v>
      </c>
      <c r="AS117" s="18">
        <v>1</v>
      </c>
      <c r="AT117" s="18">
        <v>1</v>
      </c>
      <c r="AU117" s="18">
        <v>1</v>
      </c>
      <c r="AV117" s="18">
        <v>1</v>
      </c>
      <c r="AW117" s="18">
        <v>0</v>
      </c>
      <c r="AX117" s="18">
        <v>1</v>
      </c>
      <c r="AY117" s="18">
        <v>1</v>
      </c>
      <c r="AZ117" s="18">
        <v>0</v>
      </c>
      <c r="BA117" s="4">
        <v>1</v>
      </c>
      <c r="BB117" s="4">
        <v>1</v>
      </c>
      <c r="BC117" s="18">
        <v>1</v>
      </c>
      <c r="BD117" s="18">
        <v>1</v>
      </c>
      <c r="BE117" s="18">
        <v>1</v>
      </c>
      <c r="BF117" s="18">
        <v>0</v>
      </c>
      <c r="BG117" s="18">
        <v>1</v>
      </c>
      <c r="BH117" s="18">
        <v>1</v>
      </c>
      <c r="BI117" s="18">
        <v>1</v>
      </c>
      <c r="BJ117" s="18">
        <v>0</v>
      </c>
      <c r="BK117" s="18">
        <v>1</v>
      </c>
      <c r="BL117" s="4">
        <v>1</v>
      </c>
      <c r="BM117" s="18">
        <v>1</v>
      </c>
      <c r="BN117" s="210">
        <v>1</v>
      </c>
    </row>
    <row r="118" spans="2:66" x14ac:dyDescent="0.25">
      <c r="B118" s="325">
        <v>113</v>
      </c>
      <c r="C118" s="368" t="s">
        <v>867</v>
      </c>
      <c r="D118" s="368" t="s">
        <v>877</v>
      </c>
      <c r="E118" s="368">
        <v>3031</v>
      </c>
      <c r="F118" s="381">
        <v>113</v>
      </c>
      <c r="G118" s="4">
        <v>1</v>
      </c>
      <c r="H118" s="4">
        <v>1</v>
      </c>
      <c r="I118" s="4">
        <v>1</v>
      </c>
      <c r="J118" s="4">
        <v>1</v>
      </c>
      <c r="K118" s="4">
        <v>1</v>
      </c>
      <c r="L118" s="4">
        <v>1</v>
      </c>
      <c r="M118" s="4">
        <v>1</v>
      </c>
      <c r="N118" s="4">
        <v>1</v>
      </c>
      <c r="O118" s="4">
        <v>1</v>
      </c>
      <c r="P118" s="4">
        <v>1</v>
      </c>
      <c r="Q118" s="18">
        <v>1</v>
      </c>
      <c r="R118" s="18">
        <v>0</v>
      </c>
      <c r="S118" s="18">
        <v>1</v>
      </c>
      <c r="T118" s="18">
        <v>1</v>
      </c>
      <c r="U118" s="18">
        <v>1</v>
      </c>
      <c r="V118" s="18">
        <v>0</v>
      </c>
      <c r="W118" s="18">
        <v>1</v>
      </c>
      <c r="X118" s="4">
        <v>1</v>
      </c>
      <c r="Y118" s="4">
        <v>1</v>
      </c>
      <c r="Z118" s="4">
        <v>1</v>
      </c>
      <c r="AA118" s="18">
        <v>1</v>
      </c>
      <c r="AB118" s="18">
        <v>0</v>
      </c>
      <c r="AC118" s="18">
        <v>1</v>
      </c>
      <c r="AD118" s="18">
        <v>1</v>
      </c>
      <c r="AE118" s="18">
        <v>1</v>
      </c>
      <c r="AF118" s="18">
        <v>1</v>
      </c>
      <c r="AG118" s="18">
        <v>1</v>
      </c>
      <c r="AH118" s="18">
        <v>1</v>
      </c>
      <c r="AI118" s="18">
        <v>1</v>
      </c>
      <c r="AJ118" s="18">
        <v>1</v>
      </c>
      <c r="AK118" s="18">
        <v>0</v>
      </c>
      <c r="AL118" s="18">
        <v>1</v>
      </c>
      <c r="AM118" s="18">
        <v>1</v>
      </c>
      <c r="AN118" s="18">
        <v>1</v>
      </c>
      <c r="AO118" s="18">
        <v>1</v>
      </c>
      <c r="AP118" s="18">
        <v>1</v>
      </c>
      <c r="AQ118" s="18">
        <v>1</v>
      </c>
      <c r="AR118" s="18">
        <v>0</v>
      </c>
      <c r="AS118" s="18">
        <v>1</v>
      </c>
      <c r="AT118" s="18">
        <v>1</v>
      </c>
      <c r="AU118" s="18">
        <v>1</v>
      </c>
      <c r="AV118" s="18">
        <v>1</v>
      </c>
      <c r="AW118" s="18">
        <v>0</v>
      </c>
      <c r="AX118" s="18">
        <v>1</v>
      </c>
      <c r="AY118" s="18">
        <v>1</v>
      </c>
      <c r="AZ118" s="18">
        <v>0</v>
      </c>
      <c r="BA118" s="4">
        <v>1</v>
      </c>
      <c r="BB118" s="4">
        <v>1</v>
      </c>
      <c r="BC118" s="18">
        <v>1</v>
      </c>
      <c r="BD118" s="18">
        <v>1</v>
      </c>
      <c r="BE118" s="18">
        <v>1</v>
      </c>
      <c r="BF118" s="18">
        <v>1</v>
      </c>
      <c r="BG118" s="18">
        <v>0</v>
      </c>
      <c r="BH118" s="18">
        <v>1</v>
      </c>
      <c r="BI118" s="18">
        <v>1</v>
      </c>
      <c r="BJ118" s="18">
        <v>1</v>
      </c>
      <c r="BK118" s="18">
        <v>0</v>
      </c>
      <c r="BL118" s="4">
        <v>1</v>
      </c>
      <c r="BM118" s="18">
        <v>1</v>
      </c>
      <c r="BN118" s="210">
        <v>1</v>
      </c>
    </row>
    <row r="119" spans="2:66" x14ac:dyDescent="0.25">
      <c r="B119" s="325">
        <v>114</v>
      </c>
      <c r="C119" s="368" t="s">
        <v>867</v>
      </c>
      <c r="D119" s="368" t="s">
        <v>892</v>
      </c>
      <c r="E119" s="368">
        <v>3031</v>
      </c>
      <c r="F119" s="381">
        <v>114</v>
      </c>
      <c r="G119" s="4">
        <v>1</v>
      </c>
      <c r="H119" s="4">
        <v>1</v>
      </c>
      <c r="I119" s="4">
        <v>1</v>
      </c>
      <c r="J119" s="4">
        <v>1</v>
      </c>
      <c r="K119" s="4">
        <v>1</v>
      </c>
      <c r="L119" s="4">
        <v>1</v>
      </c>
      <c r="M119" s="4">
        <v>1</v>
      </c>
      <c r="N119" s="4">
        <v>1</v>
      </c>
      <c r="O119" s="4">
        <v>1</v>
      </c>
      <c r="P119" s="4">
        <v>1</v>
      </c>
      <c r="Q119" s="18">
        <v>1</v>
      </c>
      <c r="R119" s="18">
        <v>0</v>
      </c>
      <c r="S119" s="18">
        <v>1</v>
      </c>
      <c r="T119" s="18">
        <v>1</v>
      </c>
      <c r="U119" s="18">
        <v>1</v>
      </c>
      <c r="V119" s="18">
        <v>0</v>
      </c>
      <c r="W119" s="18">
        <v>1</v>
      </c>
      <c r="X119" s="4">
        <v>1</v>
      </c>
      <c r="Y119" s="4">
        <v>1</v>
      </c>
      <c r="Z119" s="4">
        <v>1</v>
      </c>
      <c r="AA119" s="18">
        <v>1</v>
      </c>
      <c r="AB119" s="18">
        <v>0</v>
      </c>
      <c r="AC119" s="18">
        <v>1</v>
      </c>
      <c r="AD119" s="18">
        <v>1</v>
      </c>
      <c r="AE119" s="18">
        <v>1</v>
      </c>
      <c r="AF119" s="18">
        <v>1</v>
      </c>
      <c r="AG119" s="18">
        <v>1</v>
      </c>
      <c r="AH119" s="18">
        <v>1</v>
      </c>
      <c r="AI119" s="18">
        <v>1</v>
      </c>
      <c r="AJ119" s="18">
        <v>1</v>
      </c>
      <c r="AK119" s="18">
        <v>0</v>
      </c>
      <c r="AL119" s="18">
        <v>1</v>
      </c>
      <c r="AM119" s="18">
        <v>1</v>
      </c>
      <c r="AN119" s="18">
        <v>1</v>
      </c>
      <c r="AO119" s="18">
        <v>1</v>
      </c>
      <c r="AP119" s="18">
        <v>1</v>
      </c>
      <c r="AQ119" s="18">
        <v>1</v>
      </c>
      <c r="AR119" s="18">
        <v>0</v>
      </c>
      <c r="AS119" s="18">
        <v>1</v>
      </c>
      <c r="AT119" s="18">
        <v>1</v>
      </c>
      <c r="AU119" s="18">
        <v>1</v>
      </c>
      <c r="AV119" s="18">
        <v>1</v>
      </c>
      <c r="AW119" s="18">
        <v>0</v>
      </c>
      <c r="AX119" s="18">
        <v>1</v>
      </c>
      <c r="AY119" s="18">
        <v>1</v>
      </c>
      <c r="AZ119" s="18">
        <v>0</v>
      </c>
      <c r="BA119" s="4">
        <v>1</v>
      </c>
      <c r="BB119" s="4">
        <v>1</v>
      </c>
      <c r="BC119" s="18">
        <v>1</v>
      </c>
      <c r="BD119" s="18">
        <v>1</v>
      </c>
      <c r="BE119" s="18">
        <v>1</v>
      </c>
      <c r="BF119" s="18">
        <v>1</v>
      </c>
      <c r="BG119" s="18">
        <v>0</v>
      </c>
      <c r="BH119" s="18">
        <v>1</v>
      </c>
      <c r="BI119" s="18">
        <v>1</v>
      </c>
      <c r="BJ119" s="18">
        <v>1</v>
      </c>
      <c r="BK119" s="18">
        <v>0</v>
      </c>
      <c r="BL119" s="4">
        <v>1</v>
      </c>
      <c r="BM119" s="18">
        <v>1</v>
      </c>
      <c r="BN119" s="210">
        <v>1</v>
      </c>
    </row>
    <row r="120" spans="2:66" x14ac:dyDescent="0.25">
      <c r="B120" s="325">
        <v>115</v>
      </c>
      <c r="C120" s="368" t="s">
        <v>867</v>
      </c>
      <c r="D120" s="368" t="s">
        <v>895</v>
      </c>
      <c r="E120" s="368">
        <v>3031</v>
      </c>
      <c r="F120" s="381">
        <v>115</v>
      </c>
      <c r="G120" s="4">
        <v>1</v>
      </c>
      <c r="H120" s="4">
        <v>1</v>
      </c>
      <c r="I120" s="4">
        <v>1</v>
      </c>
      <c r="J120" s="4">
        <v>1</v>
      </c>
      <c r="K120" s="4">
        <v>1</v>
      </c>
      <c r="L120" s="4">
        <v>1</v>
      </c>
      <c r="M120" s="4">
        <v>1</v>
      </c>
      <c r="N120" s="4">
        <v>1</v>
      </c>
      <c r="O120" s="4">
        <v>1</v>
      </c>
      <c r="P120" s="4">
        <v>1</v>
      </c>
      <c r="Q120" s="18">
        <v>1</v>
      </c>
      <c r="R120" s="18">
        <v>0</v>
      </c>
      <c r="S120" s="18">
        <v>1</v>
      </c>
      <c r="T120" s="18">
        <v>1</v>
      </c>
      <c r="U120" s="18">
        <v>1</v>
      </c>
      <c r="V120" s="18">
        <v>0</v>
      </c>
      <c r="W120" s="18">
        <v>1</v>
      </c>
      <c r="X120" s="4">
        <v>1</v>
      </c>
      <c r="Y120" s="4">
        <v>1</v>
      </c>
      <c r="Z120" s="4">
        <v>1</v>
      </c>
      <c r="AA120" s="18">
        <v>1</v>
      </c>
      <c r="AB120" s="18">
        <v>0</v>
      </c>
      <c r="AC120" s="18">
        <v>1</v>
      </c>
      <c r="AD120" s="18">
        <v>1</v>
      </c>
      <c r="AE120" s="18">
        <v>1</v>
      </c>
      <c r="AF120" s="18">
        <v>1</v>
      </c>
      <c r="AG120" s="18">
        <v>1</v>
      </c>
      <c r="AH120" s="18">
        <v>1</v>
      </c>
      <c r="AI120" s="18">
        <v>1</v>
      </c>
      <c r="AJ120" s="18">
        <v>1</v>
      </c>
      <c r="AK120" s="18">
        <v>0</v>
      </c>
      <c r="AL120" s="18">
        <v>1</v>
      </c>
      <c r="AM120" s="18">
        <v>1</v>
      </c>
      <c r="AN120" s="18">
        <v>1</v>
      </c>
      <c r="AO120" s="18">
        <v>1</v>
      </c>
      <c r="AP120" s="18">
        <v>1</v>
      </c>
      <c r="AQ120" s="18">
        <v>1</v>
      </c>
      <c r="AR120" s="18">
        <v>0</v>
      </c>
      <c r="AS120" s="18">
        <v>1</v>
      </c>
      <c r="AT120" s="18">
        <v>1</v>
      </c>
      <c r="AU120" s="18">
        <v>1</v>
      </c>
      <c r="AV120" s="18">
        <v>1</v>
      </c>
      <c r="AW120" s="18">
        <v>0</v>
      </c>
      <c r="AX120" s="18">
        <v>1</v>
      </c>
      <c r="AY120" s="18">
        <v>1</v>
      </c>
      <c r="AZ120" s="18">
        <v>0</v>
      </c>
      <c r="BA120" s="4">
        <v>1</v>
      </c>
      <c r="BB120" s="4">
        <v>1</v>
      </c>
      <c r="BC120" s="18">
        <v>1</v>
      </c>
      <c r="BD120" s="18">
        <v>1</v>
      </c>
      <c r="BE120" s="18">
        <v>1</v>
      </c>
      <c r="BF120" s="18">
        <v>1</v>
      </c>
      <c r="BG120" s="18">
        <v>0</v>
      </c>
      <c r="BH120" s="18">
        <v>1</v>
      </c>
      <c r="BI120" s="18">
        <v>1</v>
      </c>
      <c r="BJ120" s="18">
        <v>1</v>
      </c>
      <c r="BK120" s="18">
        <v>0</v>
      </c>
      <c r="BL120" s="4">
        <v>1</v>
      </c>
      <c r="BM120" s="18">
        <v>1</v>
      </c>
      <c r="BN120" s="210">
        <v>1</v>
      </c>
    </row>
    <row r="121" spans="2:66" x14ac:dyDescent="0.25">
      <c r="B121" s="325">
        <v>116</v>
      </c>
      <c r="C121" s="368" t="s">
        <v>867</v>
      </c>
      <c r="D121" s="368" t="s">
        <v>915</v>
      </c>
      <c r="E121" s="368">
        <v>3031</v>
      </c>
      <c r="F121" s="381">
        <v>116</v>
      </c>
      <c r="G121" s="4">
        <v>1</v>
      </c>
      <c r="H121" s="4">
        <v>1</v>
      </c>
      <c r="I121" s="4">
        <v>1</v>
      </c>
      <c r="J121" s="4">
        <v>1</v>
      </c>
      <c r="K121" s="4">
        <v>1</v>
      </c>
      <c r="L121" s="4">
        <v>1</v>
      </c>
      <c r="M121" s="4">
        <v>1</v>
      </c>
      <c r="N121" s="4">
        <v>1</v>
      </c>
      <c r="O121" s="4">
        <v>1</v>
      </c>
      <c r="P121" s="4">
        <v>1</v>
      </c>
      <c r="Q121" s="18">
        <v>1</v>
      </c>
      <c r="R121" s="18">
        <v>0</v>
      </c>
      <c r="S121" s="18">
        <v>1</v>
      </c>
      <c r="T121" s="18">
        <v>1</v>
      </c>
      <c r="U121" s="18">
        <v>1</v>
      </c>
      <c r="V121" s="18">
        <v>0</v>
      </c>
      <c r="W121" s="18">
        <v>1</v>
      </c>
      <c r="X121" s="4">
        <v>1</v>
      </c>
      <c r="Y121" s="4">
        <v>1</v>
      </c>
      <c r="Z121" s="4">
        <v>1</v>
      </c>
      <c r="AA121" s="18">
        <v>1</v>
      </c>
      <c r="AB121" s="18">
        <v>0</v>
      </c>
      <c r="AC121" s="18">
        <v>1</v>
      </c>
      <c r="AD121" s="18">
        <v>1</v>
      </c>
      <c r="AE121" s="18">
        <v>1</v>
      </c>
      <c r="AF121" s="18">
        <v>1</v>
      </c>
      <c r="AG121" s="18">
        <v>1</v>
      </c>
      <c r="AH121" s="18">
        <v>1</v>
      </c>
      <c r="AI121" s="18">
        <v>1</v>
      </c>
      <c r="AJ121" s="18">
        <v>1</v>
      </c>
      <c r="AK121" s="18">
        <v>0</v>
      </c>
      <c r="AL121" s="18">
        <v>1</v>
      </c>
      <c r="AM121" s="18">
        <v>1</v>
      </c>
      <c r="AN121" s="18">
        <v>1</v>
      </c>
      <c r="AO121" s="18">
        <v>1</v>
      </c>
      <c r="AP121" s="18">
        <v>1</v>
      </c>
      <c r="AQ121" s="18">
        <v>1</v>
      </c>
      <c r="AR121" s="18">
        <v>0</v>
      </c>
      <c r="AS121" s="18">
        <v>1</v>
      </c>
      <c r="AT121" s="18">
        <v>1</v>
      </c>
      <c r="AU121" s="18">
        <v>1</v>
      </c>
      <c r="AV121" s="18">
        <v>1</v>
      </c>
      <c r="AW121" s="18">
        <v>0</v>
      </c>
      <c r="AX121" s="18">
        <v>1</v>
      </c>
      <c r="AY121" s="18">
        <v>1</v>
      </c>
      <c r="AZ121" s="18">
        <v>0</v>
      </c>
      <c r="BA121" s="4">
        <v>1</v>
      </c>
      <c r="BB121" s="4">
        <v>1</v>
      </c>
      <c r="BC121" s="18">
        <v>1</v>
      </c>
      <c r="BD121" s="18">
        <v>1</v>
      </c>
      <c r="BE121" s="18">
        <v>1</v>
      </c>
      <c r="BF121" s="18">
        <v>1</v>
      </c>
      <c r="BG121" s="18">
        <v>0</v>
      </c>
      <c r="BH121" s="18">
        <v>1</v>
      </c>
      <c r="BI121" s="18">
        <v>1</v>
      </c>
      <c r="BJ121" s="18">
        <v>1</v>
      </c>
      <c r="BK121" s="18">
        <v>0</v>
      </c>
      <c r="BL121" s="4">
        <v>1</v>
      </c>
      <c r="BM121" s="18">
        <v>1</v>
      </c>
      <c r="BN121" s="210">
        <v>1</v>
      </c>
    </row>
    <row r="122" spans="2:66" x14ac:dyDescent="0.25">
      <c r="B122" s="325">
        <v>117</v>
      </c>
      <c r="C122" s="368" t="s">
        <v>867</v>
      </c>
      <c r="D122" s="368" t="s">
        <v>897</v>
      </c>
      <c r="E122" s="368">
        <v>3031</v>
      </c>
      <c r="F122" s="381">
        <v>117</v>
      </c>
      <c r="G122" s="4">
        <v>1</v>
      </c>
      <c r="H122" s="4">
        <v>1</v>
      </c>
      <c r="I122" s="4">
        <v>1</v>
      </c>
      <c r="J122" s="4">
        <v>1</v>
      </c>
      <c r="K122" s="4">
        <v>1</v>
      </c>
      <c r="L122" s="4">
        <v>1</v>
      </c>
      <c r="M122" s="4">
        <v>1</v>
      </c>
      <c r="N122" s="4">
        <v>1</v>
      </c>
      <c r="O122" s="4">
        <v>1</v>
      </c>
      <c r="P122" s="4">
        <v>1</v>
      </c>
      <c r="Q122" s="18">
        <v>1</v>
      </c>
      <c r="R122" s="18">
        <v>0</v>
      </c>
      <c r="S122" s="18">
        <v>1</v>
      </c>
      <c r="T122" s="18">
        <v>1</v>
      </c>
      <c r="U122" s="18">
        <v>1</v>
      </c>
      <c r="V122" s="18">
        <v>0</v>
      </c>
      <c r="W122" s="18">
        <v>1</v>
      </c>
      <c r="X122" s="4">
        <v>1</v>
      </c>
      <c r="Y122" s="4">
        <v>1</v>
      </c>
      <c r="Z122" s="4">
        <v>1</v>
      </c>
      <c r="AA122" s="18">
        <v>1</v>
      </c>
      <c r="AB122" s="18">
        <v>0</v>
      </c>
      <c r="AC122" s="18">
        <v>1</v>
      </c>
      <c r="AD122" s="18">
        <v>1</v>
      </c>
      <c r="AE122" s="18">
        <v>1</v>
      </c>
      <c r="AF122" s="18">
        <v>1</v>
      </c>
      <c r="AG122" s="18">
        <v>1</v>
      </c>
      <c r="AH122" s="18">
        <v>1</v>
      </c>
      <c r="AI122" s="18">
        <v>1</v>
      </c>
      <c r="AJ122" s="18">
        <v>1</v>
      </c>
      <c r="AK122" s="18">
        <v>0</v>
      </c>
      <c r="AL122" s="18">
        <v>1</v>
      </c>
      <c r="AM122" s="18">
        <v>1</v>
      </c>
      <c r="AN122" s="18">
        <v>1</v>
      </c>
      <c r="AO122" s="18">
        <v>1</v>
      </c>
      <c r="AP122" s="18">
        <v>1</v>
      </c>
      <c r="AQ122" s="18">
        <v>1</v>
      </c>
      <c r="AR122" s="18">
        <v>0</v>
      </c>
      <c r="AS122" s="18">
        <v>1</v>
      </c>
      <c r="AT122" s="18">
        <v>1</v>
      </c>
      <c r="AU122" s="18">
        <v>1</v>
      </c>
      <c r="AV122" s="18">
        <v>1</v>
      </c>
      <c r="AW122" s="18">
        <v>0</v>
      </c>
      <c r="AX122" s="18">
        <v>1</v>
      </c>
      <c r="AY122" s="18">
        <v>1</v>
      </c>
      <c r="AZ122" s="18">
        <v>0</v>
      </c>
      <c r="BA122" s="4">
        <v>1</v>
      </c>
      <c r="BB122" s="4">
        <v>1</v>
      </c>
      <c r="BC122" s="18">
        <v>1</v>
      </c>
      <c r="BD122" s="18">
        <v>1</v>
      </c>
      <c r="BE122" s="18">
        <v>1</v>
      </c>
      <c r="BF122" s="18">
        <v>1</v>
      </c>
      <c r="BG122" s="18">
        <v>0</v>
      </c>
      <c r="BH122" s="18">
        <v>1</v>
      </c>
      <c r="BI122" s="18">
        <v>1</v>
      </c>
      <c r="BJ122" s="18">
        <v>1</v>
      </c>
      <c r="BK122" s="18">
        <v>0</v>
      </c>
      <c r="BL122" s="4">
        <v>1</v>
      </c>
      <c r="BM122" s="18">
        <v>1</v>
      </c>
      <c r="BN122" s="210">
        <v>1</v>
      </c>
    </row>
    <row r="123" spans="2:66" x14ac:dyDescent="0.25">
      <c r="B123" s="325">
        <v>118</v>
      </c>
      <c r="C123" s="368" t="s">
        <v>867</v>
      </c>
      <c r="D123" s="368" t="s">
        <v>901</v>
      </c>
      <c r="E123" s="368">
        <v>3031</v>
      </c>
      <c r="F123" s="381">
        <v>118</v>
      </c>
      <c r="G123" s="4">
        <v>1</v>
      </c>
      <c r="H123" s="4">
        <v>1</v>
      </c>
      <c r="I123" s="4">
        <v>1</v>
      </c>
      <c r="J123" s="4">
        <v>1</v>
      </c>
      <c r="K123" s="4">
        <v>1</v>
      </c>
      <c r="L123" s="4">
        <v>1</v>
      </c>
      <c r="M123" s="4">
        <v>1</v>
      </c>
      <c r="N123" s="4">
        <v>1</v>
      </c>
      <c r="O123" s="4">
        <v>1</v>
      </c>
      <c r="P123" s="4">
        <v>1</v>
      </c>
      <c r="Q123" s="18">
        <v>1</v>
      </c>
      <c r="R123" s="18">
        <v>0</v>
      </c>
      <c r="S123" s="18">
        <v>1</v>
      </c>
      <c r="T123" s="18">
        <v>1</v>
      </c>
      <c r="U123" s="18">
        <v>1</v>
      </c>
      <c r="V123" s="18">
        <v>0</v>
      </c>
      <c r="W123" s="18">
        <v>1</v>
      </c>
      <c r="X123" s="4">
        <v>1</v>
      </c>
      <c r="Y123" s="4">
        <v>1</v>
      </c>
      <c r="Z123" s="4">
        <v>1</v>
      </c>
      <c r="AA123" s="18">
        <v>1</v>
      </c>
      <c r="AB123" s="18">
        <v>0</v>
      </c>
      <c r="AC123" s="18">
        <v>1</v>
      </c>
      <c r="AD123" s="18">
        <v>1</v>
      </c>
      <c r="AE123" s="18">
        <v>1</v>
      </c>
      <c r="AF123" s="18">
        <v>1</v>
      </c>
      <c r="AG123" s="18">
        <v>1</v>
      </c>
      <c r="AH123" s="18">
        <v>1</v>
      </c>
      <c r="AI123" s="18">
        <v>1</v>
      </c>
      <c r="AJ123" s="18">
        <v>1</v>
      </c>
      <c r="AK123" s="18">
        <v>0</v>
      </c>
      <c r="AL123" s="18">
        <v>1</v>
      </c>
      <c r="AM123" s="18">
        <v>1</v>
      </c>
      <c r="AN123" s="18">
        <v>1</v>
      </c>
      <c r="AO123" s="18">
        <v>1</v>
      </c>
      <c r="AP123" s="18">
        <v>1</v>
      </c>
      <c r="AQ123" s="18">
        <v>1</v>
      </c>
      <c r="AR123" s="18">
        <v>0</v>
      </c>
      <c r="AS123" s="18">
        <v>1</v>
      </c>
      <c r="AT123" s="18">
        <v>1</v>
      </c>
      <c r="AU123" s="18">
        <v>1</v>
      </c>
      <c r="AV123" s="18">
        <v>1</v>
      </c>
      <c r="AW123" s="18">
        <v>0</v>
      </c>
      <c r="AX123" s="18">
        <v>1</v>
      </c>
      <c r="AY123" s="18">
        <v>1</v>
      </c>
      <c r="AZ123" s="18">
        <v>0</v>
      </c>
      <c r="BA123" s="4">
        <v>1</v>
      </c>
      <c r="BB123" s="4">
        <v>1</v>
      </c>
      <c r="BC123" s="18">
        <v>1</v>
      </c>
      <c r="BD123" s="18">
        <v>1</v>
      </c>
      <c r="BE123" s="18">
        <v>1</v>
      </c>
      <c r="BF123" s="18">
        <v>1</v>
      </c>
      <c r="BG123" s="18">
        <v>0</v>
      </c>
      <c r="BH123" s="18">
        <v>1</v>
      </c>
      <c r="BI123" s="18">
        <v>1</v>
      </c>
      <c r="BJ123" s="18">
        <v>1</v>
      </c>
      <c r="BK123" s="18">
        <v>0</v>
      </c>
      <c r="BL123" s="4">
        <v>1</v>
      </c>
      <c r="BM123" s="18">
        <v>1</v>
      </c>
      <c r="BN123" s="210">
        <v>1</v>
      </c>
    </row>
    <row r="124" spans="2:66" x14ac:dyDescent="0.25">
      <c r="B124" s="325">
        <v>119</v>
      </c>
      <c r="C124" s="368" t="s">
        <v>867</v>
      </c>
      <c r="D124" s="368" t="s">
        <v>902</v>
      </c>
      <c r="E124" s="368">
        <v>3031</v>
      </c>
      <c r="F124" s="381">
        <v>119</v>
      </c>
      <c r="G124" s="4">
        <v>1</v>
      </c>
      <c r="H124" s="4">
        <v>1</v>
      </c>
      <c r="I124" s="4">
        <v>1</v>
      </c>
      <c r="J124" s="4">
        <v>1</v>
      </c>
      <c r="K124" s="4">
        <v>1</v>
      </c>
      <c r="L124" s="4">
        <v>1</v>
      </c>
      <c r="M124" s="4">
        <v>1</v>
      </c>
      <c r="N124" s="4">
        <v>1</v>
      </c>
      <c r="O124" s="4">
        <v>1</v>
      </c>
      <c r="P124" s="4">
        <v>1</v>
      </c>
      <c r="Q124" s="18">
        <v>1</v>
      </c>
      <c r="R124" s="18">
        <v>0</v>
      </c>
      <c r="S124" s="18">
        <v>1</v>
      </c>
      <c r="T124" s="18">
        <v>1</v>
      </c>
      <c r="U124" s="18">
        <v>1</v>
      </c>
      <c r="V124" s="18">
        <v>0</v>
      </c>
      <c r="W124" s="18">
        <v>1</v>
      </c>
      <c r="X124" s="4">
        <v>1</v>
      </c>
      <c r="Y124" s="4">
        <v>1</v>
      </c>
      <c r="Z124" s="4">
        <v>1</v>
      </c>
      <c r="AA124" s="18">
        <v>1</v>
      </c>
      <c r="AB124" s="18">
        <v>0</v>
      </c>
      <c r="AC124" s="18">
        <v>1</v>
      </c>
      <c r="AD124" s="18">
        <v>1</v>
      </c>
      <c r="AE124" s="18">
        <v>1</v>
      </c>
      <c r="AF124" s="18">
        <v>1</v>
      </c>
      <c r="AG124" s="18">
        <v>1</v>
      </c>
      <c r="AH124" s="18">
        <v>1</v>
      </c>
      <c r="AI124" s="18">
        <v>1</v>
      </c>
      <c r="AJ124" s="18">
        <v>1</v>
      </c>
      <c r="AK124" s="18">
        <v>0</v>
      </c>
      <c r="AL124" s="18">
        <v>1</v>
      </c>
      <c r="AM124" s="18">
        <v>1</v>
      </c>
      <c r="AN124" s="18">
        <v>1</v>
      </c>
      <c r="AO124" s="18">
        <v>1</v>
      </c>
      <c r="AP124" s="18">
        <v>1</v>
      </c>
      <c r="AQ124" s="18">
        <v>1</v>
      </c>
      <c r="AR124" s="18">
        <v>0</v>
      </c>
      <c r="AS124" s="18">
        <v>1</v>
      </c>
      <c r="AT124" s="18">
        <v>1</v>
      </c>
      <c r="AU124" s="18">
        <v>1</v>
      </c>
      <c r="AV124" s="18">
        <v>1</v>
      </c>
      <c r="AW124" s="18">
        <v>0</v>
      </c>
      <c r="AX124" s="18">
        <v>1</v>
      </c>
      <c r="AY124" s="18">
        <v>1</v>
      </c>
      <c r="AZ124" s="18">
        <v>0</v>
      </c>
      <c r="BA124" s="4">
        <v>1</v>
      </c>
      <c r="BB124" s="4">
        <v>1</v>
      </c>
      <c r="BC124" s="18">
        <v>1</v>
      </c>
      <c r="BD124" s="18">
        <v>1</v>
      </c>
      <c r="BE124" s="18">
        <v>1</v>
      </c>
      <c r="BF124" s="18">
        <v>1</v>
      </c>
      <c r="BG124" s="18">
        <v>0</v>
      </c>
      <c r="BH124" s="18">
        <v>1</v>
      </c>
      <c r="BI124" s="18">
        <v>1</v>
      </c>
      <c r="BJ124" s="18">
        <v>1</v>
      </c>
      <c r="BK124" s="18">
        <v>0</v>
      </c>
      <c r="BL124" s="4">
        <v>1</v>
      </c>
      <c r="BM124" s="18">
        <v>1</v>
      </c>
      <c r="BN124" s="210">
        <v>1</v>
      </c>
    </row>
    <row r="125" spans="2:66" x14ac:dyDescent="0.25">
      <c r="B125" s="325">
        <v>120</v>
      </c>
      <c r="C125" s="368" t="s">
        <v>867</v>
      </c>
      <c r="D125" s="368" t="s">
        <v>903</v>
      </c>
      <c r="E125" s="368">
        <v>3031</v>
      </c>
      <c r="F125" s="381">
        <v>120</v>
      </c>
      <c r="G125" s="4">
        <v>1</v>
      </c>
      <c r="H125" s="4">
        <v>1</v>
      </c>
      <c r="I125" s="4">
        <v>1</v>
      </c>
      <c r="J125" s="4">
        <v>1</v>
      </c>
      <c r="K125" s="4">
        <v>1</v>
      </c>
      <c r="L125" s="4">
        <v>1</v>
      </c>
      <c r="M125" s="4">
        <v>1</v>
      </c>
      <c r="N125" s="4">
        <v>1</v>
      </c>
      <c r="O125" s="4">
        <v>1</v>
      </c>
      <c r="P125" s="4">
        <v>1</v>
      </c>
      <c r="Q125" s="18">
        <v>1</v>
      </c>
      <c r="R125" s="18">
        <v>0</v>
      </c>
      <c r="S125" s="18">
        <v>1</v>
      </c>
      <c r="T125" s="18">
        <v>1</v>
      </c>
      <c r="U125" s="18">
        <v>1</v>
      </c>
      <c r="V125" s="18">
        <v>0</v>
      </c>
      <c r="W125" s="18">
        <v>1</v>
      </c>
      <c r="X125" s="4">
        <v>1</v>
      </c>
      <c r="Y125" s="4">
        <v>1</v>
      </c>
      <c r="Z125" s="4">
        <v>1</v>
      </c>
      <c r="AA125" s="18">
        <v>1</v>
      </c>
      <c r="AB125" s="18">
        <v>0</v>
      </c>
      <c r="AC125" s="18">
        <v>1</v>
      </c>
      <c r="AD125" s="18">
        <v>1</v>
      </c>
      <c r="AE125" s="18">
        <v>1</v>
      </c>
      <c r="AF125" s="18">
        <v>1</v>
      </c>
      <c r="AG125" s="18">
        <v>1</v>
      </c>
      <c r="AH125" s="18">
        <v>1</v>
      </c>
      <c r="AI125" s="18">
        <v>1</v>
      </c>
      <c r="AJ125" s="18">
        <v>1</v>
      </c>
      <c r="AK125" s="18">
        <v>0</v>
      </c>
      <c r="AL125" s="18">
        <v>1</v>
      </c>
      <c r="AM125" s="18">
        <v>1</v>
      </c>
      <c r="AN125" s="18">
        <v>1</v>
      </c>
      <c r="AO125" s="18">
        <v>1</v>
      </c>
      <c r="AP125" s="18">
        <v>1</v>
      </c>
      <c r="AQ125" s="18">
        <v>1</v>
      </c>
      <c r="AR125" s="18">
        <v>0</v>
      </c>
      <c r="AS125" s="18">
        <v>1</v>
      </c>
      <c r="AT125" s="18">
        <v>1</v>
      </c>
      <c r="AU125" s="18">
        <v>1</v>
      </c>
      <c r="AV125" s="18">
        <v>1</v>
      </c>
      <c r="AW125" s="18">
        <v>0</v>
      </c>
      <c r="AX125" s="18">
        <v>1</v>
      </c>
      <c r="AY125" s="18">
        <v>1</v>
      </c>
      <c r="AZ125" s="18">
        <v>0</v>
      </c>
      <c r="BA125" s="4">
        <v>1</v>
      </c>
      <c r="BB125" s="4">
        <v>1</v>
      </c>
      <c r="BC125" s="18">
        <v>1</v>
      </c>
      <c r="BD125" s="18">
        <v>1</v>
      </c>
      <c r="BE125" s="18">
        <v>1</v>
      </c>
      <c r="BF125" s="18">
        <v>1</v>
      </c>
      <c r="BG125" s="18">
        <v>0</v>
      </c>
      <c r="BH125" s="18">
        <v>1</v>
      </c>
      <c r="BI125" s="18">
        <v>1</v>
      </c>
      <c r="BJ125" s="18">
        <v>1</v>
      </c>
      <c r="BK125" s="18">
        <v>0</v>
      </c>
      <c r="BL125" s="4">
        <v>1</v>
      </c>
      <c r="BM125" s="18">
        <v>1</v>
      </c>
      <c r="BN125" s="210">
        <v>1</v>
      </c>
    </row>
    <row r="126" spans="2:66" x14ac:dyDescent="0.25">
      <c r="B126" s="325">
        <v>121</v>
      </c>
      <c r="C126" s="368" t="s">
        <v>867</v>
      </c>
      <c r="D126" s="368" t="s">
        <v>904</v>
      </c>
      <c r="E126" s="368">
        <v>3031</v>
      </c>
      <c r="F126" s="381">
        <v>121</v>
      </c>
      <c r="G126" s="4">
        <v>1</v>
      </c>
      <c r="H126" s="4">
        <v>1</v>
      </c>
      <c r="I126" s="4">
        <v>1</v>
      </c>
      <c r="J126" s="4">
        <v>1</v>
      </c>
      <c r="K126" s="4">
        <v>1</v>
      </c>
      <c r="L126" s="4">
        <v>1</v>
      </c>
      <c r="M126" s="4">
        <v>1</v>
      </c>
      <c r="N126" s="4">
        <v>1</v>
      </c>
      <c r="O126" s="4">
        <v>1</v>
      </c>
      <c r="P126" s="4">
        <v>1</v>
      </c>
      <c r="Q126" s="18">
        <v>1</v>
      </c>
      <c r="R126" s="18">
        <v>0</v>
      </c>
      <c r="S126" s="18">
        <v>1</v>
      </c>
      <c r="T126" s="18">
        <v>1</v>
      </c>
      <c r="U126" s="18">
        <v>1</v>
      </c>
      <c r="V126" s="18">
        <v>0</v>
      </c>
      <c r="W126" s="18">
        <v>1</v>
      </c>
      <c r="X126" s="4">
        <v>1</v>
      </c>
      <c r="Y126" s="4">
        <v>1</v>
      </c>
      <c r="Z126" s="4">
        <v>1</v>
      </c>
      <c r="AA126" s="18">
        <v>1</v>
      </c>
      <c r="AB126" s="18">
        <v>0</v>
      </c>
      <c r="AC126" s="18">
        <v>1</v>
      </c>
      <c r="AD126" s="18">
        <v>1</v>
      </c>
      <c r="AE126" s="18">
        <v>1</v>
      </c>
      <c r="AF126" s="18">
        <v>1</v>
      </c>
      <c r="AG126" s="18">
        <v>1</v>
      </c>
      <c r="AH126" s="18">
        <v>1</v>
      </c>
      <c r="AI126" s="18">
        <v>1</v>
      </c>
      <c r="AJ126" s="18">
        <v>1</v>
      </c>
      <c r="AK126" s="18">
        <v>0</v>
      </c>
      <c r="AL126" s="18">
        <v>1</v>
      </c>
      <c r="AM126" s="18">
        <v>1</v>
      </c>
      <c r="AN126" s="18">
        <v>1</v>
      </c>
      <c r="AO126" s="18">
        <v>1</v>
      </c>
      <c r="AP126" s="18">
        <v>1</v>
      </c>
      <c r="AQ126" s="18">
        <v>1</v>
      </c>
      <c r="AR126" s="18">
        <v>0</v>
      </c>
      <c r="AS126" s="18">
        <v>1</v>
      </c>
      <c r="AT126" s="18">
        <v>1</v>
      </c>
      <c r="AU126" s="18">
        <v>1</v>
      </c>
      <c r="AV126" s="18">
        <v>1</v>
      </c>
      <c r="AW126" s="18">
        <v>0</v>
      </c>
      <c r="AX126" s="18">
        <v>1</v>
      </c>
      <c r="AY126" s="18">
        <v>1</v>
      </c>
      <c r="AZ126" s="18">
        <v>0</v>
      </c>
      <c r="BA126" s="4">
        <v>1</v>
      </c>
      <c r="BB126" s="4">
        <v>1</v>
      </c>
      <c r="BC126" s="18">
        <v>1</v>
      </c>
      <c r="BD126" s="18">
        <v>1</v>
      </c>
      <c r="BE126" s="18">
        <v>1</v>
      </c>
      <c r="BF126" s="18">
        <v>1</v>
      </c>
      <c r="BG126" s="18">
        <v>0</v>
      </c>
      <c r="BH126" s="18">
        <v>1</v>
      </c>
      <c r="BI126" s="18">
        <v>1</v>
      </c>
      <c r="BJ126" s="18">
        <v>1</v>
      </c>
      <c r="BK126" s="18">
        <v>0</v>
      </c>
      <c r="BL126" s="4">
        <v>1</v>
      </c>
      <c r="BM126" s="18">
        <v>1</v>
      </c>
      <c r="BN126" s="210">
        <v>1</v>
      </c>
    </row>
    <row r="127" spans="2:66" x14ac:dyDescent="0.25">
      <c r="B127" s="325">
        <v>122</v>
      </c>
      <c r="C127" s="368" t="s">
        <v>867</v>
      </c>
      <c r="D127" s="368" t="s">
        <v>905</v>
      </c>
      <c r="E127" s="368">
        <v>3031</v>
      </c>
      <c r="F127" s="381">
        <v>122</v>
      </c>
      <c r="G127" s="4">
        <v>1</v>
      </c>
      <c r="H127" s="4">
        <v>1</v>
      </c>
      <c r="I127" s="4">
        <v>1</v>
      </c>
      <c r="J127" s="4">
        <v>1</v>
      </c>
      <c r="K127" s="4">
        <v>1</v>
      </c>
      <c r="L127" s="4">
        <v>1</v>
      </c>
      <c r="M127" s="4">
        <v>1</v>
      </c>
      <c r="N127" s="4">
        <v>1</v>
      </c>
      <c r="O127" s="4">
        <v>1</v>
      </c>
      <c r="P127" s="4">
        <v>1</v>
      </c>
      <c r="Q127" s="18">
        <v>1</v>
      </c>
      <c r="R127" s="18">
        <v>0</v>
      </c>
      <c r="S127" s="18">
        <v>1</v>
      </c>
      <c r="T127" s="18">
        <v>1</v>
      </c>
      <c r="U127" s="18">
        <v>1</v>
      </c>
      <c r="V127" s="18">
        <v>0</v>
      </c>
      <c r="W127" s="18">
        <v>1</v>
      </c>
      <c r="X127" s="4">
        <v>1</v>
      </c>
      <c r="Y127" s="4">
        <v>1</v>
      </c>
      <c r="Z127" s="4">
        <v>1</v>
      </c>
      <c r="AA127" s="18">
        <v>1</v>
      </c>
      <c r="AB127" s="18">
        <v>0</v>
      </c>
      <c r="AC127" s="18">
        <v>1</v>
      </c>
      <c r="AD127" s="18">
        <v>1</v>
      </c>
      <c r="AE127" s="18">
        <v>1</v>
      </c>
      <c r="AF127" s="18">
        <v>1</v>
      </c>
      <c r="AG127" s="18">
        <v>1</v>
      </c>
      <c r="AH127" s="18">
        <v>1</v>
      </c>
      <c r="AI127" s="18">
        <v>1</v>
      </c>
      <c r="AJ127" s="18">
        <v>1</v>
      </c>
      <c r="AK127" s="18">
        <v>0</v>
      </c>
      <c r="AL127" s="18">
        <v>1</v>
      </c>
      <c r="AM127" s="18">
        <v>1</v>
      </c>
      <c r="AN127" s="18">
        <v>1</v>
      </c>
      <c r="AO127" s="18">
        <v>1</v>
      </c>
      <c r="AP127" s="18">
        <v>1</v>
      </c>
      <c r="AQ127" s="18">
        <v>1</v>
      </c>
      <c r="AR127" s="18">
        <v>0</v>
      </c>
      <c r="AS127" s="18">
        <v>1</v>
      </c>
      <c r="AT127" s="18">
        <v>1</v>
      </c>
      <c r="AU127" s="18">
        <v>1</v>
      </c>
      <c r="AV127" s="18">
        <v>1</v>
      </c>
      <c r="AW127" s="18">
        <v>0</v>
      </c>
      <c r="AX127" s="18">
        <v>1</v>
      </c>
      <c r="AY127" s="18">
        <v>1</v>
      </c>
      <c r="AZ127" s="18">
        <v>0</v>
      </c>
      <c r="BA127" s="4">
        <v>1</v>
      </c>
      <c r="BB127" s="4">
        <v>1</v>
      </c>
      <c r="BC127" s="18">
        <v>1</v>
      </c>
      <c r="BD127" s="18">
        <v>1</v>
      </c>
      <c r="BE127" s="18">
        <v>1</v>
      </c>
      <c r="BF127" s="18">
        <v>1</v>
      </c>
      <c r="BG127" s="18">
        <v>0</v>
      </c>
      <c r="BH127" s="18">
        <v>1</v>
      </c>
      <c r="BI127" s="18">
        <v>1</v>
      </c>
      <c r="BJ127" s="18">
        <v>1</v>
      </c>
      <c r="BK127" s="18">
        <v>0</v>
      </c>
      <c r="BL127" s="4">
        <v>1</v>
      </c>
      <c r="BM127" s="18">
        <v>1</v>
      </c>
      <c r="BN127" s="210">
        <v>1</v>
      </c>
    </row>
    <row r="128" spans="2:66" x14ac:dyDescent="0.25">
      <c r="B128" s="325">
        <v>123</v>
      </c>
      <c r="C128" s="368" t="s">
        <v>868</v>
      </c>
      <c r="D128" s="368" t="s">
        <v>894</v>
      </c>
      <c r="E128" s="368">
        <v>2224</v>
      </c>
      <c r="F128" s="381">
        <v>123</v>
      </c>
      <c r="G128" s="4">
        <v>1</v>
      </c>
      <c r="H128" s="4">
        <v>1</v>
      </c>
      <c r="I128" s="4">
        <v>1</v>
      </c>
      <c r="J128" s="4">
        <v>1</v>
      </c>
      <c r="K128" s="4">
        <v>1</v>
      </c>
      <c r="L128" s="4">
        <v>1</v>
      </c>
      <c r="M128" s="4">
        <v>1</v>
      </c>
      <c r="N128" s="4">
        <v>1</v>
      </c>
      <c r="O128" s="4">
        <v>1</v>
      </c>
      <c r="P128" s="4">
        <v>1</v>
      </c>
      <c r="Q128" s="18">
        <v>1</v>
      </c>
      <c r="R128" s="18">
        <v>0</v>
      </c>
      <c r="S128" s="18">
        <v>1</v>
      </c>
      <c r="T128" s="18">
        <v>1</v>
      </c>
      <c r="U128" s="18">
        <v>1</v>
      </c>
      <c r="V128" s="18">
        <v>0</v>
      </c>
      <c r="W128" s="18">
        <v>1</v>
      </c>
      <c r="X128" s="4">
        <v>1</v>
      </c>
      <c r="Y128" s="4">
        <v>1</v>
      </c>
      <c r="Z128" s="4">
        <v>1</v>
      </c>
      <c r="AA128" s="18">
        <v>1</v>
      </c>
      <c r="AB128" s="18">
        <v>0</v>
      </c>
      <c r="AC128" s="18">
        <v>1</v>
      </c>
      <c r="AD128" s="18">
        <v>1</v>
      </c>
      <c r="AE128" s="18">
        <v>1</v>
      </c>
      <c r="AF128" s="18">
        <v>1</v>
      </c>
      <c r="AG128" s="18">
        <v>1</v>
      </c>
      <c r="AH128" s="18">
        <v>1</v>
      </c>
      <c r="AI128" s="18">
        <v>1</v>
      </c>
      <c r="AJ128" s="18">
        <v>1</v>
      </c>
      <c r="AK128" s="18">
        <v>0</v>
      </c>
      <c r="AL128" s="18">
        <v>1</v>
      </c>
      <c r="AM128" s="18">
        <v>1</v>
      </c>
      <c r="AN128" s="18">
        <v>1</v>
      </c>
      <c r="AO128" s="18">
        <v>1</v>
      </c>
      <c r="AP128" s="18">
        <v>1</v>
      </c>
      <c r="AQ128" s="18">
        <v>1</v>
      </c>
      <c r="AR128" s="18">
        <v>0</v>
      </c>
      <c r="AS128" s="18">
        <v>1</v>
      </c>
      <c r="AT128" s="18">
        <v>1</v>
      </c>
      <c r="AU128" s="18">
        <v>1</v>
      </c>
      <c r="AV128" s="18">
        <v>1</v>
      </c>
      <c r="AW128" s="18">
        <v>0</v>
      </c>
      <c r="AX128" s="18">
        <v>1</v>
      </c>
      <c r="AY128" s="18">
        <v>1</v>
      </c>
      <c r="AZ128" s="18">
        <v>0</v>
      </c>
      <c r="BA128" s="4">
        <v>1</v>
      </c>
      <c r="BB128" s="4">
        <v>1</v>
      </c>
      <c r="BC128" s="18">
        <v>1</v>
      </c>
      <c r="BD128" s="18">
        <v>1</v>
      </c>
      <c r="BE128" s="18">
        <v>1</v>
      </c>
      <c r="BF128" s="18">
        <v>1</v>
      </c>
      <c r="BG128" s="18">
        <v>0</v>
      </c>
      <c r="BH128" s="18">
        <v>1</v>
      </c>
      <c r="BI128" s="18">
        <v>1</v>
      </c>
      <c r="BJ128" s="18">
        <v>1</v>
      </c>
      <c r="BK128" s="18">
        <v>0</v>
      </c>
      <c r="BL128" s="4">
        <v>1</v>
      </c>
      <c r="BM128" s="18">
        <v>1</v>
      </c>
      <c r="BN128" s="210">
        <v>1</v>
      </c>
    </row>
    <row r="129" spans="2:66" x14ac:dyDescent="0.25">
      <c r="B129" s="325">
        <v>124</v>
      </c>
      <c r="C129" s="368" t="s">
        <v>868</v>
      </c>
      <c r="D129" s="368" t="s">
        <v>509</v>
      </c>
      <c r="E129" s="368">
        <v>2224</v>
      </c>
      <c r="F129" s="381">
        <v>124</v>
      </c>
      <c r="G129" s="4">
        <v>1</v>
      </c>
      <c r="H129" s="4">
        <v>1</v>
      </c>
      <c r="I129" s="4">
        <v>1</v>
      </c>
      <c r="J129" s="4">
        <v>1</v>
      </c>
      <c r="K129" s="4">
        <v>1</v>
      </c>
      <c r="L129" s="4">
        <v>1</v>
      </c>
      <c r="M129" s="4">
        <v>1</v>
      </c>
      <c r="N129" s="4">
        <v>1</v>
      </c>
      <c r="O129" s="4">
        <v>1</v>
      </c>
      <c r="P129" s="4">
        <v>1</v>
      </c>
      <c r="Q129" s="18">
        <v>1</v>
      </c>
      <c r="R129" s="18">
        <v>0</v>
      </c>
      <c r="S129" s="18">
        <v>1</v>
      </c>
      <c r="T129" s="18">
        <v>1</v>
      </c>
      <c r="U129" s="18">
        <v>1</v>
      </c>
      <c r="V129" s="18">
        <v>0</v>
      </c>
      <c r="W129" s="18">
        <v>1</v>
      </c>
      <c r="X129" s="4">
        <v>1</v>
      </c>
      <c r="Y129" s="4">
        <v>1</v>
      </c>
      <c r="Z129" s="4">
        <v>1</v>
      </c>
      <c r="AA129" s="18">
        <v>1</v>
      </c>
      <c r="AB129" s="18">
        <v>0</v>
      </c>
      <c r="AC129" s="18">
        <v>1</v>
      </c>
      <c r="AD129" s="18">
        <v>1</v>
      </c>
      <c r="AE129" s="18">
        <v>1</v>
      </c>
      <c r="AF129" s="18">
        <v>1</v>
      </c>
      <c r="AG129" s="18">
        <v>1</v>
      </c>
      <c r="AH129" s="18">
        <v>1</v>
      </c>
      <c r="AI129" s="18">
        <v>1</v>
      </c>
      <c r="AJ129" s="18">
        <v>1</v>
      </c>
      <c r="AK129" s="18">
        <v>0</v>
      </c>
      <c r="AL129" s="18">
        <v>1</v>
      </c>
      <c r="AM129" s="18">
        <v>1</v>
      </c>
      <c r="AN129" s="18">
        <v>1</v>
      </c>
      <c r="AO129" s="18">
        <v>1</v>
      </c>
      <c r="AP129" s="18">
        <v>1</v>
      </c>
      <c r="AQ129" s="18">
        <v>1</v>
      </c>
      <c r="AR129" s="18">
        <v>0</v>
      </c>
      <c r="AS129" s="18">
        <v>1</v>
      </c>
      <c r="AT129" s="18">
        <v>1</v>
      </c>
      <c r="AU129" s="18">
        <v>1</v>
      </c>
      <c r="AV129" s="18">
        <v>1</v>
      </c>
      <c r="AW129" s="18">
        <v>0</v>
      </c>
      <c r="AX129" s="18">
        <v>1</v>
      </c>
      <c r="AY129" s="18">
        <v>1</v>
      </c>
      <c r="AZ129" s="18">
        <v>0</v>
      </c>
      <c r="BA129" s="4">
        <v>1</v>
      </c>
      <c r="BB129" s="4">
        <v>1</v>
      </c>
      <c r="BC129" s="18">
        <v>1</v>
      </c>
      <c r="BD129" s="18">
        <v>1</v>
      </c>
      <c r="BE129" s="18">
        <v>1</v>
      </c>
      <c r="BF129" s="18">
        <v>1</v>
      </c>
      <c r="BG129" s="18">
        <v>0</v>
      </c>
      <c r="BH129" s="18">
        <v>1</v>
      </c>
      <c r="BI129" s="18">
        <v>1</v>
      </c>
      <c r="BJ129" s="18">
        <v>1</v>
      </c>
      <c r="BK129" s="18">
        <v>0</v>
      </c>
      <c r="BL129" s="4">
        <v>1</v>
      </c>
      <c r="BM129" s="18">
        <v>1</v>
      </c>
      <c r="BN129" s="210">
        <v>1</v>
      </c>
    </row>
    <row r="130" spans="2:66" x14ac:dyDescent="0.25">
      <c r="B130" s="325">
        <v>125</v>
      </c>
      <c r="C130" s="368" t="s">
        <v>868</v>
      </c>
      <c r="D130" s="368" t="s">
        <v>522</v>
      </c>
      <c r="E130" s="368">
        <v>2224</v>
      </c>
      <c r="F130" s="381">
        <v>125</v>
      </c>
      <c r="G130" s="4">
        <v>1</v>
      </c>
      <c r="H130" s="4">
        <v>1</v>
      </c>
      <c r="I130" s="4">
        <v>1</v>
      </c>
      <c r="J130" s="4">
        <v>1</v>
      </c>
      <c r="K130" s="4">
        <v>1</v>
      </c>
      <c r="L130" s="4">
        <v>1</v>
      </c>
      <c r="M130" s="4">
        <v>1</v>
      </c>
      <c r="N130" s="4">
        <v>1</v>
      </c>
      <c r="O130" s="4">
        <v>1</v>
      </c>
      <c r="P130" s="4">
        <v>1</v>
      </c>
      <c r="Q130" s="18">
        <v>1</v>
      </c>
      <c r="R130" s="18">
        <v>0</v>
      </c>
      <c r="S130" s="18">
        <v>1</v>
      </c>
      <c r="T130" s="18">
        <v>1</v>
      </c>
      <c r="U130" s="18">
        <v>1</v>
      </c>
      <c r="V130" s="18">
        <v>0</v>
      </c>
      <c r="W130" s="18">
        <v>1</v>
      </c>
      <c r="X130" s="4">
        <v>1</v>
      </c>
      <c r="Y130" s="4">
        <v>1</v>
      </c>
      <c r="Z130" s="4">
        <v>1</v>
      </c>
      <c r="AA130" s="18">
        <v>1</v>
      </c>
      <c r="AB130" s="18">
        <v>0</v>
      </c>
      <c r="AC130" s="18">
        <v>1</v>
      </c>
      <c r="AD130" s="18">
        <v>1</v>
      </c>
      <c r="AE130" s="18">
        <v>1</v>
      </c>
      <c r="AF130" s="18">
        <v>1</v>
      </c>
      <c r="AG130" s="18">
        <v>1</v>
      </c>
      <c r="AH130" s="18">
        <v>1</v>
      </c>
      <c r="AI130" s="18">
        <v>1</v>
      </c>
      <c r="AJ130" s="18">
        <v>1</v>
      </c>
      <c r="AK130" s="18">
        <v>0</v>
      </c>
      <c r="AL130" s="18">
        <v>1</v>
      </c>
      <c r="AM130" s="18">
        <v>1</v>
      </c>
      <c r="AN130" s="18">
        <v>1</v>
      </c>
      <c r="AO130" s="18">
        <v>1</v>
      </c>
      <c r="AP130" s="18">
        <v>1</v>
      </c>
      <c r="AQ130" s="18">
        <v>1</v>
      </c>
      <c r="AR130" s="18">
        <v>0</v>
      </c>
      <c r="AS130" s="18">
        <v>1</v>
      </c>
      <c r="AT130" s="18">
        <v>1</v>
      </c>
      <c r="AU130" s="18">
        <v>1</v>
      </c>
      <c r="AV130" s="18">
        <v>1</v>
      </c>
      <c r="AW130" s="18">
        <v>0</v>
      </c>
      <c r="AX130" s="18">
        <v>1</v>
      </c>
      <c r="AY130" s="18">
        <v>1</v>
      </c>
      <c r="AZ130" s="18">
        <v>0</v>
      </c>
      <c r="BA130" s="4">
        <v>1</v>
      </c>
      <c r="BB130" s="4">
        <v>1</v>
      </c>
      <c r="BC130" s="18">
        <v>1</v>
      </c>
      <c r="BD130" s="18">
        <v>1</v>
      </c>
      <c r="BE130" s="18">
        <v>1</v>
      </c>
      <c r="BF130" s="18">
        <v>1</v>
      </c>
      <c r="BG130" s="18">
        <v>0</v>
      </c>
      <c r="BH130" s="18">
        <v>1</v>
      </c>
      <c r="BI130" s="18">
        <v>1</v>
      </c>
      <c r="BJ130" s="18">
        <v>1</v>
      </c>
      <c r="BK130" s="18">
        <v>0</v>
      </c>
      <c r="BL130" s="4">
        <v>1</v>
      </c>
      <c r="BM130" s="18">
        <v>1</v>
      </c>
      <c r="BN130" s="210">
        <v>1</v>
      </c>
    </row>
    <row r="131" spans="2:66" x14ac:dyDescent="0.25">
      <c r="B131" s="325">
        <v>126</v>
      </c>
      <c r="C131" s="368" t="s">
        <v>868</v>
      </c>
      <c r="D131" s="368" t="s">
        <v>877</v>
      </c>
      <c r="E131" s="368" t="s">
        <v>545</v>
      </c>
      <c r="F131" s="381">
        <v>126</v>
      </c>
      <c r="G131" s="4">
        <v>1</v>
      </c>
      <c r="H131" s="4">
        <v>1</v>
      </c>
      <c r="I131" s="4">
        <v>1</v>
      </c>
      <c r="J131" s="4">
        <v>1</v>
      </c>
      <c r="K131" s="4">
        <v>1</v>
      </c>
      <c r="L131" s="4">
        <v>1</v>
      </c>
      <c r="M131" s="4">
        <v>1</v>
      </c>
      <c r="N131" s="4">
        <v>1</v>
      </c>
      <c r="O131" s="4">
        <v>1</v>
      </c>
      <c r="P131" s="4">
        <v>1</v>
      </c>
      <c r="Q131" s="18">
        <v>1</v>
      </c>
      <c r="R131" s="18">
        <v>0</v>
      </c>
      <c r="S131" s="18">
        <v>1</v>
      </c>
      <c r="T131" s="18">
        <v>1</v>
      </c>
      <c r="U131" s="18">
        <v>1</v>
      </c>
      <c r="V131" s="18">
        <v>0</v>
      </c>
      <c r="W131" s="18">
        <v>1</v>
      </c>
      <c r="X131" s="4">
        <v>1</v>
      </c>
      <c r="Y131" s="4">
        <v>1</v>
      </c>
      <c r="Z131" s="4">
        <v>1</v>
      </c>
      <c r="AA131" s="18">
        <v>1</v>
      </c>
      <c r="AB131" s="18">
        <v>0</v>
      </c>
      <c r="AC131" s="18">
        <v>1</v>
      </c>
      <c r="AD131" s="18">
        <v>1</v>
      </c>
      <c r="AE131" s="18">
        <v>1</v>
      </c>
      <c r="AF131" s="18">
        <v>1</v>
      </c>
      <c r="AG131" s="18">
        <v>1</v>
      </c>
      <c r="AH131" s="18">
        <v>1</v>
      </c>
      <c r="AI131" s="18">
        <v>1</v>
      </c>
      <c r="AJ131" s="18">
        <v>1</v>
      </c>
      <c r="AK131" s="18">
        <v>0</v>
      </c>
      <c r="AL131" s="18">
        <v>1</v>
      </c>
      <c r="AM131" s="18">
        <v>1</v>
      </c>
      <c r="AN131" s="18">
        <v>1</v>
      </c>
      <c r="AO131" s="18">
        <v>1</v>
      </c>
      <c r="AP131" s="18">
        <v>1</v>
      </c>
      <c r="AQ131" s="18">
        <v>1</v>
      </c>
      <c r="AR131" s="18">
        <v>0</v>
      </c>
      <c r="AS131" s="18">
        <v>1</v>
      </c>
      <c r="AT131" s="18">
        <v>1</v>
      </c>
      <c r="AU131" s="18">
        <v>1</v>
      </c>
      <c r="AV131" s="18">
        <v>1</v>
      </c>
      <c r="AW131" s="18">
        <v>0</v>
      </c>
      <c r="AX131" s="18">
        <v>1</v>
      </c>
      <c r="AY131" s="18">
        <v>1</v>
      </c>
      <c r="AZ131" s="18">
        <v>0</v>
      </c>
      <c r="BA131" s="4">
        <v>1</v>
      </c>
      <c r="BB131" s="4">
        <v>1</v>
      </c>
      <c r="BC131" s="18">
        <v>1</v>
      </c>
      <c r="BD131" s="18">
        <v>1</v>
      </c>
      <c r="BE131" s="18">
        <v>1</v>
      </c>
      <c r="BF131" s="18">
        <v>1</v>
      </c>
      <c r="BG131" s="18">
        <v>0</v>
      </c>
      <c r="BH131" s="18">
        <v>1</v>
      </c>
      <c r="BI131" s="18">
        <v>1</v>
      </c>
      <c r="BJ131" s="18">
        <v>1</v>
      </c>
      <c r="BK131" s="18">
        <v>0</v>
      </c>
      <c r="BL131" s="4">
        <v>1</v>
      </c>
      <c r="BM131" s="18">
        <v>1</v>
      </c>
      <c r="BN131" s="210">
        <v>1</v>
      </c>
    </row>
    <row r="132" spans="2:66" x14ac:dyDescent="0.25">
      <c r="B132" s="325">
        <v>127</v>
      </c>
      <c r="C132" s="368" t="s">
        <v>868</v>
      </c>
      <c r="D132" s="368" t="s">
        <v>482</v>
      </c>
      <c r="E132" s="368" t="s">
        <v>545</v>
      </c>
      <c r="F132" s="381">
        <v>127</v>
      </c>
      <c r="G132" s="4">
        <v>1</v>
      </c>
      <c r="H132" s="4">
        <v>1</v>
      </c>
      <c r="I132" s="4">
        <v>1</v>
      </c>
      <c r="J132" s="4">
        <v>1</v>
      </c>
      <c r="K132" s="4">
        <v>1</v>
      </c>
      <c r="L132" s="4">
        <v>1</v>
      </c>
      <c r="M132" s="4">
        <v>1</v>
      </c>
      <c r="N132" s="4">
        <v>1</v>
      </c>
      <c r="O132" s="4">
        <v>1</v>
      </c>
      <c r="P132" s="4">
        <v>1</v>
      </c>
      <c r="Q132" s="18">
        <v>1</v>
      </c>
      <c r="R132" s="18">
        <v>0</v>
      </c>
      <c r="S132" s="18">
        <v>1</v>
      </c>
      <c r="T132" s="18">
        <v>1</v>
      </c>
      <c r="U132" s="18">
        <v>1</v>
      </c>
      <c r="V132" s="18">
        <v>0</v>
      </c>
      <c r="W132" s="18">
        <v>1</v>
      </c>
      <c r="X132" s="4">
        <v>1</v>
      </c>
      <c r="Y132" s="4">
        <v>1</v>
      </c>
      <c r="Z132" s="4">
        <v>1</v>
      </c>
      <c r="AA132" s="18">
        <v>1</v>
      </c>
      <c r="AB132" s="18">
        <v>0</v>
      </c>
      <c r="AC132" s="18">
        <v>1</v>
      </c>
      <c r="AD132" s="18">
        <v>1</v>
      </c>
      <c r="AE132" s="18">
        <v>1</v>
      </c>
      <c r="AF132" s="18">
        <v>1</v>
      </c>
      <c r="AG132" s="18">
        <v>1</v>
      </c>
      <c r="AH132" s="18">
        <v>1</v>
      </c>
      <c r="AI132" s="18">
        <v>1</v>
      </c>
      <c r="AJ132" s="18">
        <v>1</v>
      </c>
      <c r="AK132" s="18">
        <v>0</v>
      </c>
      <c r="AL132" s="18">
        <v>1</v>
      </c>
      <c r="AM132" s="18">
        <v>1</v>
      </c>
      <c r="AN132" s="18">
        <v>1</v>
      </c>
      <c r="AO132" s="18">
        <v>1</v>
      </c>
      <c r="AP132" s="18">
        <v>1</v>
      </c>
      <c r="AQ132" s="18">
        <v>1</v>
      </c>
      <c r="AR132" s="18">
        <v>0</v>
      </c>
      <c r="AS132" s="18">
        <v>1</v>
      </c>
      <c r="AT132" s="18">
        <v>1</v>
      </c>
      <c r="AU132" s="18">
        <v>1</v>
      </c>
      <c r="AV132" s="18">
        <v>1</v>
      </c>
      <c r="AW132" s="18">
        <v>0</v>
      </c>
      <c r="AX132" s="18">
        <v>1</v>
      </c>
      <c r="AY132" s="18">
        <v>1</v>
      </c>
      <c r="AZ132" s="18">
        <v>0</v>
      </c>
      <c r="BA132" s="4">
        <v>1</v>
      </c>
      <c r="BB132" s="4">
        <v>1</v>
      </c>
      <c r="BC132" s="18">
        <v>1</v>
      </c>
      <c r="BD132" s="18">
        <v>1</v>
      </c>
      <c r="BE132" s="18">
        <v>1</v>
      </c>
      <c r="BF132" s="18">
        <v>1</v>
      </c>
      <c r="BG132" s="18">
        <v>0</v>
      </c>
      <c r="BH132" s="18">
        <v>1</v>
      </c>
      <c r="BI132" s="18">
        <v>1</v>
      </c>
      <c r="BJ132" s="18">
        <v>1</v>
      </c>
      <c r="BK132" s="18">
        <v>0</v>
      </c>
      <c r="BL132" s="4">
        <v>1</v>
      </c>
      <c r="BM132" s="18">
        <v>1</v>
      </c>
      <c r="BN132" s="210">
        <v>1</v>
      </c>
    </row>
    <row r="133" spans="2:66" x14ac:dyDescent="0.25">
      <c r="B133" s="325">
        <v>128</v>
      </c>
      <c r="C133" s="368" t="s">
        <v>868</v>
      </c>
      <c r="D133" s="368" t="s">
        <v>891</v>
      </c>
      <c r="E133" s="368" t="s">
        <v>545</v>
      </c>
      <c r="F133" s="381">
        <v>128</v>
      </c>
      <c r="G133" s="4">
        <v>1</v>
      </c>
      <c r="H133" s="4">
        <v>1</v>
      </c>
      <c r="I133" s="4">
        <v>1</v>
      </c>
      <c r="J133" s="4">
        <v>1</v>
      </c>
      <c r="K133" s="4">
        <v>1</v>
      </c>
      <c r="L133" s="4">
        <v>1</v>
      </c>
      <c r="M133" s="4">
        <v>1</v>
      </c>
      <c r="N133" s="4">
        <v>1</v>
      </c>
      <c r="O133" s="4">
        <v>1</v>
      </c>
      <c r="P133" s="4">
        <v>1</v>
      </c>
      <c r="Q133" s="18">
        <v>1</v>
      </c>
      <c r="R133" s="18">
        <v>0</v>
      </c>
      <c r="S133" s="18">
        <v>1</v>
      </c>
      <c r="T133" s="18">
        <v>1</v>
      </c>
      <c r="U133" s="18">
        <v>1</v>
      </c>
      <c r="V133" s="18">
        <v>0</v>
      </c>
      <c r="W133" s="18">
        <v>1</v>
      </c>
      <c r="X133" s="4">
        <v>1</v>
      </c>
      <c r="Y133" s="4">
        <v>1</v>
      </c>
      <c r="Z133" s="4">
        <v>1</v>
      </c>
      <c r="AA133" s="18">
        <v>1</v>
      </c>
      <c r="AB133" s="18">
        <v>0</v>
      </c>
      <c r="AC133" s="18">
        <v>1</v>
      </c>
      <c r="AD133" s="18">
        <v>1</v>
      </c>
      <c r="AE133" s="18">
        <v>1</v>
      </c>
      <c r="AF133" s="18">
        <v>1</v>
      </c>
      <c r="AG133" s="18">
        <v>1</v>
      </c>
      <c r="AH133" s="18">
        <v>1</v>
      </c>
      <c r="AI133" s="18">
        <v>1</v>
      </c>
      <c r="AJ133" s="18">
        <v>1</v>
      </c>
      <c r="AK133" s="18">
        <v>0</v>
      </c>
      <c r="AL133" s="18">
        <v>1</v>
      </c>
      <c r="AM133" s="18">
        <v>1</v>
      </c>
      <c r="AN133" s="18">
        <v>1</v>
      </c>
      <c r="AO133" s="18">
        <v>1</v>
      </c>
      <c r="AP133" s="18">
        <v>1</v>
      </c>
      <c r="AQ133" s="18">
        <v>1</v>
      </c>
      <c r="AR133" s="18">
        <v>0</v>
      </c>
      <c r="AS133" s="18">
        <v>1</v>
      </c>
      <c r="AT133" s="18">
        <v>1</v>
      </c>
      <c r="AU133" s="18">
        <v>1</v>
      </c>
      <c r="AV133" s="18">
        <v>1</v>
      </c>
      <c r="AW133" s="18">
        <v>0</v>
      </c>
      <c r="AX133" s="18">
        <v>1</v>
      </c>
      <c r="AY133" s="18">
        <v>1</v>
      </c>
      <c r="AZ133" s="18">
        <v>0</v>
      </c>
      <c r="BA133" s="4">
        <v>1</v>
      </c>
      <c r="BB133" s="4">
        <v>1</v>
      </c>
      <c r="BC133" s="18">
        <v>1</v>
      </c>
      <c r="BD133" s="18">
        <v>1</v>
      </c>
      <c r="BE133" s="18">
        <v>1</v>
      </c>
      <c r="BF133" s="18">
        <v>1</v>
      </c>
      <c r="BG133" s="18">
        <v>0</v>
      </c>
      <c r="BH133" s="18">
        <v>1</v>
      </c>
      <c r="BI133" s="18">
        <v>1</v>
      </c>
      <c r="BJ133" s="18">
        <v>1</v>
      </c>
      <c r="BK133" s="18">
        <v>0</v>
      </c>
      <c r="BL133" s="4">
        <v>1</v>
      </c>
      <c r="BM133" s="18">
        <v>1</v>
      </c>
      <c r="BN133" s="210">
        <v>1</v>
      </c>
    </row>
    <row r="134" spans="2:66" x14ac:dyDescent="0.25">
      <c r="B134" s="325">
        <v>129</v>
      </c>
      <c r="C134" s="368" t="s">
        <v>868</v>
      </c>
      <c r="D134" s="368" t="s">
        <v>893</v>
      </c>
      <c r="E134" s="368" t="s">
        <v>545</v>
      </c>
      <c r="F134" s="381">
        <v>129</v>
      </c>
      <c r="G134" s="4">
        <v>1</v>
      </c>
      <c r="H134" s="4">
        <v>1</v>
      </c>
      <c r="I134" s="4">
        <v>1</v>
      </c>
      <c r="J134" s="4">
        <v>1</v>
      </c>
      <c r="K134" s="4">
        <v>1</v>
      </c>
      <c r="L134" s="4">
        <v>1</v>
      </c>
      <c r="M134" s="4">
        <v>1</v>
      </c>
      <c r="N134" s="4">
        <v>1</v>
      </c>
      <c r="O134" s="4">
        <v>1</v>
      </c>
      <c r="P134" s="4">
        <v>1</v>
      </c>
      <c r="Q134" s="18">
        <v>1</v>
      </c>
      <c r="R134" s="18">
        <v>0</v>
      </c>
      <c r="S134" s="18">
        <v>1</v>
      </c>
      <c r="T134" s="18">
        <v>1</v>
      </c>
      <c r="U134" s="18">
        <v>1</v>
      </c>
      <c r="V134" s="18">
        <v>0</v>
      </c>
      <c r="W134" s="18">
        <v>1</v>
      </c>
      <c r="X134" s="4">
        <v>1</v>
      </c>
      <c r="Y134" s="4">
        <v>1</v>
      </c>
      <c r="Z134" s="4">
        <v>1</v>
      </c>
      <c r="AA134" s="18">
        <v>1</v>
      </c>
      <c r="AB134" s="18">
        <v>0</v>
      </c>
      <c r="AC134" s="18">
        <v>1</v>
      </c>
      <c r="AD134" s="18">
        <v>1</v>
      </c>
      <c r="AE134" s="18">
        <v>1</v>
      </c>
      <c r="AF134" s="18">
        <v>1</v>
      </c>
      <c r="AG134" s="18">
        <v>1</v>
      </c>
      <c r="AH134" s="18">
        <v>1</v>
      </c>
      <c r="AI134" s="18">
        <v>1</v>
      </c>
      <c r="AJ134" s="18">
        <v>1</v>
      </c>
      <c r="AK134" s="18">
        <v>0</v>
      </c>
      <c r="AL134" s="18">
        <v>1</v>
      </c>
      <c r="AM134" s="18">
        <v>1</v>
      </c>
      <c r="AN134" s="18">
        <v>1</v>
      </c>
      <c r="AO134" s="18">
        <v>1</v>
      </c>
      <c r="AP134" s="18">
        <v>1</v>
      </c>
      <c r="AQ134" s="18">
        <v>1</v>
      </c>
      <c r="AR134" s="18">
        <v>0</v>
      </c>
      <c r="AS134" s="18">
        <v>1</v>
      </c>
      <c r="AT134" s="18">
        <v>1</v>
      </c>
      <c r="AU134" s="18">
        <v>1</v>
      </c>
      <c r="AV134" s="18">
        <v>1</v>
      </c>
      <c r="AW134" s="18">
        <v>0</v>
      </c>
      <c r="AX134" s="18">
        <v>1</v>
      </c>
      <c r="AY134" s="18">
        <v>1</v>
      </c>
      <c r="AZ134" s="18">
        <v>0</v>
      </c>
      <c r="BA134" s="4">
        <v>1</v>
      </c>
      <c r="BB134" s="4">
        <v>1</v>
      </c>
      <c r="BC134" s="18">
        <v>1</v>
      </c>
      <c r="BD134" s="18">
        <v>1</v>
      </c>
      <c r="BE134" s="18">
        <v>1</v>
      </c>
      <c r="BF134" s="18">
        <v>1</v>
      </c>
      <c r="BG134" s="18">
        <v>0</v>
      </c>
      <c r="BH134" s="18">
        <v>1</v>
      </c>
      <c r="BI134" s="18">
        <v>1</v>
      </c>
      <c r="BJ134" s="18">
        <v>1</v>
      </c>
      <c r="BK134" s="18">
        <v>0</v>
      </c>
      <c r="BL134" s="4">
        <v>1</v>
      </c>
      <c r="BM134" s="18">
        <v>1</v>
      </c>
      <c r="BN134" s="210">
        <v>1</v>
      </c>
    </row>
    <row r="135" spans="2:66" x14ac:dyDescent="0.25">
      <c r="B135" s="325">
        <v>130</v>
      </c>
      <c r="C135" s="368" t="s">
        <v>868</v>
      </c>
      <c r="D135" s="368" t="s">
        <v>894</v>
      </c>
      <c r="E135" s="368" t="s">
        <v>545</v>
      </c>
      <c r="F135" s="381">
        <v>130</v>
      </c>
      <c r="G135" s="4">
        <v>1</v>
      </c>
      <c r="H135" s="4">
        <v>1</v>
      </c>
      <c r="I135" s="4">
        <v>1</v>
      </c>
      <c r="J135" s="4">
        <v>1</v>
      </c>
      <c r="K135" s="4">
        <v>1</v>
      </c>
      <c r="L135" s="4">
        <v>1</v>
      </c>
      <c r="M135" s="4">
        <v>1</v>
      </c>
      <c r="N135" s="4">
        <v>1</v>
      </c>
      <c r="O135" s="4">
        <v>1</v>
      </c>
      <c r="P135" s="4">
        <v>1</v>
      </c>
      <c r="Q135" s="18">
        <v>1</v>
      </c>
      <c r="R135" s="18">
        <v>0</v>
      </c>
      <c r="S135" s="18">
        <v>1</v>
      </c>
      <c r="T135" s="18">
        <v>1</v>
      </c>
      <c r="U135" s="18">
        <v>1</v>
      </c>
      <c r="V135" s="18">
        <v>0</v>
      </c>
      <c r="W135" s="18">
        <v>1</v>
      </c>
      <c r="X135" s="4">
        <v>1</v>
      </c>
      <c r="Y135" s="4">
        <v>1</v>
      </c>
      <c r="Z135" s="4">
        <v>1</v>
      </c>
      <c r="AA135" s="18">
        <v>1</v>
      </c>
      <c r="AB135" s="18">
        <v>0</v>
      </c>
      <c r="AC135" s="18">
        <v>1</v>
      </c>
      <c r="AD135" s="18">
        <v>1</v>
      </c>
      <c r="AE135" s="18">
        <v>1</v>
      </c>
      <c r="AF135" s="18">
        <v>1</v>
      </c>
      <c r="AG135" s="18">
        <v>1</v>
      </c>
      <c r="AH135" s="18">
        <v>1</v>
      </c>
      <c r="AI135" s="18">
        <v>1</v>
      </c>
      <c r="AJ135" s="18">
        <v>1</v>
      </c>
      <c r="AK135" s="18">
        <v>0</v>
      </c>
      <c r="AL135" s="18">
        <v>1</v>
      </c>
      <c r="AM135" s="18">
        <v>1</v>
      </c>
      <c r="AN135" s="18">
        <v>1</v>
      </c>
      <c r="AO135" s="18">
        <v>1</v>
      </c>
      <c r="AP135" s="18">
        <v>1</v>
      </c>
      <c r="AQ135" s="18">
        <v>1</v>
      </c>
      <c r="AR135" s="18">
        <v>0</v>
      </c>
      <c r="AS135" s="18">
        <v>1</v>
      </c>
      <c r="AT135" s="18">
        <v>1</v>
      </c>
      <c r="AU135" s="18">
        <v>1</v>
      </c>
      <c r="AV135" s="18">
        <v>1</v>
      </c>
      <c r="AW135" s="18">
        <v>0</v>
      </c>
      <c r="AX135" s="18">
        <v>1</v>
      </c>
      <c r="AY135" s="18">
        <v>1</v>
      </c>
      <c r="AZ135" s="18">
        <v>0</v>
      </c>
      <c r="BA135" s="4">
        <v>1</v>
      </c>
      <c r="BB135" s="4">
        <v>1</v>
      </c>
      <c r="BC135" s="18">
        <v>1</v>
      </c>
      <c r="BD135" s="18">
        <v>1</v>
      </c>
      <c r="BE135" s="18">
        <v>1</v>
      </c>
      <c r="BF135" s="18">
        <v>1</v>
      </c>
      <c r="BG135" s="18">
        <v>0</v>
      </c>
      <c r="BH135" s="18">
        <v>1</v>
      </c>
      <c r="BI135" s="18">
        <v>1</v>
      </c>
      <c r="BJ135" s="18">
        <v>1</v>
      </c>
      <c r="BK135" s="18">
        <v>0</v>
      </c>
      <c r="BL135" s="4">
        <v>1</v>
      </c>
      <c r="BM135" s="18">
        <v>1</v>
      </c>
      <c r="BN135" s="210">
        <v>1</v>
      </c>
    </row>
    <row r="136" spans="2:66" x14ac:dyDescent="0.25">
      <c r="B136" s="325">
        <v>131</v>
      </c>
      <c r="C136" s="368" t="s">
        <v>868</v>
      </c>
      <c r="D136" s="368" t="s">
        <v>509</v>
      </c>
      <c r="E136" s="368" t="s">
        <v>545</v>
      </c>
      <c r="F136" s="381">
        <v>131</v>
      </c>
      <c r="G136" s="4">
        <v>1</v>
      </c>
      <c r="H136" s="4">
        <v>1</v>
      </c>
      <c r="I136" s="4">
        <v>1</v>
      </c>
      <c r="J136" s="4">
        <v>1</v>
      </c>
      <c r="K136" s="4">
        <v>1</v>
      </c>
      <c r="L136" s="4">
        <v>1</v>
      </c>
      <c r="M136" s="4">
        <v>1</v>
      </c>
      <c r="N136" s="4">
        <v>1</v>
      </c>
      <c r="O136" s="4">
        <v>1</v>
      </c>
      <c r="P136" s="4">
        <v>1</v>
      </c>
      <c r="Q136" s="18">
        <v>1</v>
      </c>
      <c r="R136" s="18">
        <v>0</v>
      </c>
      <c r="S136" s="18">
        <v>1</v>
      </c>
      <c r="T136" s="18">
        <v>1</v>
      </c>
      <c r="U136" s="18">
        <v>1</v>
      </c>
      <c r="V136" s="18">
        <v>0</v>
      </c>
      <c r="W136" s="18">
        <v>1</v>
      </c>
      <c r="X136" s="4">
        <v>1</v>
      </c>
      <c r="Y136" s="4">
        <v>1</v>
      </c>
      <c r="Z136" s="4">
        <v>1</v>
      </c>
      <c r="AA136" s="18">
        <v>1</v>
      </c>
      <c r="AB136" s="18">
        <v>0</v>
      </c>
      <c r="AC136" s="18">
        <v>1</v>
      </c>
      <c r="AD136" s="18">
        <v>1</v>
      </c>
      <c r="AE136" s="18">
        <v>1</v>
      </c>
      <c r="AF136" s="18">
        <v>1</v>
      </c>
      <c r="AG136" s="18">
        <v>1</v>
      </c>
      <c r="AH136" s="18">
        <v>1</v>
      </c>
      <c r="AI136" s="18">
        <v>1</v>
      </c>
      <c r="AJ136" s="18">
        <v>1</v>
      </c>
      <c r="AK136" s="18">
        <v>0</v>
      </c>
      <c r="AL136" s="18">
        <v>1</v>
      </c>
      <c r="AM136" s="18">
        <v>1</v>
      </c>
      <c r="AN136" s="18">
        <v>1</v>
      </c>
      <c r="AO136" s="18">
        <v>1</v>
      </c>
      <c r="AP136" s="18">
        <v>1</v>
      </c>
      <c r="AQ136" s="18">
        <v>1</v>
      </c>
      <c r="AR136" s="18">
        <v>0</v>
      </c>
      <c r="AS136" s="18">
        <v>1</v>
      </c>
      <c r="AT136" s="18">
        <v>1</v>
      </c>
      <c r="AU136" s="18">
        <v>1</v>
      </c>
      <c r="AV136" s="18">
        <v>1</v>
      </c>
      <c r="AW136" s="18">
        <v>0</v>
      </c>
      <c r="AX136" s="18">
        <v>1</v>
      </c>
      <c r="AY136" s="18">
        <v>1</v>
      </c>
      <c r="AZ136" s="18">
        <v>0</v>
      </c>
      <c r="BA136" s="4">
        <v>1</v>
      </c>
      <c r="BB136" s="4">
        <v>1</v>
      </c>
      <c r="BC136" s="18">
        <v>1</v>
      </c>
      <c r="BD136" s="18">
        <v>1</v>
      </c>
      <c r="BE136" s="18">
        <v>1</v>
      </c>
      <c r="BF136" s="18">
        <v>1</v>
      </c>
      <c r="BG136" s="18">
        <v>0</v>
      </c>
      <c r="BH136" s="18">
        <v>1</v>
      </c>
      <c r="BI136" s="18">
        <v>1</v>
      </c>
      <c r="BJ136" s="18">
        <v>1</v>
      </c>
      <c r="BK136" s="18">
        <v>0</v>
      </c>
      <c r="BL136" s="4">
        <v>1</v>
      </c>
      <c r="BM136" s="18">
        <v>1</v>
      </c>
      <c r="BN136" s="210">
        <v>1</v>
      </c>
    </row>
    <row r="137" spans="2:66" x14ac:dyDescent="0.25">
      <c r="B137" s="325">
        <v>132</v>
      </c>
      <c r="C137" s="368" t="s">
        <v>868</v>
      </c>
      <c r="D137" s="368" t="s">
        <v>903</v>
      </c>
      <c r="E137" s="368" t="s">
        <v>545</v>
      </c>
      <c r="F137" s="381">
        <v>132</v>
      </c>
      <c r="G137" s="4">
        <v>1</v>
      </c>
      <c r="H137" s="4">
        <v>1</v>
      </c>
      <c r="I137" s="4">
        <v>1</v>
      </c>
      <c r="J137" s="4">
        <v>1</v>
      </c>
      <c r="K137" s="4">
        <v>1</v>
      </c>
      <c r="L137" s="4">
        <v>1</v>
      </c>
      <c r="M137" s="4">
        <v>1</v>
      </c>
      <c r="N137" s="4">
        <v>1</v>
      </c>
      <c r="O137" s="4">
        <v>1</v>
      </c>
      <c r="P137" s="4">
        <v>1</v>
      </c>
      <c r="Q137" s="18">
        <v>1</v>
      </c>
      <c r="R137" s="18">
        <v>0</v>
      </c>
      <c r="S137" s="18">
        <v>1</v>
      </c>
      <c r="T137" s="18">
        <v>1</v>
      </c>
      <c r="U137" s="18">
        <v>1</v>
      </c>
      <c r="V137" s="18">
        <v>0</v>
      </c>
      <c r="W137" s="18">
        <v>1</v>
      </c>
      <c r="X137" s="4">
        <v>1</v>
      </c>
      <c r="Y137" s="4">
        <v>1</v>
      </c>
      <c r="Z137" s="4">
        <v>1</v>
      </c>
      <c r="AA137" s="18">
        <v>1</v>
      </c>
      <c r="AB137" s="18">
        <v>0</v>
      </c>
      <c r="AC137" s="18">
        <v>1</v>
      </c>
      <c r="AD137" s="18">
        <v>1</v>
      </c>
      <c r="AE137" s="18">
        <v>1</v>
      </c>
      <c r="AF137" s="18">
        <v>1</v>
      </c>
      <c r="AG137" s="18">
        <v>1</v>
      </c>
      <c r="AH137" s="18">
        <v>1</v>
      </c>
      <c r="AI137" s="18">
        <v>1</v>
      </c>
      <c r="AJ137" s="18">
        <v>1</v>
      </c>
      <c r="AK137" s="18">
        <v>0</v>
      </c>
      <c r="AL137" s="18">
        <v>1</v>
      </c>
      <c r="AM137" s="18">
        <v>1</v>
      </c>
      <c r="AN137" s="18">
        <v>1</v>
      </c>
      <c r="AO137" s="18">
        <v>1</v>
      </c>
      <c r="AP137" s="18">
        <v>1</v>
      </c>
      <c r="AQ137" s="18">
        <v>1</v>
      </c>
      <c r="AR137" s="18">
        <v>0</v>
      </c>
      <c r="AS137" s="18">
        <v>1</v>
      </c>
      <c r="AT137" s="18">
        <v>1</v>
      </c>
      <c r="AU137" s="18">
        <v>1</v>
      </c>
      <c r="AV137" s="18">
        <v>1</v>
      </c>
      <c r="AW137" s="18">
        <v>0</v>
      </c>
      <c r="AX137" s="18">
        <v>1</v>
      </c>
      <c r="AY137" s="18">
        <v>1</v>
      </c>
      <c r="AZ137" s="18">
        <v>0</v>
      </c>
      <c r="BA137" s="4">
        <v>1</v>
      </c>
      <c r="BB137" s="4">
        <v>1</v>
      </c>
      <c r="BC137" s="18">
        <v>1</v>
      </c>
      <c r="BD137" s="18">
        <v>1</v>
      </c>
      <c r="BE137" s="18">
        <v>1</v>
      </c>
      <c r="BF137" s="18">
        <v>1</v>
      </c>
      <c r="BG137" s="18">
        <v>0</v>
      </c>
      <c r="BH137" s="18">
        <v>1</v>
      </c>
      <c r="BI137" s="18">
        <v>1</v>
      </c>
      <c r="BJ137" s="18">
        <v>1</v>
      </c>
      <c r="BK137" s="18">
        <v>0</v>
      </c>
      <c r="BL137" s="4">
        <v>1</v>
      </c>
      <c r="BM137" s="18">
        <v>1</v>
      </c>
      <c r="BN137" s="210">
        <v>1</v>
      </c>
    </row>
    <row r="138" spans="2:66" x14ac:dyDescent="0.25">
      <c r="B138" s="325">
        <v>133</v>
      </c>
      <c r="C138" s="368" t="s">
        <v>868</v>
      </c>
      <c r="D138" s="368" t="s">
        <v>905</v>
      </c>
      <c r="E138" s="368" t="s">
        <v>545</v>
      </c>
      <c r="F138" s="381">
        <v>133</v>
      </c>
      <c r="G138" s="4">
        <v>1</v>
      </c>
      <c r="H138" s="4">
        <v>1</v>
      </c>
      <c r="I138" s="4">
        <v>1</v>
      </c>
      <c r="J138" s="4">
        <v>1</v>
      </c>
      <c r="K138" s="4">
        <v>1</v>
      </c>
      <c r="L138" s="4">
        <v>1</v>
      </c>
      <c r="M138" s="4">
        <v>1</v>
      </c>
      <c r="N138" s="4">
        <v>1</v>
      </c>
      <c r="O138" s="4">
        <v>1</v>
      </c>
      <c r="P138" s="4">
        <v>1</v>
      </c>
      <c r="Q138" s="18">
        <v>1</v>
      </c>
      <c r="R138" s="18">
        <v>0</v>
      </c>
      <c r="S138" s="18">
        <v>1</v>
      </c>
      <c r="T138" s="18">
        <v>1</v>
      </c>
      <c r="U138" s="18">
        <v>1</v>
      </c>
      <c r="V138" s="18">
        <v>0</v>
      </c>
      <c r="W138" s="18">
        <v>1</v>
      </c>
      <c r="X138" s="4">
        <v>1</v>
      </c>
      <c r="Y138" s="4">
        <v>1</v>
      </c>
      <c r="Z138" s="4">
        <v>1</v>
      </c>
      <c r="AA138" s="18">
        <v>1</v>
      </c>
      <c r="AB138" s="18">
        <v>0</v>
      </c>
      <c r="AC138" s="18">
        <v>1</v>
      </c>
      <c r="AD138" s="18">
        <v>1</v>
      </c>
      <c r="AE138" s="18">
        <v>1</v>
      </c>
      <c r="AF138" s="18">
        <v>1</v>
      </c>
      <c r="AG138" s="18">
        <v>1</v>
      </c>
      <c r="AH138" s="18">
        <v>1</v>
      </c>
      <c r="AI138" s="18">
        <v>1</v>
      </c>
      <c r="AJ138" s="18">
        <v>1</v>
      </c>
      <c r="AK138" s="18">
        <v>0</v>
      </c>
      <c r="AL138" s="18">
        <v>1</v>
      </c>
      <c r="AM138" s="18">
        <v>1</v>
      </c>
      <c r="AN138" s="18">
        <v>1</v>
      </c>
      <c r="AO138" s="18">
        <v>1</v>
      </c>
      <c r="AP138" s="18">
        <v>1</v>
      </c>
      <c r="AQ138" s="18">
        <v>1</v>
      </c>
      <c r="AR138" s="18">
        <v>0</v>
      </c>
      <c r="AS138" s="18">
        <v>1</v>
      </c>
      <c r="AT138" s="18">
        <v>1</v>
      </c>
      <c r="AU138" s="18">
        <v>1</v>
      </c>
      <c r="AV138" s="18">
        <v>1</v>
      </c>
      <c r="AW138" s="18">
        <v>0</v>
      </c>
      <c r="AX138" s="18">
        <v>1</v>
      </c>
      <c r="AY138" s="18">
        <v>1</v>
      </c>
      <c r="AZ138" s="18">
        <v>0</v>
      </c>
      <c r="BA138" s="4">
        <v>1</v>
      </c>
      <c r="BB138" s="4">
        <v>1</v>
      </c>
      <c r="BC138" s="18">
        <v>1</v>
      </c>
      <c r="BD138" s="18">
        <v>1</v>
      </c>
      <c r="BE138" s="18">
        <v>1</v>
      </c>
      <c r="BF138" s="18">
        <v>1</v>
      </c>
      <c r="BG138" s="18">
        <v>0</v>
      </c>
      <c r="BH138" s="18">
        <v>1</v>
      </c>
      <c r="BI138" s="18">
        <v>1</v>
      </c>
      <c r="BJ138" s="18">
        <v>1</v>
      </c>
      <c r="BK138" s="18">
        <v>0</v>
      </c>
      <c r="BL138" s="4">
        <v>1</v>
      </c>
      <c r="BM138" s="18">
        <v>1</v>
      </c>
      <c r="BN138" s="210">
        <v>1</v>
      </c>
    </row>
    <row r="139" spans="2:66" x14ac:dyDescent="0.25">
      <c r="B139" s="325">
        <v>134</v>
      </c>
      <c r="C139" s="368" t="s">
        <v>868</v>
      </c>
      <c r="D139" s="368" t="s">
        <v>906</v>
      </c>
      <c r="E139" s="368" t="s">
        <v>545</v>
      </c>
      <c r="F139" s="381">
        <v>134</v>
      </c>
      <c r="G139" s="4">
        <v>1</v>
      </c>
      <c r="H139" s="4">
        <v>1</v>
      </c>
      <c r="I139" s="4">
        <v>1</v>
      </c>
      <c r="J139" s="4">
        <v>1</v>
      </c>
      <c r="K139" s="4">
        <v>1</v>
      </c>
      <c r="L139" s="4">
        <v>1</v>
      </c>
      <c r="M139" s="4">
        <v>1</v>
      </c>
      <c r="N139" s="4">
        <v>1</v>
      </c>
      <c r="O139" s="4">
        <v>1</v>
      </c>
      <c r="P139" s="4">
        <v>1</v>
      </c>
      <c r="Q139" s="18">
        <v>1</v>
      </c>
      <c r="R139" s="18">
        <v>0</v>
      </c>
      <c r="S139" s="18">
        <v>1</v>
      </c>
      <c r="T139" s="18">
        <v>1</v>
      </c>
      <c r="U139" s="18">
        <v>1</v>
      </c>
      <c r="V139" s="18">
        <v>0</v>
      </c>
      <c r="W139" s="18">
        <v>1</v>
      </c>
      <c r="X139" s="4">
        <v>1</v>
      </c>
      <c r="Y139" s="4">
        <v>1</v>
      </c>
      <c r="Z139" s="4">
        <v>1</v>
      </c>
      <c r="AA139" s="18">
        <v>1</v>
      </c>
      <c r="AB139" s="18">
        <v>0</v>
      </c>
      <c r="AC139" s="18">
        <v>1</v>
      </c>
      <c r="AD139" s="18">
        <v>1</v>
      </c>
      <c r="AE139" s="18">
        <v>1</v>
      </c>
      <c r="AF139" s="18">
        <v>1</v>
      </c>
      <c r="AG139" s="18">
        <v>1</v>
      </c>
      <c r="AH139" s="18">
        <v>1</v>
      </c>
      <c r="AI139" s="18">
        <v>1</v>
      </c>
      <c r="AJ139" s="18">
        <v>1</v>
      </c>
      <c r="AK139" s="18">
        <v>0</v>
      </c>
      <c r="AL139" s="18">
        <v>1</v>
      </c>
      <c r="AM139" s="18">
        <v>1</v>
      </c>
      <c r="AN139" s="18">
        <v>1</v>
      </c>
      <c r="AO139" s="18">
        <v>1</v>
      </c>
      <c r="AP139" s="18">
        <v>1</v>
      </c>
      <c r="AQ139" s="18">
        <v>1</v>
      </c>
      <c r="AR139" s="18">
        <v>0</v>
      </c>
      <c r="AS139" s="18">
        <v>1</v>
      </c>
      <c r="AT139" s="18">
        <v>1</v>
      </c>
      <c r="AU139" s="18">
        <v>1</v>
      </c>
      <c r="AV139" s="18">
        <v>1</v>
      </c>
      <c r="AW139" s="18">
        <v>0</v>
      </c>
      <c r="AX139" s="18">
        <v>1</v>
      </c>
      <c r="AY139" s="18">
        <v>1</v>
      </c>
      <c r="AZ139" s="18">
        <v>0</v>
      </c>
      <c r="BA139" s="4">
        <v>1</v>
      </c>
      <c r="BB139" s="4">
        <v>1</v>
      </c>
      <c r="BC139" s="18">
        <v>1</v>
      </c>
      <c r="BD139" s="18">
        <v>1</v>
      </c>
      <c r="BE139" s="18">
        <v>1</v>
      </c>
      <c r="BF139" s="18">
        <v>1</v>
      </c>
      <c r="BG139" s="18">
        <v>0</v>
      </c>
      <c r="BH139" s="18">
        <v>1</v>
      </c>
      <c r="BI139" s="18">
        <v>1</v>
      </c>
      <c r="BJ139" s="18">
        <v>1</v>
      </c>
      <c r="BK139" s="18">
        <v>0</v>
      </c>
      <c r="BL139" s="4">
        <v>1</v>
      </c>
      <c r="BM139" s="18">
        <v>1</v>
      </c>
      <c r="BN139" s="210">
        <v>1</v>
      </c>
    </row>
    <row r="140" spans="2:66" x14ac:dyDescent="0.25">
      <c r="B140" s="325">
        <v>135</v>
      </c>
      <c r="C140" s="368" t="s">
        <v>868</v>
      </c>
      <c r="D140" s="368" t="s">
        <v>907</v>
      </c>
      <c r="E140" s="368" t="s">
        <v>545</v>
      </c>
      <c r="F140" s="381">
        <v>135</v>
      </c>
      <c r="G140" s="4">
        <v>1</v>
      </c>
      <c r="H140" s="4">
        <v>1</v>
      </c>
      <c r="I140" s="4">
        <v>1</v>
      </c>
      <c r="J140" s="4">
        <v>1</v>
      </c>
      <c r="K140" s="4">
        <v>1</v>
      </c>
      <c r="L140" s="4">
        <v>1</v>
      </c>
      <c r="M140" s="4">
        <v>1</v>
      </c>
      <c r="N140" s="4">
        <v>1</v>
      </c>
      <c r="O140" s="4">
        <v>1</v>
      </c>
      <c r="P140" s="4">
        <v>1</v>
      </c>
      <c r="Q140" s="18">
        <v>1</v>
      </c>
      <c r="R140" s="18">
        <v>0</v>
      </c>
      <c r="S140" s="18">
        <v>1</v>
      </c>
      <c r="T140" s="18">
        <v>1</v>
      </c>
      <c r="U140" s="18">
        <v>1</v>
      </c>
      <c r="V140" s="18">
        <v>0</v>
      </c>
      <c r="W140" s="18">
        <v>1</v>
      </c>
      <c r="X140" s="4">
        <v>1</v>
      </c>
      <c r="Y140" s="4">
        <v>1</v>
      </c>
      <c r="Z140" s="4">
        <v>1</v>
      </c>
      <c r="AA140" s="18">
        <v>1</v>
      </c>
      <c r="AB140" s="18">
        <v>0</v>
      </c>
      <c r="AC140" s="18">
        <v>1</v>
      </c>
      <c r="AD140" s="18">
        <v>1</v>
      </c>
      <c r="AE140" s="18">
        <v>1</v>
      </c>
      <c r="AF140" s="18">
        <v>1</v>
      </c>
      <c r="AG140" s="18">
        <v>1</v>
      </c>
      <c r="AH140" s="18">
        <v>1</v>
      </c>
      <c r="AI140" s="18">
        <v>1</v>
      </c>
      <c r="AJ140" s="18">
        <v>1</v>
      </c>
      <c r="AK140" s="18">
        <v>0</v>
      </c>
      <c r="AL140" s="18">
        <v>1</v>
      </c>
      <c r="AM140" s="18">
        <v>1</v>
      </c>
      <c r="AN140" s="18">
        <v>1</v>
      </c>
      <c r="AO140" s="18">
        <v>1</v>
      </c>
      <c r="AP140" s="18">
        <v>1</v>
      </c>
      <c r="AQ140" s="18">
        <v>1</v>
      </c>
      <c r="AR140" s="18">
        <v>0</v>
      </c>
      <c r="AS140" s="18">
        <v>1</v>
      </c>
      <c r="AT140" s="18">
        <v>1</v>
      </c>
      <c r="AU140" s="18">
        <v>1</v>
      </c>
      <c r="AV140" s="18">
        <v>1</v>
      </c>
      <c r="AW140" s="18">
        <v>0</v>
      </c>
      <c r="AX140" s="18">
        <v>1</v>
      </c>
      <c r="AY140" s="18">
        <v>1</v>
      </c>
      <c r="AZ140" s="18">
        <v>0</v>
      </c>
      <c r="BA140" s="4">
        <v>1</v>
      </c>
      <c r="BB140" s="4">
        <v>1</v>
      </c>
      <c r="BC140" s="18">
        <v>1</v>
      </c>
      <c r="BD140" s="18">
        <v>1</v>
      </c>
      <c r="BE140" s="18">
        <v>1</v>
      </c>
      <c r="BF140" s="18">
        <v>1</v>
      </c>
      <c r="BG140" s="18">
        <v>0</v>
      </c>
      <c r="BH140" s="18">
        <v>1</v>
      </c>
      <c r="BI140" s="18">
        <v>1</v>
      </c>
      <c r="BJ140" s="18">
        <v>1</v>
      </c>
      <c r="BK140" s="18">
        <v>0</v>
      </c>
      <c r="BL140" s="4">
        <v>1</v>
      </c>
      <c r="BM140" s="18">
        <v>1</v>
      </c>
      <c r="BN140" s="210">
        <v>1</v>
      </c>
    </row>
    <row r="141" spans="2:66" x14ac:dyDescent="0.25">
      <c r="B141" s="325">
        <v>136</v>
      </c>
      <c r="C141" s="368" t="s">
        <v>868</v>
      </c>
      <c r="D141" s="368" t="s">
        <v>522</v>
      </c>
      <c r="E141" s="368" t="s">
        <v>545</v>
      </c>
      <c r="F141" s="381">
        <v>136</v>
      </c>
      <c r="G141" s="4">
        <v>1</v>
      </c>
      <c r="H141" s="4">
        <v>1</v>
      </c>
      <c r="I141" s="4">
        <v>1</v>
      </c>
      <c r="J141" s="4">
        <v>1</v>
      </c>
      <c r="K141" s="4">
        <v>1</v>
      </c>
      <c r="L141" s="4">
        <v>1</v>
      </c>
      <c r="M141" s="4">
        <v>1</v>
      </c>
      <c r="N141" s="4">
        <v>1</v>
      </c>
      <c r="O141" s="4">
        <v>1</v>
      </c>
      <c r="P141" s="4">
        <v>1</v>
      </c>
      <c r="Q141" s="18">
        <v>1</v>
      </c>
      <c r="R141" s="18">
        <v>0</v>
      </c>
      <c r="S141" s="18">
        <v>1</v>
      </c>
      <c r="T141" s="18">
        <v>1</v>
      </c>
      <c r="U141" s="18">
        <v>1</v>
      </c>
      <c r="V141" s="18">
        <v>0</v>
      </c>
      <c r="W141" s="18">
        <v>1</v>
      </c>
      <c r="X141" s="4">
        <v>1</v>
      </c>
      <c r="Y141" s="4">
        <v>1</v>
      </c>
      <c r="Z141" s="4">
        <v>1</v>
      </c>
      <c r="AA141" s="18">
        <v>1</v>
      </c>
      <c r="AB141" s="18">
        <v>0</v>
      </c>
      <c r="AC141" s="18">
        <v>1</v>
      </c>
      <c r="AD141" s="18">
        <v>1</v>
      </c>
      <c r="AE141" s="18">
        <v>1</v>
      </c>
      <c r="AF141" s="18">
        <v>1</v>
      </c>
      <c r="AG141" s="18">
        <v>1</v>
      </c>
      <c r="AH141" s="18">
        <v>1</v>
      </c>
      <c r="AI141" s="18">
        <v>1</v>
      </c>
      <c r="AJ141" s="18">
        <v>1</v>
      </c>
      <c r="AK141" s="18">
        <v>0</v>
      </c>
      <c r="AL141" s="18">
        <v>1</v>
      </c>
      <c r="AM141" s="18">
        <v>1</v>
      </c>
      <c r="AN141" s="18">
        <v>1</v>
      </c>
      <c r="AO141" s="18">
        <v>1</v>
      </c>
      <c r="AP141" s="18">
        <v>1</v>
      </c>
      <c r="AQ141" s="18">
        <v>1</v>
      </c>
      <c r="AR141" s="18">
        <v>0</v>
      </c>
      <c r="AS141" s="18">
        <v>1</v>
      </c>
      <c r="AT141" s="18">
        <v>1</v>
      </c>
      <c r="AU141" s="18">
        <v>1</v>
      </c>
      <c r="AV141" s="18">
        <v>1</v>
      </c>
      <c r="AW141" s="18">
        <v>0</v>
      </c>
      <c r="AX141" s="18">
        <v>1</v>
      </c>
      <c r="AY141" s="18">
        <v>1</v>
      </c>
      <c r="AZ141" s="18">
        <v>0</v>
      </c>
      <c r="BA141" s="4">
        <v>1</v>
      </c>
      <c r="BB141" s="4">
        <v>1</v>
      </c>
      <c r="BC141" s="18">
        <v>1</v>
      </c>
      <c r="BD141" s="18">
        <v>1</v>
      </c>
      <c r="BE141" s="18">
        <v>1</v>
      </c>
      <c r="BF141" s="18">
        <v>1</v>
      </c>
      <c r="BG141" s="18">
        <v>0</v>
      </c>
      <c r="BH141" s="18">
        <v>1</v>
      </c>
      <c r="BI141" s="18">
        <v>1</v>
      </c>
      <c r="BJ141" s="18">
        <v>1</v>
      </c>
      <c r="BK141" s="18">
        <v>0</v>
      </c>
      <c r="BL141" s="4">
        <v>1</v>
      </c>
      <c r="BM141" s="18">
        <v>1</v>
      </c>
      <c r="BN141" s="210">
        <v>1</v>
      </c>
    </row>
    <row r="142" spans="2:66" x14ac:dyDescent="0.25">
      <c r="B142" s="325">
        <v>137</v>
      </c>
      <c r="C142" s="368" t="s">
        <v>868</v>
      </c>
      <c r="D142" s="368" t="s">
        <v>911</v>
      </c>
      <c r="E142" s="368" t="s">
        <v>545</v>
      </c>
      <c r="F142" s="381">
        <v>137</v>
      </c>
      <c r="G142" s="4">
        <v>1</v>
      </c>
      <c r="H142" s="4">
        <v>1</v>
      </c>
      <c r="I142" s="4">
        <v>1</v>
      </c>
      <c r="J142" s="4">
        <v>1</v>
      </c>
      <c r="K142" s="4">
        <v>1</v>
      </c>
      <c r="L142" s="4">
        <v>1</v>
      </c>
      <c r="M142" s="4">
        <v>1</v>
      </c>
      <c r="N142" s="4">
        <v>1</v>
      </c>
      <c r="O142" s="4">
        <v>1</v>
      </c>
      <c r="P142" s="4">
        <v>1</v>
      </c>
      <c r="Q142" s="18">
        <v>1</v>
      </c>
      <c r="R142" s="18">
        <v>0</v>
      </c>
      <c r="S142" s="18">
        <v>1</v>
      </c>
      <c r="T142" s="18">
        <v>1</v>
      </c>
      <c r="U142" s="18">
        <v>1</v>
      </c>
      <c r="V142" s="18">
        <v>0</v>
      </c>
      <c r="W142" s="18">
        <v>1</v>
      </c>
      <c r="X142" s="4">
        <v>1</v>
      </c>
      <c r="Y142" s="4">
        <v>1</v>
      </c>
      <c r="Z142" s="4">
        <v>1</v>
      </c>
      <c r="AA142" s="18">
        <v>1</v>
      </c>
      <c r="AB142" s="18">
        <v>0</v>
      </c>
      <c r="AC142" s="18">
        <v>1</v>
      </c>
      <c r="AD142" s="18">
        <v>1</v>
      </c>
      <c r="AE142" s="18">
        <v>1</v>
      </c>
      <c r="AF142" s="18">
        <v>1</v>
      </c>
      <c r="AG142" s="18">
        <v>1</v>
      </c>
      <c r="AH142" s="18">
        <v>1</v>
      </c>
      <c r="AI142" s="18">
        <v>1</v>
      </c>
      <c r="AJ142" s="18">
        <v>1</v>
      </c>
      <c r="AK142" s="18">
        <v>0</v>
      </c>
      <c r="AL142" s="18">
        <v>1</v>
      </c>
      <c r="AM142" s="18">
        <v>1</v>
      </c>
      <c r="AN142" s="18">
        <v>1</v>
      </c>
      <c r="AO142" s="18">
        <v>1</v>
      </c>
      <c r="AP142" s="18">
        <v>1</v>
      </c>
      <c r="AQ142" s="18">
        <v>1</v>
      </c>
      <c r="AR142" s="18">
        <v>0</v>
      </c>
      <c r="AS142" s="18">
        <v>1</v>
      </c>
      <c r="AT142" s="18">
        <v>1</v>
      </c>
      <c r="AU142" s="18">
        <v>1</v>
      </c>
      <c r="AV142" s="18">
        <v>1</v>
      </c>
      <c r="AW142" s="18">
        <v>0</v>
      </c>
      <c r="AX142" s="18">
        <v>1</v>
      </c>
      <c r="AY142" s="18">
        <v>1</v>
      </c>
      <c r="AZ142" s="18">
        <v>0</v>
      </c>
      <c r="BA142" s="4">
        <v>1</v>
      </c>
      <c r="BB142" s="4">
        <v>1</v>
      </c>
      <c r="BC142" s="18">
        <v>1</v>
      </c>
      <c r="BD142" s="18">
        <v>1</v>
      </c>
      <c r="BE142" s="18">
        <v>1</v>
      </c>
      <c r="BF142" s="18">
        <v>1</v>
      </c>
      <c r="BG142" s="18">
        <v>0</v>
      </c>
      <c r="BH142" s="18">
        <v>1</v>
      </c>
      <c r="BI142" s="18">
        <v>1</v>
      </c>
      <c r="BJ142" s="18">
        <v>1</v>
      </c>
      <c r="BK142" s="18">
        <v>0</v>
      </c>
      <c r="BL142" s="4">
        <v>1</v>
      </c>
      <c r="BM142" s="18">
        <v>1</v>
      </c>
      <c r="BN142" s="210">
        <v>1</v>
      </c>
    </row>
    <row r="143" spans="2:66" x14ac:dyDescent="0.25">
      <c r="B143" s="325">
        <v>138</v>
      </c>
      <c r="C143" s="368" t="s">
        <v>868</v>
      </c>
      <c r="D143" s="368" t="s">
        <v>877</v>
      </c>
      <c r="E143" s="368">
        <v>3031</v>
      </c>
      <c r="F143" s="381">
        <v>138</v>
      </c>
      <c r="G143" s="4">
        <v>1</v>
      </c>
      <c r="H143" s="4">
        <v>1</v>
      </c>
      <c r="I143" s="4">
        <v>1</v>
      </c>
      <c r="J143" s="4">
        <v>1</v>
      </c>
      <c r="K143" s="4">
        <v>1</v>
      </c>
      <c r="L143" s="4">
        <v>1</v>
      </c>
      <c r="M143" s="4">
        <v>1</v>
      </c>
      <c r="N143" s="4">
        <v>1</v>
      </c>
      <c r="O143" s="4">
        <v>1</v>
      </c>
      <c r="P143" s="4">
        <v>1</v>
      </c>
      <c r="Q143" s="18">
        <v>1</v>
      </c>
      <c r="R143" s="18">
        <v>0</v>
      </c>
      <c r="S143" s="18">
        <v>1</v>
      </c>
      <c r="T143" s="18">
        <v>1</v>
      </c>
      <c r="U143" s="18">
        <v>1</v>
      </c>
      <c r="V143" s="18">
        <v>0</v>
      </c>
      <c r="W143" s="18">
        <v>1</v>
      </c>
      <c r="X143" s="4">
        <v>1</v>
      </c>
      <c r="Y143" s="4">
        <v>1</v>
      </c>
      <c r="Z143" s="4">
        <v>1</v>
      </c>
      <c r="AA143" s="18">
        <v>1</v>
      </c>
      <c r="AB143" s="18">
        <v>0</v>
      </c>
      <c r="AC143" s="18">
        <v>1</v>
      </c>
      <c r="AD143" s="18">
        <v>1</v>
      </c>
      <c r="AE143" s="18">
        <v>1</v>
      </c>
      <c r="AF143" s="18">
        <v>1</v>
      </c>
      <c r="AG143" s="18">
        <v>1</v>
      </c>
      <c r="AH143" s="18">
        <v>1</v>
      </c>
      <c r="AI143" s="18">
        <v>1</v>
      </c>
      <c r="AJ143" s="18">
        <v>1</v>
      </c>
      <c r="AK143" s="18">
        <v>0</v>
      </c>
      <c r="AL143" s="18">
        <v>1</v>
      </c>
      <c r="AM143" s="18">
        <v>1</v>
      </c>
      <c r="AN143" s="18">
        <v>1</v>
      </c>
      <c r="AO143" s="18">
        <v>1</v>
      </c>
      <c r="AP143" s="18">
        <v>1</v>
      </c>
      <c r="AQ143" s="18">
        <v>1</v>
      </c>
      <c r="AR143" s="18">
        <v>0</v>
      </c>
      <c r="AS143" s="18">
        <v>1</v>
      </c>
      <c r="AT143" s="18">
        <v>1</v>
      </c>
      <c r="AU143" s="18">
        <v>1</v>
      </c>
      <c r="AV143" s="18">
        <v>1</v>
      </c>
      <c r="AW143" s="18">
        <v>0</v>
      </c>
      <c r="AX143" s="18">
        <v>1</v>
      </c>
      <c r="AY143" s="18">
        <v>1</v>
      </c>
      <c r="AZ143" s="18">
        <v>0</v>
      </c>
      <c r="BA143" s="4">
        <v>1</v>
      </c>
      <c r="BB143" s="4">
        <v>1</v>
      </c>
      <c r="BC143" s="18">
        <v>1</v>
      </c>
      <c r="BD143" s="18">
        <v>1</v>
      </c>
      <c r="BE143" s="18">
        <v>1</v>
      </c>
      <c r="BF143" s="18">
        <v>1</v>
      </c>
      <c r="BG143" s="18">
        <v>0</v>
      </c>
      <c r="BH143" s="18">
        <v>1</v>
      </c>
      <c r="BI143" s="18">
        <v>1</v>
      </c>
      <c r="BJ143" s="18">
        <v>1</v>
      </c>
      <c r="BK143" s="18">
        <v>0</v>
      </c>
      <c r="BL143" s="4">
        <v>1</v>
      </c>
      <c r="BM143" s="18">
        <v>1</v>
      </c>
      <c r="BN143" s="210">
        <v>1</v>
      </c>
    </row>
    <row r="144" spans="2:66" x14ac:dyDescent="0.25">
      <c r="B144" s="325">
        <v>139</v>
      </c>
      <c r="C144" s="368" t="s">
        <v>868</v>
      </c>
      <c r="D144" s="368" t="s">
        <v>892</v>
      </c>
      <c r="E144" s="368">
        <v>3031</v>
      </c>
      <c r="F144" s="381">
        <v>139</v>
      </c>
      <c r="G144" s="4">
        <v>1</v>
      </c>
      <c r="H144" s="4">
        <v>1</v>
      </c>
      <c r="I144" s="4">
        <v>1</v>
      </c>
      <c r="J144" s="4">
        <v>1</v>
      </c>
      <c r="K144" s="4">
        <v>1</v>
      </c>
      <c r="L144" s="4">
        <v>1</v>
      </c>
      <c r="M144" s="4">
        <v>1</v>
      </c>
      <c r="N144" s="4">
        <v>1</v>
      </c>
      <c r="O144" s="4">
        <v>1</v>
      </c>
      <c r="P144" s="4">
        <v>1</v>
      </c>
      <c r="Q144" s="18">
        <v>1</v>
      </c>
      <c r="R144" s="18">
        <v>0</v>
      </c>
      <c r="S144" s="18">
        <v>1</v>
      </c>
      <c r="T144" s="18">
        <v>1</v>
      </c>
      <c r="U144" s="18">
        <v>1</v>
      </c>
      <c r="V144" s="18">
        <v>0</v>
      </c>
      <c r="W144" s="18">
        <v>1</v>
      </c>
      <c r="X144" s="4">
        <v>1</v>
      </c>
      <c r="Y144" s="4">
        <v>1</v>
      </c>
      <c r="Z144" s="4">
        <v>1</v>
      </c>
      <c r="AA144" s="18">
        <v>1</v>
      </c>
      <c r="AB144" s="18">
        <v>0</v>
      </c>
      <c r="AC144" s="18">
        <v>1</v>
      </c>
      <c r="AD144" s="18">
        <v>1</v>
      </c>
      <c r="AE144" s="18">
        <v>1</v>
      </c>
      <c r="AF144" s="18">
        <v>1</v>
      </c>
      <c r="AG144" s="18">
        <v>1</v>
      </c>
      <c r="AH144" s="18">
        <v>1</v>
      </c>
      <c r="AI144" s="18">
        <v>1</v>
      </c>
      <c r="AJ144" s="18">
        <v>1</v>
      </c>
      <c r="AK144" s="18">
        <v>0</v>
      </c>
      <c r="AL144" s="18">
        <v>1</v>
      </c>
      <c r="AM144" s="18">
        <v>1</v>
      </c>
      <c r="AN144" s="18">
        <v>1</v>
      </c>
      <c r="AO144" s="18">
        <v>1</v>
      </c>
      <c r="AP144" s="18">
        <v>1</v>
      </c>
      <c r="AQ144" s="18">
        <v>1</v>
      </c>
      <c r="AR144" s="18">
        <v>0</v>
      </c>
      <c r="AS144" s="18">
        <v>1</v>
      </c>
      <c r="AT144" s="18">
        <v>1</v>
      </c>
      <c r="AU144" s="18">
        <v>1</v>
      </c>
      <c r="AV144" s="18">
        <v>1</v>
      </c>
      <c r="AW144" s="18">
        <v>0</v>
      </c>
      <c r="AX144" s="18">
        <v>1</v>
      </c>
      <c r="AY144" s="18">
        <v>1</v>
      </c>
      <c r="AZ144" s="18">
        <v>0</v>
      </c>
      <c r="BA144" s="4">
        <v>1</v>
      </c>
      <c r="BB144" s="4">
        <v>1</v>
      </c>
      <c r="BC144" s="18">
        <v>1</v>
      </c>
      <c r="BD144" s="18">
        <v>1</v>
      </c>
      <c r="BE144" s="18">
        <v>1</v>
      </c>
      <c r="BF144" s="18">
        <v>1</v>
      </c>
      <c r="BG144" s="18">
        <v>0</v>
      </c>
      <c r="BH144" s="18">
        <v>1</v>
      </c>
      <c r="BI144" s="18">
        <v>1</v>
      </c>
      <c r="BJ144" s="18">
        <v>1</v>
      </c>
      <c r="BK144" s="18">
        <v>0</v>
      </c>
      <c r="BL144" s="4">
        <v>1</v>
      </c>
      <c r="BM144" s="18">
        <v>1</v>
      </c>
      <c r="BN144" s="210">
        <v>1</v>
      </c>
    </row>
    <row r="145" spans="2:66" x14ac:dyDescent="0.25">
      <c r="B145" s="325">
        <v>140</v>
      </c>
      <c r="C145" s="368" t="s">
        <v>868</v>
      </c>
      <c r="D145" s="368" t="s">
        <v>895</v>
      </c>
      <c r="E145" s="368">
        <v>3031</v>
      </c>
      <c r="F145" s="381">
        <v>140</v>
      </c>
      <c r="G145" s="4">
        <v>1</v>
      </c>
      <c r="H145" s="4">
        <v>1</v>
      </c>
      <c r="I145" s="4">
        <v>1</v>
      </c>
      <c r="J145" s="4">
        <v>1</v>
      </c>
      <c r="K145" s="4">
        <v>1</v>
      </c>
      <c r="L145" s="4">
        <v>1</v>
      </c>
      <c r="M145" s="4">
        <v>1</v>
      </c>
      <c r="N145" s="4">
        <v>1</v>
      </c>
      <c r="O145" s="4">
        <v>1</v>
      </c>
      <c r="P145" s="4">
        <v>1</v>
      </c>
      <c r="Q145" s="18">
        <v>1</v>
      </c>
      <c r="R145" s="18">
        <v>0</v>
      </c>
      <c r="S145" s="18">
        <v>1</v>
      </c>
      <c r="T145" s="18">
        <v>1</v>
      </c>
      <c r="U145" s="18">
        <v>1</v>
      </c>
      <c r="V145" s="18">
        <v>0</v>
      </c>
      <c r="W145" s="18">
        <v>1</v>
      </c>
      <c r="X145" s="4">
        <v>1</v>
      </c>
      <c r="Y145" s="4">
        <v>1</v>
      </c>
      <c r="Z145" s="4">
        <v>1</v>
      </c>
      <c r="AA145" s="18">
        <v>1</v>
      </c>
      <c r="AB145" s="18">
        <v>0</v>
      </c>
      <c r="AC145" s="18">
        <v>1</v>
      </c>
      <c r="AD145" s="18">
        <v>1</v>
      </c>
      <c r="AE145" s="18">
        <v>1</v>
      </c>
      <c r="AF145" s="18">
        <v>1</v>
      </c>
      <c r="AG145" s="18">
        <v>1</v>
      </c>
      <c r="AH145" s="18">
        <v>1</v>
      </c>
      <c r="AI145" s="18">
        <v>1</v>
      </c>
      <c r="AJ145" s="18">
        <v>1</v>
      </c>
      <c r="AK145" s="18">
        <v>0</v>
      </c>
      <c r="AL145" s="18">
        <v>1</v>
      </c>
      <c r="AM145" s="18">
        <v>1</v>
      </c>
      <c r="AN145" s="18">
        <v>1</v>
      </c>
      <c r="AO145" s="18">
        <v>1</v>
      </c>
      <c r="AP145" s="18">
        <v>1</v>
      </c>
      <c r="AQ145" s="18">
        <v>1</v>
      </c>
      <c r="AR145" s="18">
        <v>0</v>
      </c>
      <c r="AS145" s="18">
        <v>1</v>
      </c>
      <c r="AT145" s="18">
        <v>1</v>
      </c>
      <c r="AU145" s="18">
        <v>1</v>
      </c>
      <c r="AV145" s="18">
        <v>1</v>
      </c>
      <c r="AW145" s="18">
        <v>0</v>
      </c>
      <c r="AX145" s="18">
        <v>1</v>
      </c>
      <c r="AY145" s="18">
        <v>1</v>
      </c>
      <c r="AZ145" s="18">
        <v>0</v>
      </c>
      <c r="BA145" s="4">
        <v>1</v>
      </c>
      <c r="BB145" s="4">
        <v>1</v>
      </c>
      <c r="BC145" s="18">
        <v>1</v>
      </c>
      <c r="BD145" s="18">
        <v>1</v>
      </c>
      <c r="BE145" s="18">
        <v>1</v>
      </c>
      <c r="BF145" s="18">
        <v>1</v>
      </c>
      <c r="BG145" s="18">
        <v>0</v>
      </c>
      <c r="BH145" s="18">
        <v>1</v>
      </c>
      <c r="BI145" s="18">
        <v>1</v>
      </c>
      <c r="BJ145" s="18">
        <v>1</v>
      </c>
      <c r="BK145" s="18">
        <v>0</v>
      </c>
      <c r="BL145" s="4">
        <v>1</v>
      </c>
      <c r="BM145" s="18">
        <v>1</v>
      </c>
      <c r="BN145" s="210">
        <v>1</v>
      </c>
    </row>
    <row r="146" spans="2:66" x14ac:dyDescent="0.25">
      <c r="B146" s="325">
        <v>141</v>
      </c>
      <c r="C146" s="368" t="s">
        <v>868</v>
      </c>
      <c r="D146" s="368" t="s">
        <v>915</v>
      </c>
      <c r="E146" s="368">
        <v>3031</v>
      </c>
      <c r="F146" s="381">
        <v>141</v>
      </c>
      <c r="G146" s="4">
        <v>1</v>
      </c>
      <c r="H146" s="4">
        <v>1</v>
      </c>
      <c r="I146" s="4">
        <v>1</v>
      </c>
      <c r="J146" s="4">
        <v>1</v>
      </c>
      <c r="K146" s="4">
        <v>1</v>
      </c>
      <c r="L146" s="4">
        <v>1</v>
      </c>
      <c r="M146" s="4">
        <v>1</v>
      </c>
      <c r="N146" s="4">
        <v>1</v>
      </c>
      <c r="O146" s="4">
        <v>1</v>
      </c>
      <c r="P146" s="4">
        <v>1</v>
      </c>
      <c r="Q146" s="18">
        <v>1</v>
      </c>
      <c r="R146" s="18">
        <v>0</v>
      </c>
      <c r="S146" s="18">
        <v>1</v>
      </c>
      <c r="T146" s="18">
        <v>1</v>
      </c>
      <c r="U146" s="18">
        <v>1</v>
      </c>
      <c r="V146" s="18">
        <v>0</v>
      </c>
      <c r="W146" s="18">
        <v>1</v>
      </c>
      <c r="X146" s="4">
        <v>1</v>
      </c>
      <c r="Y146" s="4">
        <v>1</v>
      </c>
      <c r="Z146" s="4">
        <v>1</v>
      </c>
      <c r="AA146" s="18">
        <v>1</v>
      </c>
      <c r="AB146" s="18">
        <v>0</v>
      </c>
      <c r="AC146" s="18">
        <v>1</v>
      </c>
      <c r="AD146" s="18">
        <v>1</v>
      </c>
      <c r="AE146" s="18">
        <v>1</v>
      </c>
      <c r="AF146" s="18">
        <v>1</v>
      </c>
      <c r="AG146" s="18">
        <v>1</v>
      </c>
      <c r="AH146" s="18">
        <v>1</v>
      </c>
      <c r="AI146" s="18">
        <v>1</v>
      </c>
      <c r="AJ146" s="18">
        <v>1</v>
      </c>
      <c r="AK146" s="18">
        <v>0</v>
      </c>
      <c r="AL146" s="18">
        <v>1</v>
      </c>
      <c r="AM146" s="18">
        <v>1</v>
      </c>
      <c r="AN146" s="18">
        <v>1</v>
      </c>
      <c r="AO146" s="18">
        <v>1</v>
      </c>
      <c r="AP146" s="18">
        <v>1</v>
      </c>
      <c r="AQ146" s="18">
        <v>1</v>
      </c>
      <c r="AR146" s="18">
        <v>0</v>
      </c>
      <c r="AS146" s="18">
        <v>1</v>
      </c>
      <c r="AT146" s="18">
        <v>1</v>
      </c>
      <c r="AU146" s="18">
        <v>1</v>
      </c>
      <c r="AV146" s="18">
        <v>1</v>
      </c>
      <c r="AW146" s="18">
        <v>0</v>
      </c>
      <c r="AX146" s="18">
        <v>1</v>
      </c>
      <c r="AY146" s="18">
        <v>1</v>
      </c>
      <c r="AZ146" s="18">
        <v>0</v>
      </c>
      <c r="BA146" s="4">
        <v>1</v>
      </c>
      <c r="BB146" s="4">
        <v>1</v>
      </c>
      <c r="BC146" s="18">
        <v>1</v>
      </c>
      <c r="BD146" s="18">
        <v>1</v>
      </c>
      <c r="BE146" s="18">
        <v>1</v>
      </c>
      <c r="BF146" s="18">
        <v>1</v>
      </c>
      <c r="BG146" s="18">
        <v>0</v>
      </c>
      <c r="BH146" s="18">
        <v>1</v>
      </c>
      <c r="BI146" s="18">
        <v>1</v>
      </c>
      <c r="BJ146" s="18">
        <v>1</v>
      </c>
      <c r="BK146" s="18">
        <v>0</v>
      </c>
      <c r="BL146" s="4">
        <v>1</v>
      </c>
      <c r="BM146" s="18">
        <v>1</v>
      </c>
      <c r="BN146" s="210">
        <v>1</v>
      </c>
    </row>
    <row r="147" spans="2:66" x14ac:dyDescent="0.25">
      <c r="B147" s="325">
        <v>142</v>
      </c>
      <c r="C147" s="368" t="s">
        <v>868</v>
      </c>
      <c r="D147" s="368" t="s">
        <v>897</v>
      </c>
      <c r="E147" s="368">
        <v>3031</v>
      </c>
      <c r="F147" s="381">
        <v>142</v>
      </c>
      <c r="G147" s="4">
        <v>1</v>
      </c>
      <c r="H147" s="4">
        <v>1</v>
      </c>
      <c r="I147" s="4">
        <v>1</v>
      </c>
      <c r="J147" s="4">
        <v>1</v>
      </c>
      <c r="K147" s="4">
        <v>1</v>
      </c>
      <c r="L147" s="4">
        <v>1</v>
      </c>
      <c r="M147" s="4">
        <v>1</v>
      </c>
      <c r="N147" s="4">
        <v>1</v>
      </c>
      <c r="O147" s="4">
        <v>1</v>
      </c>
      <c r="P147" s="4">
        <v>1</v>
      </c>
      <c r="Q147" s="18">
        <v>1</v>
      </c>
      <c r="R147" s="18">
        <v>0</v>
      </c>
      <c r="S147" s="18">
        <v>1</v>
      </c>
      <c r="T147" s="18">
        <v>1</v>
      </c>
      <c r="U147" s="18">
        <v>1</v>
      </c>
      <c r="V147" s="18">
        <v>0</v>
      </c>
      <c r="W147" s="18">
        <v>1</v>
      </c>
      <c r="X147" s="4">
        <v>1</v>
      </c>
      <c r="Y147" s="4">
        <v>1</v>
      </c>
      <c r="Z147" s="4">
        <v>1</v>
      </c>
      <c r="AA147" s="18">
        <v>1</v>
      </c>
      <c r="AB147" s="18">
        <v>0</v>
      </c>
      <c r="AC147" s="18">
        <v>1</v>
      </c>
      <c r="AD147" s="18">
        <v>1</v>
      </c>
      <c r="AE147" s="18">
        <v>1</v>
      </c>
      <c r="AF147" s="18">
        <v>1</v>
      </c>
      <c r="AG147" s="18">
        <v>1</v>
      </c>
      <c r="AH147" s="18">
        <v>1</v>
      </c>
      <c r="AI147" s="18">
        <v>1</v>
      </c>
      <c r="AJ147" s="18">
        <v>1</v>
      </c>
      <c r="AK147" s="18">
        <v>0</v>
      </c>
      <c r="AL147" s="18">
        <v>1</v>
      </c>
      <c r="AM147" s="18">
        <v>1</v>
      </c>
      <c r="AN147" s="18">
        <v>1</v>
      </c>
      <c r="AO147" s="18">
        <v>1</v>
      </c>
      <c r="AP147" s="18">
        <v>1</v>
      </c>
      <c r="AQ147" s="18">
        <v>1</v>
      </c>
      <c r="AR147" s="18">
        <v>0</v>
      </c>
      <c r="AS147" s="18">
        <v>1</v>
      </c>
      <c r="AT147" s="18">
        <v>1</v>
      </c>
      <c r="AU147" s="18">
        <v>1</v>
      </c>
      <c r="AV147" s="18">
        <v>1</v>
      </c>
      <c r="AW147" s="18">
        <v>0</v>
      </c>
      <c r="AX147" s="18">
        <v>1</v>
      </c>
      <c r="AY147" s="18">
        <v>1</v>
      </c>
      <c r="AZ147" s="18">
        <v>0</v>
      </c>
      <c r="BA147" s="4">
        <v>1</v>
      </c>
      <c r="BB147" s="4">
        <v>1</v>
      </c>
      <c r="BC147" s="18">
        <v>1</v>
      </c>
      <c r="BD147" s="18">
        <v>1</v>
      </c>
      <c r="BE147" s="18">
        <v>1</v>
      </c>
      <c r="BF147" s="18">
        <v>1</v>
      </c>
      <c r="BG147" s="18">
        <v>0</v>
      </c>
      <c r="BH147" s="18">
        <v>1</v>
      </c>
      <c r="BI147" s="18">
        <v>1</v>
      </c>
      <c r="BJ147" s="18">
        <v>1</v>
      </c>
      <c r="BK147" s="18">
        <v>0</v>
      </c>
      <c r="BL147" s="4">
        <v>1</v>
      </c>
      <c r="BM147" s="18">
        <v>1</v>
      </c>
      <c r="BN147" s="210">
        <v>1</v>
      </c>
    </row>
    <row r="148" spans="2:66" x14ac:dyDescent="0.25">
      <c r="B148" s="325">
        <v>143</v>
      </c>
      <c r="C148" s="368" t="s">
        <v>868</v>
      </c>
      <c r="D148" s="368" t="s">
        <v>902</v>
      </c>
      <c r="E148" s="368">
        <v>3031</v>
      </c>
      <c r="F148" s="381">
        <v>143</v>
      </c>
      <c r="G148" s="4">
        <v>1</v>
      </c>
      <c r="H148" s="4">
        <v>1</v>
      </c>
      <c r="I148" s="4">
        <v>1</v>
      </c>
      <c r="J148" s="4">
        <v>1</v>
      </c>
      <c r="K148" s="4">
        <v>1</v>
      </c>
      <c r="L148" s="4">
        <v>1</v>
      </c>
      <c r="M148" s="4">
        <v>1</v>
      </c>
      <c r="N148" s="4">
        <v>1</v>
      </c>
      <c r="O148" s="4">
        <v>1</v>
      </c>
      <c r="P148" s="4">
        <v>1</v>
      </c>
      <c r="Q148" s="18">
        <v>1</v>
      </c>
      <c r="R148" s="18">
        <v>0</v>
      </c>
      <c r="S148" s="18">
        <v>1</v>
      </c>
      <c r="T148" s="18">
        <v>1</v>
      </c>
      <c r="U148" s="18">
        <v>1</v>
      </c>
      <c r="V148" s="18">
        <v>0</v>
      </c>
      <c r="W148" s="18">
        <v>1</v>
      </c>
      <c r="X148" s="4">
        <v>1</v>
      </c>
      <c r="Y148" s="4">
        <v>1</v>
      </c>
      <c r="Z148" s="4">
        <v>1</v>
      </c>
      <c r="AA148" s="18">
        <v>1</v>
      </c>
      <c r="AB148" s="18">
        <v>0</v>
      </c>
      <c r="AC148" s="18">
        <v>1</v>
      </c>
      <c r="AD148" s="18">
        <v>1</v>
      </c>
      <c r="AE148" s="18">
        <v>1</v>
      </c>
      <c r="AF148" s="18">
        <v>1</v>
      </c>
      <c r="AG148" s="18">
        <v>1</v>
      </c>
      <c r="AH148" s="18">
        <v>1</v>
      </c>
      <c r="AI148" s="18">
        <v>1</v>
      </c>
      <c r="AJ148" s="18">
        <v>1</v>
      </c>
      <c r="AK148" s="18">
        <v>0</v>
      </c>
      <c r="AL148" s="18">
        <v>1</v>
      </c>
      <c r="AM148" s="18">
        <v>1</v>
      </c>
      <c r="AN148" s="18">
        <v>1</v>
      </c>
      <c r="AO148" s="18">
        <v>1</v>
      </c>
      <c r="AP148" s="18">
        <v>1</v>
      </c>
      <c r="AQ148" s="18">
        <v>1</v>
      </c>
      <c r="AR148" s="18">
        <v>0</v>
      </c>
      <c r="AS148" s="18">
        <v>1</v>
      </c>
      <c r="AT148" s="18">
        <v>1</v>
      </c>
      <c r="AU148" s="18">
        <v>1</v>
      </c>
      <c r="AV148" s="18">
        <v>1</v>
      </c>
      <c r="AW148" s="18">
        <v>0</v>
      </c>
      <c r="AX148" s="18">
        <v>1</v>
      </c>
      <c r="AY148" s="18">
        <v>1</v>
      </c>
      <c r="AZ148" s="18">
        <v>0</v>
      </c>
      <c r="BA148" s="4">
        <v>1</v>
      </c>
      <c r="BB148" s="4">
        <v>1</v>
      </c>
      <c r="BC148" s="18">
        <v>1</v>
      </c>
      <c r="BD148" s="18">
        <v>1</v>
      </c>
      <c r="BE148" s="18">
        <v>1</v>
      </c>
      <c r="BF148" s="18">
        <v>1</v>
      </c>
      <c r="BG148" s="18">
        <v>0</v>
      </c>
      <c r="BH148" s="18">
        <v>1</v>
      </c>
      <c r="BI148" s="18">
        <v>1</v>
      </c>
      <c r="BJ148" s="18">
        <v>1</v>
      </c>
      <c r="BK148" s="18">
        <v>0</v>
      </c>
      <c r="BL148" s="4">
        <v>1</v>
      </c>
      <c r="BM148" s="18">
        <v>1</v>
      </c>
      <c r="BN148" s="210">
        <v>1</v>
      </c>
    </row>
    <row r="149" spans="2:66" x14ac:dyDescent="0.25">
      <c r="B149" s="325">
        <v>144</v>
      </c>
      <c r="C149" s="368" t="s">
        <v>868</v>
      </c>
      <c r="D149" s="368" t="s">
        <v>903</v>
      </c>
      <c r="E149" s="368">
        <v>3031</v>
      </c>
      <c r="F149" s="381">
        <v>144</v>
      </c>
      <c r="G149" s="4">
        <v>1</v>
      </c>
      <c r="H149" s="4">
        <v>1</v>
      </c>
      <c r="I149" s="4">
        <v>1</v>
      </c>
      <c r="J149" s="4">
        <v>1</v>
      </c>
      <c r="K149" s="4">
        <v>1</v>
      </c>
      <c r="L149" s="4">
        <v>1</v>
      </c>
      <c r="M149" s="4">
        <v>1</v>
      </c>
      <c r="N149" s="4">
        <v>1</v>
      </c>
      <c r="O149" s="4">
        <v>1</v>
      </c>
      <c r="P149" s="4">
        <v>1</v>
      </c>
      <c r="Q149" s="18">
        <v>1</v>
      </c>
      <c r="R149" s="18">
        <v>0</v>
      </c>
      <c r="S149" s="18">
        <v>1</v>
      </c>
      <c r="T149" s="18">
        <v>1</v>
      </c>
      <c r="U149" s="18">
        <v>1</v>
      </c>
      <c r="V149" s="18">
        <v>0</v>
      </c>
      <c r="W149" s="18">
        <v>1</v>
      </c>
      <c r="X149" s="4">
        <v>1</v>
      </c>
      <c r="Y149" s="4">
        <v>1</v>
      </c>
      <c r="Z149" s="4">
        <v>1</v>
      </c>
      <c r="AA149" s="18">
        <v>1</v>
      </c>
      <c r="AB149" s="18">
        <v>0</v>
      </c>
      <c r="AC149" s="18">
        <v>1</v>
      </c>
      <c r="AD149" s="18">
        <v>1</v>
      </c>
      <c r="AE149" s="18">
        <v>1</v>
      </c>
      <c r="AF149" s="18">
        <v>1</v>
      </c>
      <c r="AG149" s="18">
        <v>1</v>
      </c>
      <c r="AH149" s="18">
        <v>1</v>
      </c>
      <c r="AI149" s="18">
        <v>1</v>
      </c>
      <c r="AJ149" s="18">
        <v>1</v>
      </c>
      <c r="AK149" s="18">
        <v>0</v>
      </c>
      <c r="AL149" s="18">
        <v>1</v>
      </c>
      <c r="AM149" s="18">
        <v>1</v>
      </c>
      <c r="AN149" s="18">
        <v>1</v>
      </c>
      <c r="AO149" s="18">
        <v>1</v>
      </c>
      <c r="AP149" s="18">
        <v>1</v>
      </c>
      <c r="AQ149" s="18">
        <v>1</v>
      </c>
      <c r="AR149" s="18">
        <v>0</v>
      </c>
      <c r="AS149" s="18">
        <v>1</v>
      </c>
      <c r="AT149" s="18">
        <v>1</v>
      </c>
      <c r="AU149" s="18">
        <v>1</v>
      </c>
      <c r="AV149" s="18">
        <v>1</v>
      </c>
      <c r="AW149" s="18">
        <v>0</v>
      </c>
      <c r="AX149" s="18">
        <v>1</v>
      </c>
      <c r="AY149" s="18">
        <v>1</v>
      </c>
      <c r="AZ149" s="18">
        <v>0</v>
      </c>
      <c r="BA149" s="4">
        <v>1</v>
      </c>
      <c r="BB149" s="4">
        <v>1</v>
      </c>
      <c r="BC149" s="18">
        <v>1</v>
      </c>
      <c r="BD149" s="18">
        <v>1</v>
      </c>
      <c r="BE149" s="18">
        <v>1</v>
      </c>
      <c r="BF149" s="18">
        <v>1</v>
      </c>
      <c r="BG149" s="18">
        <v>0</v>
      </c>
      <c r="BH149" s="18">
        <v>1</v>
      </c>
      <c r="BI149" s="18">
        <v>1</v>
      </c>
      <c r="BJ149" s="18">
        <v>1</v>
      </c>
      <c r="BK149" s="18">
        <v>0</v>
      </c>
      <c r="BL149" s="4">
        <v>1</v>
      </c>
      <c r="BM149" s="18">
        <v>1</v>
      </c>
      <c r="BN149" s="210">
        <v>1</v>
      </c>
    </row>
    <row r="150" spans="2:66" x14ac:dyDescent="0.25">
      <c r="B150" s="325">
        <v>145</v>
      </c>
      <c r="C150" s="368" t="s">
        <v>868</v>
      </c>
      <c r="D150" s="368" t="s">
        <v>905</v>
      </c>
      <c r="E150" s="368">
        <v>3031</v>
      </c>
      <c r="F150" s="381">
        <v>145</v>
      </c>
      <c r="G150" s="4">
        <v>1</v>
      </c>
      <c r="H150" s="4">
        <v>1</v>
      </c>
      <c r="I150" s="4">
        <v>1</v>
      </c>
      <c r="J150" s="4">
        <v>1</v>
      </c>
      <c r="K150" s="4">
        <v>1</v>
      </c>
      <c r="L150" s="4">
        <v>1</v>
      </c>
      <c r="M150" s="4">
        <v>1</v>
      </c>
      <c r="N150" s="4">
        <v>1</v>
      </c>
      <c r="O150" s="4">
        <v>1</v>
      </c>
      <c r="P150" s="4">
        <v>1</v>
      </c>
      <c r="Q150" s="18">
        <v>1</v>
      </c>
      <c r="R150" s="18">
        <v>0</v>
      </c>
      <c r="S150" s="18">
        <v>1</v>
      </c>
      <c r="T150" s="18">
        <v>1</v>
      </c>
      <c r="U150" s="18">
        <v>1</v>
      </c>
      <c r="V150" s="18">
        <v>0</v>
      </c>
      <c r="W150" s="18">
        <v>1</v>
      </c>
      <c r="X150" s="4">
        <v>1</v>
      </c>
      <c r="Y150" s="4">
        <v>1</v>
      </c>
      <c r="Z150" s="4">
        <v>1</v>
      </c>
      <c r="AA150" s="18">
        <v>1</v>
      </c>
      <c r="AB150" s="18">
        <v>0</v>
      </c>
      <c r="AC150" s="18">
        <v>1</v>
      </c>
      <c r="AD150" s="18">
        <v>1</v>
      </c>
      <c r="AE150" s="18">
        <v>1</v>
      </c>
      <c r="AF150" s="18">
        <v>1</v>
      </c>
      <c r="AG150" s="18">
        <v>1</v>
      </c>
      <c r="AH150" s="18">
        <v>1</v>
      </c>
      <c r="AI150" s="18">
        <v>1</v>
      </c>
      <c r="AJ150" s="18">
        <v>1</v>
      </c>
      <c r="AK150" s="18">
        <v>0</v>
      </c>
      <c r="AL150" s="18">
        <v>1</v>
      </c>
      <c r="AM150" s="18">
        <v>1</v>
      </c>
      <c r="AN150" s="18">
        <v>1</v>
      </c>
      <c r="AO150" s="18">
        <v>1</v>
      </c>
      <c r="AP150" s="18">
        <v>1</v>
      </c>
      <c r="AQ150" s="18">
        <v>1</v>
      </c>
      <c r="AR150" s="18">
        <v>0</v>
      </c>
      <c r="AS150" s="18">
        <v>1</v>
      </c>
      <c r="AT150" s="18">
        <v>1</v>
      </c>
      <c r="AU150" s="18">
        <v>1</v>
      </c>
      <c r="AV150" s="18">
        <v>1</v>
      </c>
      <c r="AW150" s="18">
        <v>0</v>
      </c>
      <c r="AX150" s="18">
        <v>1</v>
      </c>
      <c r="AY150" s="18">
        <v>1</v>
      </c>
      <c r="AZ150" s="18">
        <v>0</v>
      </c>
      <c r="BA150" s="4">
        <v>1</v>
      </c>
      <c r="BB150" s="4">
        <v>1</v>
      </c>
      <c r="BC150" s="18">
        <v>1</v>
      </c>
      <c r="BD150" s="18">
        <v>1</v>
      </c>
      <c r="BE150" s="18">
        <v>1</v>
      </c>
      <c r="BF150" s="18">
        <v>1</v>
      </c>
      <c r="BG150" s="18">
        <v>0</v>
      </c>
      <c r="BH150" s="18">
        <v>1</v>
      </c>
      <c r="BI150" s="18">
        <v>1</v>
      </c>
      <c r="BJ150" s="18">
        <v>1</v>
      </c>
      <c r="BK150" s="18">
        <v>0</v>
      </c>
      <c r="BL150" s="4">
        <v>1</v>
      </c>
      <c r="BM150" s="18">
        <v>1</v>
      </c>
      <c r="BN150" s="210">
        <v>1</v>
      </c>
    </row>
    <row r="151" spans="2:66" x14ac:dyDescent="0.25">
      <c r="B151" s="325">
        <v>146</v>
      </c>
      <c r="C151" s="368" t="s">
        <v>868</v>
      </c>
      <c r="D151" s="368" t="s">
        <v>887</v>
      </c>
      <c r="E151" s="368" t="s">
        <v>157</v>
      </c>
      <c r="F151" s="381">
        <v>146</v>
      </c>
      <c r="G151" s="4">
        <v>1</v>
      </c>
      <c r="H151" s="4">
        <v>1</v>
      </c>
      <c r="I151" s="4">
        <v>1</v>
      </c>
      <c r="J151" s="4">
        <v>1</v>
      </c>
      <c r="K151" s="4">
        <v>1</v>
      </c>
      <c r="L151" s="4">
        <v>1</v>
      </c>
      <c r="M151" s="4">
        <v>1</v>
      </c>
      <c r="N151" s="4">
        <v>1</v>
      </c>
      <c r="O151" s="4">
        <v>1</v>
      </c>
      <c r="P151" s="4">
        <v>1</v>
      </c>
      <c r="Q151" s="18">
        <v>0</v>
      </c>
      <c r="R151" s="18">
        <v>1</v>
      </c>
      <c r="S151" s="18">
        <v>1</v>
      </c>
      <c r="T151" s="18">
        <v>1</v>
      </c>
      <c r="U151" s="18">
        <v>0</v>
      </c>
      <c r="V151" s="18">
        <v>1</v>
      </c>
      <c r="W151" s="18">
        <v>1</v>
      </c>
      <c r="X151" s="4">
        <v>1</v>
      </c>
      <c r="Y151" s="4">
        <v>1</v>
      </c>
      <c r="Z151" s="4">
        <v>1</v>
      </c>
      <c r="AA151" s="18">
        <v>0</v>
      </c>
      <c r="AB151" s="18">
        <v>1</v>
      </c>
      <c r="AC151" s="18">
        <v>1</v>
      </c>
      <c r="AD151" s="18">
        <v>1</v>
      </c>
      <c r="AE151" s="18">
        <v>1</v>
      </c>
      <c r="AF151" s="18">
        <v>1</v>
      </c>
      <c r="AG151" s="18">
        <v>1</v>
      </c>
      <c r="AH151" s="18">
        <v>1</v>
      </c>
      <c r="AI151" s="18">
        <v>1</v>
      </c>
      <c r="AJ151" s="18">
        <v>1</v>
      </c>
      <c r="AK151" s="18">
        <v>0</v>
      </c>
      <c r="AL151" s="18">
        <v>1</v>
      </c>
      <c r="AM151" s="18">
        <v>1</v>
      </c>
      <c r="AN151" s="18">
        <v>1</v>
      </c>
      <c r="AO151" s="18">
        <v>1</v>
      </c>
      <c r="AP151" s="18">
        <v>1</v>
      </c>
      <c r="AQ151" s="18">
        <v>0</v>
      </c>
      <c r="AR151" s="18">
        <v>1</v>
      </c>
      <c r="AS151" s="18">
        <v>1</v>
      </c>
      <c r="AT151" s="18">
        <v>1</v>
      </c>
      <c r="AU151" s="18">
        <v>1</v>
      </c>
      <c r="AV151" s="18">
        <v>1</v>
      </c>
      <c r="AW151" s="18">
        <v>0</v>
      </c>
      <c r="AX151" s="18">
        <v>1</v>
      </c>
      <c r="AY151" s="18">
        <v>1</v>
      </c>
      <c r="AZ151" s="18">
        <v>0</v>
      </c>
      <c r="BA151" s="4">
        <v>1</v>
      </c>
      <c r="BB151" s="4">
        <v>1</v>
      </c>
      <c r="BC151" s="18">
        <v>1</v>
      </c>
      <c r="BD151" s="18">
        <v>1</v>
      </c>
      <c r="BE151" s="18">
        <v>1</v>
      </c>
      <c r="BF151" s="18">
        <v>0</v>
      </c>
      <c r="BG151" s="18">
        <v>1</v>
      </c>
      <c r="BH151" s="18">
        <v>1</v>
      </c>
      <c r="BI151" s="18">
        <v>1</v>
      </c>
      <c r="BJ151" s="18">
        <v>0</v>
      </c>
      <c r="BK151" s="18">
        <v>1</v>
      </c>
      <c r="BL151" s="4">
        <v>1</v>
      </c>
      <c r="BM151" s="18">
        <v>1</v>
      </c>
      <c r="BN151" s="210">
        <v>1</v>
      </c>
    </row>
    <row r="152" spans="2:66" x14ac:dyDescent="0.25">
      <c r="B152" s="325">
        <v>147</v>
      </c>
      <c r="C152" s="368" t="s">
        <v>868</v>
      </c>
      <c r="D152" s="368" t="s">
        <v>889</v>
      </c>
      <c r="E152" s="368" t="s">
        <v>157</v>
      </c>
      <c r="F152" s="381">
        <v>147</v>
      </c>
      <c r="G152" s="4">
        <v>1</v>
      </c>
      <c r="H152" s="4">
        <v>1</v>
      </c>
      <c r="I152" s="4">
        <v>1</v>
      </c>
      <c r="J152" s="4">
        <v>1</v>
      </c>
      <c r="K152" s="4">
        <v>1</v>
      </c>
      <c r="L152" s="4">
        <v>1</v>
      </c>
      <c r="M152" s="4">
        <v>1</v>
      </c>
      <c r="N152" s="4">
        <v>1</v>
      </c>
      <c r="O152" s="4">
        <v>1</v>
      </c>
      <c r="P152" s="4">
        <v>1</v>
      </c>
      <c r="Q152" s="18">
        <v>1</v>
      </c>
      <c r="R152" s="18">
        <v>0</v>
      </c>
      <c r="S152" s="18">
        <v>1</v>
      </c>
      <c r="T152" s="18">
        <v>1</v>
      </c>
      <c r="U152" s="18">
        <v>1</v>
      </c>
      <c r="V152" s="18">
        <v>0</v>
      </c>
      <c r="W152" s="18">
        <v>1</v>
      </c>
      <c r="X152" s="4">
        <v>1</v>
      </c>
      <c r="Y152" s="4">
        <v>1</v>
      </c>
      <c r="Z152" s="4">
        <v>1</v>
      </c>
      <c r="AA152" s="18">
        <v>1</v>
      </c>
      <c r="AB152" s="18">
        <v>0</v>
      </c>
      <c r="AC152" s="18">
        <v>1</v>
      </c>
      <c r="AD152" s="18">
        <v>1</v>
      </c>
      <c r="AE152" s="18">
        <v>1</v>
      </c>
      <c r="AF152" s="18">
        <v>1</v>
      </c>
      <c r="AG152" s="18">
        <v>1</v>
      </c>
      <c r="AH152" s="18">
        <v>1</v>
      </c>
      <c r="AI152" s="18">
        <v>1</v>
      </c>
      <c r="AJ152" s="18">
        <v>1</v>
      </c>
      <c r="AK152" s="18">
        <v>0</v>
      </c>
      <c r="AL152" s="18">
        <v>1</v>
      </c>
      <c r="AM152" s="18">
        <v>1</v>
      </c>
      <c r="AN152" s="18">
        <v>1</v>
      </c>
      <c r="AO152" s="18">
        <v>1</v>
      </c>
      <c r="AP152" s="18">
        <v>1</v>
      </c>
      <c r="AQ152" s="18">
        <v>1</v>
      </c>
      <c r="AR152" s="18">
        <v>0</v>
      </c>
      <c r="AS152" s="18">
        <v>1</v>
      </c>
      <c r="AT152" s="18">
        <v>1</v>
      </c>
      <c r="AU152" s="18">
        <v>1</v>
      </c>
      <c r="AV152" s="18">
        <v>1</v>
      </c>
      <c r="AW152" s="18">
        <v>0</v>
      </c>
      <c r="AX152" s="18">
        <v>1</v>
      </c>
      <c r="AY152" s="18">
        <v>1</v>
      </c>
      <c r="AZ152" s="18">
        <v>0</v>
      </c>
      <c r="BA152" s="4">
        <v>1</v>
      </c>
      <c r="BB152" s="4">
        <v>1</v>
      </c>
      <c r="BC152" s="18">
        <v>1</v>
      </c>
      <c r="BD152" s="18">
        <v>1</v>
      </c>
      <c r="BE152" s="18">
        <v>1</v>
      </c>
      <c r="BF152" s="18">
        <v>1</v>
      </c>
      <c r="BG152" s="18">
        <v>0</v>
      </c>
      <c r="BH152" s="18">
        <v>1</v>
      </c>
      <c r="BI152" s="18">
        <v>1</v>
      </c>
      <c r="BJ152" s="18">
        <v>1</v>
      </c>
      <c r="BK152" s="18">
        <v>0</v>
      </c>
      <c r="BL152" s="4">
        <v>1</v>
      </c>
      <c r="BM152" s="18">
        <v>1</v>
      </c>
      <c r="BN152" s="210">
        <v>1</v>
      </c>
    </row>
    <row r="153" spans="2:66" x14ac:dyDescent="0.25">
      <c r="B153" s="325">
        <v>148</v>
      </c>
      <c r="C153" s="368" t="s">
        <v>868</v>
      </c>
      <c r="D153" s="368" t="s">
        <v>894</v>
      </c>
      <c r="E153" s="368" t="s">
        <v>157</v>
      </c>
      <c r="F153" s="381">
        <v>148</v>
      </c>
      <c r="G153" s="4">
        <v>1</v>
      </c>
      <c r="H153" s="4">
        <v>1</v>
      </c>
      <c r="I153" s="4">
        <v>1</v>
      </c>
      <c r="J153" s="4">
        <v>1</v>
      </c>
      <c r="K153" s="4">
        <v>1</v>
      </c>
      <c r="L153" s="4">
        <v>1</v>
      </c>
      <c r="M153" s="4">
        <v>1</v>
      </c>
      <c r="N153" s="4">
        <v>1</v>
      </c>
      <c r="O153" s="4">
        <v>1</v>
      </c>
      <c r="P153" s="4">
        <v>1</v>
      </c>
      <c r="Q153" s="18">
        <v>1</v>
      </c>
      <c r="R153" s="18">
        <v>0</v>
      </c>
      <c r="S153" s="18">
        <v>1</v>
      </c>
      <c r="T153" s="18">
        <v>1</v>
      </c>
      <c r="U153" s="18">
        <v>1</v>
      </c>
      <c r="V153" s="18">
        <v>0</v>
      </c>
      <c r="W153" s="18">
        <v>1</v>
      </c>
      <c r="X153" s="4">
        <v>1</v>
      </c>
      <c r="Y153" s="4">
        <v>1</v>
      </c>
      <c r="Z153" s="4">
        <v>1</v>
      </c>
      <c r="AA153" s="18">
        <v>1</v>
      </c>
      <c r="AB153" s="18">
        <v>0</v>
      </c>
      <c r="AC153" s="18">
        <v>1</v>
      </c>
      <c r="AD153" s="18">
        <v>1</v>
      </c>
      <c r="AE153" s="18">
        <v>1</v>
      </c>
      <c r="AF153" s="18">
        <v>1</v>
      </c>
      <c r="AG153" s="18">
        <v>1</v>
      </c>
      <c r="AH153" s="18">
        <v>1</v>
      </c>
      <c r="AI153" s="18">
        <v>1</v>
      </c>
      <c r="AJ153" s="18">
        <v>1</v>
      </c>
      <c r="AK153" s="18">
        <v>0</v>
      </c>
      <c r="AL153" s="18">
        <v>1</v>
      </c>
      <c r="AM153" s="18">
        <v>1</v>
      </c>
      <c r="AN153" s="18">
        <v>1</v>
      </c>
      <c r="AO153" s="18">
        <v>1</v>
      </c>
      <c r="AP153" s="18">
        <v>1</v>
      </c>
      <c r="AQ153" s="18">
        <v>1</v>
      </c>
      <c r="AR153" s="18">
        <v>0</v>
      </c>
      <c r="AS153" s="18">
        <v>1</v>
      </c>
      <c r="AT153" s="18">
        <v>1</v>
      </c>
      <c r="AU153" s="18">
        <v>1</v>
      </c>
      <c r="AV153" s="18">
        <v>1</v>
      </c>
      <c r="AW153" s="18">
        <v>0</v>
      </c>
      <c r="AX153" s="18">
        <v>1</v>
      </c>
      <c r="AY153" s="18">
        <v>1</v>
      </c>
      <c r="AZ153" s="18">
        <v>0</v>
      </c>
      <c r="BA153" s="4">
        <v>1</v>
      </c>
      <c r="BB153" s="4">
        <v>1</v>
      </c>
      <c r="BC153" s="18">
        <v>1</v>
      </c>
      <c r="BD153" s="18">
        <v>1</v>
      </c>
      <c r="BE153" s="18">
        <v>1</v>
      </c>
      <c r="BF153" s="18">
        <v>1</v>
      </c>
      <c r="BG153" s="18">
        <v>0</v>
      </c>
      <c r="BH153" s="18">
        <v>1</v>
      </c>
      <c r="BI153" s="18">
        <v>1</v>
      </c>
      <c r="BJ153" s="18">
        <v>1</v>
      </c>
      <c r="BK153" s="18">
        <v>0</v>
      </c>
      <c r="BL153" s="4">
        <v>1</v>
      </c>
      <c r="BM153" s="18">
        <v>1</v>
      </c>
      <c r="BN153" s="210">
        <v>1</v>
      </c>
    </row>
    <row r="154" spans="2:66" x14ac:dyDescent="0.25">
      <c r="B154" s="325">
        <v>149</v>
      </c>
      <c r="C154" s="368" t="s">
        <v>868</v>
      </c>
      <c r="D154" s="368" t="s">
        <v>504</v>
      </c>
      <c r="E154" s="368" t="s">
        <v>157</v>
      </c>
      <c r="F154" s="381">
        <v>149</v>
      </c>
      <c r="G154" s="4">
        <v>1</v>
      </c>
      <c r="H154" s="4">
        <v>1</v>
      </c>
      <c r="I154" s="4">
        <v>1</v>
      </c>
      <c r="J154" s="4">
        <v>1</v>
      </c>
      <c r="K154" s="4">
        <v>1</v>
      </c>
      <c r="L154" s="4">
        <v>1</v>
      </c>
      <c r="M154" s="4">
        <v>1</v>
      </c>
      <c r="N154" s="4">
        <v>1</v>
      </c>
      <c r="O154" s="4">
        <v>1</v>
      </c>
      <c r="P154" s="4">
        <v>1</v>
      </c>
      <c r="Q154" s="18">
        <v>1</v>
      </c>
      <c r="R154" s="18">
        <v>0</v>
      </c>
      <c r="S154" s="18">
        <v>1</v>
      </c>
      <c r="T154" s="18">
        <v>1</v>
      </c>
      <c r="U154" s="18">
        <v>1</v>
      </c>
      <c r="V154" s="18">
        <v>0</v>
      </c>
      <c r="W154" s="18">
        <v>1</v>
      </c>
      <c r="X154" s="4">
        <v>1</v>
      </c>
      <c r="Y154" s="4">
        <v>1</v>
      </c>
      <c r="Z154" s="4">
        <v>1</v>
      </c>
      <c r="AA154" s="18">
        <v>1</v>
      </c>
      <c r="AB154" s="18">
        <v>0</v>
      </c>
      <c r="AC154" s="18">
        <v>1</v>
      </c>
      <c r="AD154" s="18">
        <v>1</v>
      </c>
      <c r="AE154" s="18">
        <v>1</v>
      </c>
      <c r="AF154" s="18">
        <v>1</v>
      </c>
      <c r="AG154" s="18">
        <v>1</v>
      </c>
      <c r="AH154" s="18">
        <v>1</v>
      </c>
      <c r="AI154" s="18">
        <v>1</v>
      </c>
      <c r="AJ154" s="18">
        <v>1</v>
      </c>
      <c r="AK154" s="18">
        <v>0</v>
      </c>
      <c r="AL154" s="18">
        <v>1</v>
      </c>
      <c r="AM154" s="18">
        <v>1</v>
      </c>
      <c r="AN154" s="18">
        <v>1</v>
      </c>
      <c r="AO154" s="18">
        <v>1</v>
      </c>
      <c r="AP154" s="18">
        <v>1</v>
      </c>
      <c r="AQ154" s="18">
        <v>1</v>
      </c>
      <c r="AR154" s="18">
        <v>0</v>
      </c>
      <c r="AS154" s="18">
        <v>1</v>
      </c>
      <c r="AT154" s="18">
        <v>1</v>
      </c>
      <c r="AU154" s="18">
        <v>1</v>
      </c>
      <c r="AV154" s="18">
        <v>1</v>
      </c>
      <c r="AW154" s="18">
        <v>0</v>
      </c>
      <c r="AX154" s="18">
        <v>1</v>
      </c>
      <c r="AY154" s="18">
        <v>1</v>
      </c>
      <c r="AZ154" s="18">
        <v>0</v>
      </c>
      <c r="BA154" s="4">
        <v>1</v>
      </c>
      <c r="BB154" s="4">
        <v>1</v>
      </c>
      <c r="BC154" s="18">
        <v>1</v>
      </c>
      <c r="BD154" s="18">
        <v>1</v>
      </c>
      <c r="BE154" s="18">
        <v>1</v>
      </c>
      <c r="BF154" s="18">
        <v>1</v>
      </c>
      <c r="BG154" s="18">
        <v>0</v>
      </c>
      <c r="BH154" s="18">
        <v>1</v>
      </c>
      <c r="BI154" s="18">
        <v>1</v>
      </c>
      <c r="BJ154" s="18">
        <v>1</v>
      </c>
      <c r="BK154" s="18">
        <v>0</v>
      </c>
      <c r="BL154" s="4">
        <v>1</v>
      </c>
      <c r="BM154" s="18">
        <v>1</v>
      </c>
      <c r="BN154" s="210">
        <v>1</v>
      </c>
    </row>
    <row r="155" spans="2:66" x14ac:dyDescent="0.25">
      <c r="B155" s="325">
        <v>150</v>
      </c>
      <c r="C155" s="368" t="s">
        <v>868</v>
      </c>
      <c r="D155" s="368" t="s">
        <v>509</v>
      </c>
      <c r="E155" s="368" t="s">
        <v>157</v>
      </c>
      <c r="F155" s="381">
        <v>150</v>
      </c>
      <c r="G155" s="4">
        <v>1</v>
      </c>
      <c r="H155" s="4">
        <v>1</v>
      </c>
      <c r="I155" s="4">
        <v>1</v>
      </c>
      <c r="J155" s="4">
        <v>1</v>
      </c>
      <c r="K155" s="4">
        <v>1</v>
      </c>
      <c r="L155" s="4">
        <v>1</v>
      </c>
      <c r="M155" s="4">
        <v>1</v>
      </c>
      <c r="N155" s="4">
        <v>1</v>
      </c>
      <c r="O155" s="4">
        <v>1</v>
      </c>
      <c r="P155" s="4">
        <v>1</v>
      </c>
      <c r="Q155" s="18">
        <v>1</v>
      </c>
      <c r="R155" s="18">
        <v>0</v>
      </c>
      <c r="S155" s="18">
        <v>1</v>
      </c>
      <c r="T155" s="18">
        <v>1</v>
      </c>
      <c r="U155" s="18">
        <v>1</v>
      </c>
      <c r="V155" s="18">
        <v>0</v>
      </c>
      <c r="W155" s="18">
        <v>1</v>
      </c>
      <c r="X155" s="4">
        <v>1</v>
      </c>
      <c r="Y155" s="4">
        <v>1</v>
      </c>
      <c r="Z155" s="4">
        <v>1</v>
      </c>
      <c r="AA155" s="18">
        <v>1</v>
      </c>
      <c r="AB155" s="18">
        <v>0</v>
      </c>
      <c r="AC155" s="18">
        <v>1</v>
      </c>
      <c r="AD155" s="18">
        <v>1</v>
      </c>
      <c r="AE155" s="18">
        <v>1</v>
      </c>
      <c r="AF155" s="18">
        <v>1</v>
      </c>
      <c r="AG155" s="18">
        <v>1</v>
      </c>
      <c r="AH155" s="18">
        <v>1</v>
      </c>
      <c r="AI155" s="18">
        <v>1</v>
      </c>
      <c r="AJ155" s="18">
        <v>1</v>
      </c>
      <c r="AK155" s="18">
        <v>0</v>
      </c>
      <c r="AL155" s="18">
        <v>1</v>
      </c>
      <c r="AM155" s="18">
        <v>1</v>
      </c>
      <c r="AN155" s="18">
        <v>1</v>
      </c>
      <c r="AO155" s="18">
        <v>1</v>
      </c>
      <c r="AP155" s="18">
        <v>1</v>
      </c>
      <c r="AQ155" s="18">
        <v>1</v>
      </c>
      <c r="AR155" s="18">
        <v>0</v>
      </c>
      <c r="AS155" s="18">
        <v>1</v>
      </c>
      <c r="AT155" s="18">
        <v>1</v>
      </c>
      <c r="AU155" s="18">
        <v>1</v>
      </c>
      <c r="AV155" s="18">
        <v>1</v>
      </c>
      <c r="AW155" s="18">
        <v>0</v>
      </c>
      <c r="AX155" s="18">
        <v>1</v>
      </c>
      <c r="AY155" s="18">
        <v>1</v>
      </c>
      <c r="AZ155" s="18">
        <v>0</v>
      </c>
      <c r="BA155" s="4">
        <v>1</v>
      </c>
      <c r="BB155" s="4">
        <v>1</v>
      </c>
      <c r="BC155" s="18">
        <v>1</v>
      </c>
      <c r="BD155" s="18">
        <v>1</v>
      </c>
      <c r="BE155" s="18">
        <v>1</v>
      </c>
      <c r="BF155" s="18">
        <v>1</v>
      </c>
      <c r="BG155" s="18">
        <v>0</v>
      </c>
      <c r="BH155" s="18">
        <v>1</v>
      </c>
      <c r="BI155" s="18">
        <v>1</v>
      </c>
      <c r="BJ155" s="18">
        <v>1</v>
      </c>
      <c r="BK155" s="18">
        <v>0</v>
      </c>
      <c r="BL155" s="4">
        <v>1</v>
      </c>
      <c r="BM155" s="18">
        <v>1</v>
      </c>
      <c r="BN155" s="210">
        <v>1</v>
      </c>
    </row>
    <row r="156" spans="2:66" x14ac:dyDescent="0.25">
      <c r="B156" s="325">
        <v>151</v>
      </c>
      <c r="C156" s="368" t="s">
        <v>868</v>
      </c>
      <c r="D156" s="368" t="s">
        <v>520</v>
      </c>
      <c r="E156" s="368" t="s">
        <v>157</v>
      </c>
      <c r="F156" s="381">
        <v>151</v>
      </c>
      <c r="G156" s="4">
        <v>1</v>
      </c>
      <c r="H156" s="4">
        <v>1</v>
      </c>
      <c r="I156" s="4">
        <v>1</v>
      </c>
      <c r="J156" s="4">
        <v>1</v>
      </c>
      <c r="K156" s="4">
        <v>1</v>
      </c>
      <c r="L156" s="4">
        <v>1</v>
      </c>
      <c r="M156" s="4">
        <v>1</v>
      </c>
      <c r="N156" s="4">
        <v>1</v>
      </c>
      <c r="O156" s="4">
        <v>1</v>
      </c>
      <c r="P156" s="4">
        <v>1</v>
      </c>
      <c r="Q156" s="18">
        <v>1</v>
      </c>
      <c r="R156" s="18">
        <v>0</v>
      </c>
      <c r="S156" s="18">
        <v>1</v>
      </c>
      <c r="T156" s="18">
        <v>1</v>
      </c>
      <c r="U156" s="18">
        <v>1</v>
      </c>
      <c r="V156" s="18">
        <v>0</v>
      </c>
      <c r="W156" s="18">
        <v>1</v>
      </c>
      <c r="X156" s="4">
        <v>1</v>
      </c>
      <c r="Y156" s="4">
        <v>1</v>
      </c>
      <c r="Z156" s="4">
        <v>1</v>
      </c>
      <c r="AA156" s="18">
        <v>1</v>
      </c>
      <c r="AB156" s="18">
        <v>0</v>
      </c>
      <c r="AC156" s="18">
        <v>1</v>
      </c>
      <c r="AD156" s="18">
        <v>1</v>
      </c>
      <c r="AE156" s="18">
        <v>1</v>
      </c>
      <c r="AF156" s="18">
        <v>1</v>
      </c>
      <c r="AG156" s="18">
        <v>1</v>
      </c>
      <c r="AH156" s="18">
        <v>1</v>
      </c>
      <c r="AI156" s="18">
        <v>1</v>
      </c>
      <c r="AJ156" s="18">
        <v>1</v>
      </c>
      <c r="AK156" s="18">
        <v>0</v>
      </c>
      <c r="AL156" s="18">
        <v>1</v>
      </c>
      <c r="AM156" s="18">
        <v>1</v>
      </c>
      <c r="AN156" s="18">
        <v>1</v>
      </c>
      <c r="AO156" s="18">
        <v>1</v>
      </c>
      <c r="AP156" s="18">
        <v>1</v>
      </c>
      <c r="AQ156" s="18">
        <v>1</v>
      </c>
      <c r="AR156" s="18">
        <v>0</v>
      </c>
      <c r="AS156" s="18">
        <v>1</v>
      </c>
      <c r="AT156" s="18">
        <v>1</v>
      </c>
      <c r="AU156" s="18">
        <v>1</v>
      </c>
      <c r="AV156" s="18">
        <v>1</v>
      </c>
      <c r="AW156" s="18">
        <v>0</v>
      </c>
      <c r="AX156" s="18">
        <v>1</v>
      </c>
      <c r="AY156" s="18">
        <v>1</v>
      </c>
      <c r="AZ156" s="18">
        <v>0</v>
      </c>
      <c r="BA156" s="4">
        <v>1</v>
      </c>
      <c r="BB156" s="4">
        <v>1</v>
      </c>
      <c r="BC156" s="18">
        <v>1</v>
      </c>
      <c r="BD156" s="18">
        <v>1</v>
      </c>
      <c r="BE156" s="18">
        <v>1</v>
      </c>
      <c r="BF156" s="18">
        <v>1</v>
      </c>
      <c r="BG156" s="18">
        <v>0</v>
      </c>
      <c r="BH156" s="18">
        <v>1</v>
      </c>
      <c r="BI156" s="18">
        <v>1</v>
      </c>
      <c r="BJ156" s="18">
        <v>1</v>
      </c>
      <c r="BK156" s="18">
        <v>0</v>
      </c>
      <c r="BL156" s="4">
        <v>1</v>
      </c>
      <c r="BM156" s="18">
        <v>1</v>
      </c>
      <c r="BN156" s="210">
        <v>1</v>
      </c>
    </row>
    <row r="157" spans="2:66" x14ac:dyDescent="0.25">
      <c r="B157" s="325">
        <v>152</v>
      </c>
      <c r="C157" s="368" t="s">
        <v>868</v>
      </c>
      <c r="D157" s="368" t="s">
        <v>521</v>
      </c>
      <c r="E157" s="368" t="s">
        <v>157</v>
      </c>
      <c r="F157" s="381">
        <v>152</v>
      </c>
      <c r="G157" s="4">
        <v>1</v>
      </c>
      <c r="H157" s="4">
        <v>1</v>
      </c>
      <c r="I157" s="4">
        <v>1</v>
      </c>
      <c r="J157" s="4">
        <v>1</v>
      </c>
      <c r="K157" s="4">
        <v>1</v>
      </c>
      <c r="L157" s="4">
        <v>1</v>
      </c>
      <c r="M157" s="4">
        <v>1</v>
      </c>
      <c r="N157" s="4">
        <v>1</v>
      </c>
      <c r="O157" s="4">
        <v>1</v>
      </c>
      <c r="P157" s="4">
        <v>1</v>
      </c>
      <c r="Q157" s="18">
        <v>1</v>
      </c>
      <c r="R157" s="18">
        <v>0</v>
      </c>
      <c r="S157" s="18">
        <v>1</v>
      </c>
      <c r="T157" s="18">
        <v>1</v>
      </c>
      <c r="U157" s="18">
        <v>1</v>
      </c>
      <c r="V157" s="18">
        <v>0</v>
      </c>
      <c r="W157" s="18">
        <v>1</v>
      </c>
      <c r="X157" s="4">
        <v>1</v>
      </c>
      <c r="Y157" s="4">
        <v>1</v>
      </c>
      <c r="Z157" s="4">
        <v>1</v>
      </c>
      <c r="AA157" s="18">
        <v>1</v>
      </c>
      <c r="AB157" s="18">
        <v>0</v>
      </c>
      <c r="AC157" s="18">
        <v>1</v>
      </c>
      <c r="AD157" s="18">
        <v>1</v>
      </c>
      <c r="AE157" s="18">
        <v>1</v>
      </c>
      <c r="AF157" s="18">
        <v>1</v>
      </c>
      <c r="AG157" s="18">
        <v>1</v>
      </c>
      <c r="AH157" s="18">
        <v>1</v>
      </c>
      <c r="AI157" s="18">
        <v>1</v>
      </c>
      <c r="AJ157" s="18">
        <v>1</v>
      </c>
      <c r="AK157" s="18">
        <v>0</v>
      </c>
      <c r="AL157" s="18">
        <v>1</v>
      </c>
      <c r="AM157" s="18">
        <v>1</v>
      </c>
      <c r="AN157" s="18">
        <v>1</v>
      </c>
      <c r="AO157" s="18">
        <v>1</v>
      </c>
      <c r="AP157" s="18">
        <v>1</v>
      </c>
      <c r="AQ157" s="18">
        <v>1</v>
      </c>
      <c r="AR157" s="18">
        <v>0</v>
      </c>
      <c r="AS157" s="18">
        <v>1</v>
      </c>
      <c r="AT157" s="18">
        <v>1</v>
      </c>
      <c r="AU157" s="18">
        <v>1</v>
      </c>
      <c r="AV157" s="18">
        <v>1</v>
      </c>
      <c r="AW157" s="18">
        <v>0</v>
      </c>
      <c r="AX157" s="18">
        <v>1</v>
      </c>
      <c r="AY157" s="18">
        <v>1</v>
      </c>
      <c r="AZ157" s="18">
        <v>0</v>
      </c>
      <c r="BA157" s="4">
        <v>1</v>
      </c>
      <c r="BB157" s="4">
        <v>1</v>
      </c>
      <c r="BC157" s="18">
        <v>1</v>
      </c>
      <c r="BD157" s="18">
        <v>1</v>
      </c>
      <c r="BE157" s="18">
        <v>1</v>
      </c>
      <c r="BF157" s="18">
        <v>1</v>
      </c>
      <c r="BG157" s="18">
        <v>0</v>
      </c>
      <c r="BH157" s="18">
        <v>1</v>
      </c>
      <c r="BI157" s="18">
        <v>1</v>
      </c>
      <c r="BJ157" s="18">
        <v>1</v>
      </c>
      <c r="BK157" s="18">
        <v>0</v>
      </c>
      <c r="BL157" s="4">
        <v>1</v>
      </c>
      <c r="BM157" s="18">
        <v>1</v>
      </c>
      <c r="BN157" s="210">
        <v>1</v>
      </c>
    </row>
    <row r="158" spans="2:66" x14ac:dyDescent="0.25">
      <c r="B158" s="325">
        <v>153</v>
      </c>
      <c r="C158" s="368" t="s">
        <v>868</v>
      </c>
      <c r="D158" s="368" t="s">
        <v>523</v>
      </c>
      <c r="E158" s="368" t="s">
        <v>157</v>
      </c>
      <c r="F158" s="381">
        <v>153</v>
      </c>
      <c r="G158" s="4">
        <v>1</v>
      </c>
      <c r="H158" s="4">
        <v>1</v>
      </c>
      <c r="I158" s="4">
        <v>1</v>
      </c>
      <c r="J158" s="4">
        <v>1</v>
      </c>
      <c r="K158" s="4">
        <v>1</v>
      </c>
      <c r="L158" s="4">
        <v>1</v>
      </c>
      <c r="M158" s="4">
        <v>1</v>
      </c>
      <c r="N158" s="4">
        <v>1</v>
      </c>
      <c r="O158" s="4">
        <v>1</v>
      </c>
      <c r="P158" s="4">
        <v>1</v>
      </c>
      <c r="Q158" s="18">
        <v>1</v>
      </c>
      <c r="R158" s="18">
        <v>0</v>
      </c>
      <c r="S158" s="18">
        <v>1</v>
      </c>
      <c r="T158" s="18">
        <v>1</v>
      </c>
      <c r="U158" s="18">
        <v>1</v>
      </c>
      <c r="V158" s="18">
        <v>0</v>
      </c>
      <c r="W158" s="18">
        <v>1</v>
      </c>
      <c r="X158" s="4">
        <v>1</v>
      </c>
      <c r="Y158" s="4">
        <v>1</v>
      </c>
      <c r="Z158" s="4">
        <v>1</v>
      </c>
      <c r="AA158" s="18">
        <v>1</v>
      </c>
      <c r="AB158" s="18">
        <v>0</v>
      </c>
      <c r="AC158" s="18">
        <v>1</v>
      </c>
      <c r="AD158" s="18">
        <v>1</v>
      </c>
      <c r="AE158" s="18">
        <v>1</v>
      </c>
      <c r="AF158" s="18">
        <v>1</v>
      </c>
      <c r="AG158" s="18">
        <v>1</v>
      </c>
      <c r="AH158" s="18">
        <v>1</v>
      </c>
      <c r="AI158" s="18">
        <v>1</v>
      </c>
      <c r="AJ158" s="18">
        <v>1</v>
      </c>
      <c r="AK158" s="18">
        <v>0</v>
      </c>
      <c r="AL158" s="18">
        <v>1</v>
      </c>
      <c r="AM158" s="18">
        <v>1</v>
      </c>
      <c r="AN158" s="18">
        <v>1</v>
      </c>
      <c r="AO158" s="18">
        <v>1</v>
      </c>
      <c r="AP158" s="18">
        <v>1</v>
      </c>
      <c r="AQ158" s="18">
        <v>1</v>
      </c>
      <c r="AR158" s="18">
        <v>0</v>
      </c>
      <c r="AS158" s="18">
        <v>1</v>
      </c>
      <c r="AT158" s="18">
        <v>1</v>
      </c>
      <c r="AU158" s="18">
        <v>1</v>
      </c>
      <c r="AV158" s="18">
        <v>1</v>
      </c>
      <c r="AW158" s="18">
        <v>0</v>
      </c>
      <c r="AX158" s="18">
        <v>1</v>
      </c>
      <c r="AY158" s="18">
        <v>1</v>
      </c>
      <c r="AZ158" s="18">
        <v>0</v>
      </c>
      <c r="BA158" s="4">
        <v>1</v>
      </c>
      <c r="BB158" s="4">
        <v>1</v>
      </c>
      <c r="BC158" s="18">
        <v>1</v>
      </c>
      <c r="BD158" s="18">
        <v>1</v>
      </c>
      <c r="BE158" s="18">
        <v>1</v>
      </c>
      <c r="BF158" s="18">
        <v>1</v>
      </c>
      <c r="BG158" s="18">
        <v>0</v>
      </c>
      <c r="BH158" s="18">
        <v>1</v>
      </c>
      <c r="BI158" s="18">
        <v>1</v>
      </c>
      <c r="BJ158" s="18">
        <v>1</v>
      </c>
      <c r="BK158" s="18">
        <v>0</v>
      </c>
      <c r="BL158" s="4">
        <v>1</v>
      </c>
      <c r="BM158" s="18">
        <v>1</v>
      </c>
      <c r="BN158" s="210">
        <v>1</v>
      </c>
    </row>
    <row r="159" spans="2:66" x14ac:dyDescent="0.25">
      <c r="B159" s="325">
        <v>154</v>
      </c>
      <c r="C159" s="368" t="s">
        <v>868</v>
      </c>
      <c r="D159" s="368" t="s">
        <v>887</v>
      </c>
      <c r="E159" s="368" t="s">
        <v>153</v>
      </c>
      <c r="F159" s="381">
        <v>154</v>
      </c>
      <c r="G159" s="4">
        <v>1</v>
      </c>
      <c r="H159" s="4">
        <v>1</v>
      </c>
      <c r="I159" s="4">
        <v>1</v>
      </c>
      <c r="J159" s="4">
        <v>1</v>
      </c>
      <c r="K159" s="4">
        <v>1</v>
      </c>
      <c r="L159" s="4">
        <v>1</v>
      </c>
      <c r="M159" s="4">
        <v>1</v>
      </c>
      <c r="N159" s="4">
        <v>1</v>
      </c>
      <c r="O159" s="4">
        <v>1</v>
      </c>
      <c r="P159" s="4">
        <v>1</v>
      </c>
      <c r="Q159" s="18">
        <v>0</v>
      </c>
      <c r="R159" s="18">
        <v>1</v>
      </c>
      <c r="S159" s="18">
        <v>1</v>
      </c>
      <c r="T159" s="18">
        <v>1</v>
      </c>
      <c r="U159" s="18">
        <v>0</v>
      </c>
      <c r="V159" s="18">
        <v>1</v>
      </c>
      <c r="W159" s="18">
        <v>1</v>
      </c>
      <c r="X159" s="4">
        <v>1</v>
      </c>
      <c r="Y159" s="4">
        <v>1</v>
      </c>
      <c r="Z159" s="4">
        <v>1</v>
      </c>
      <c r="AA159" s="18">
        <v>0</v>
      </c>
      <c r="AB159" s="18">
        <v>1</v>
      </c>
      <c r="AC159" s="18">
        <v>1</v>
      </c>
      <c r="AD159" s="18">
        <v>1</v>
      </c>
      <c r="AE159" s="18">
        <v>1</v>
      </c>
      <c r="AF159" s="18">
        <v>1</v>
      </c>
      <c r="AG159" s="18">
        <v>1</v>
      </c>
      <c r="AH159" s="18">
        <v>1</v>
      </c>
      <c r="AI159" s="18">
        <v>1</v>
      </c>
      <c r="AJ159" s="18">
        <v>1</v>
      </c>
      <c r="AK159" s="18">
        <v>0</v>
      </c>
      <c r="AL159" s="18">
        <v>1</v>
      </c>
      <c r="AM159" s="18">
        <v>1</v>
      </c>
      <c r="AN159" s="18">
        <v>1</v>
      </c>
      <c r="AO159" s="18">
        <v>1</v>
      </c>
      <c r="AP159" s="18">
        <v>1</v>
      </c>
      <c r="AQ159" s="18">
        <v>0</v>
      </c>
      <c r="AR159" s="18">
        <v>1</v>
      </c>
      <c r="AS159" s="18">
        <v>1</v>
      </c>
      <c r="AT159" s="18">
        <v>1</v>
      </c>
      <c r="AU159" s="18">
        <v>1</v>
      </c>
      <c r="AV159" s="18">
        <v>1</v>
      </c>
      <c r="AW159" s="18">
        <v>0</v>
      </c>
      <c r="AX159" s="18">
        <v>1</v>
      </c>
      <c r="AY159" s="18">
        <v>1</v>
      </c>
      <c r="AZ159" s="18">
        <v>0</v>
      </c>
      <c r="BA159" s="4">
        <v>1</v>
      </c>
      <c r="BB159" s="4">
        <v>1</v>
      </c>
      <c r="BC159" s="18">
        <v>1</v>
      </c>
      <c r="BD159" s="18">
        <v>1</v>
      </c>
      <c r="BE159" s="18">
        <v>1</v>
      </c>
      <c r="BF159" s="18">
        <v>0</v>
      </c>
      <c r="BG159" s="18">
        <v>1</v>
      </c>
      <c r="BH159" s="18">
        <v>1</v>
      </c>
      <c r="BI159" s="18">
        <v>1</v>
      </c>
      <c r="BJ159" s="18">
        <v>0</v>
      </c>
      <c r="BK159" s="18">
        <v>1</v>
      </c>
      <c r="BL159" s="4">
        <v>1</v>
      </c>
      <c r="BM159" s="18">
        <v>1</v>
      </c>
      <c r="BN159" s="210">
        <v>1</v>
      </c>
    </row>
    <row r="160" spans="2:66" x14ac:dyDescent="0.25">
      <c r="B160" s="325">
        <v>155</v>
      </c>
      <c r="C160" s="368" t="s">
        <v>868</v>
      </c>
      <c r="D160" s="368" t="s">
        <v>889</v>
      </c>
      <c r="E160" s="368" t="s">
        <v>153</v>
      </c>
      <c r="F160" s="381">
        <v>155</v>
      </c>
      <c r="G160" s="4">
        <v>1</v>
      </c>
      <c r="H160" s="4">
        <v>1</v>
      </c>
      <c r="I160" s="4">
        <v>1</v>
      </c>
      <c r="J160" s="4">
        <v>1</v>
      </c>
      <c r="K160" s="4">
        <v>1</v>
      </c>
      <c r="L160" s="4">
        <v>1</v>
      </c>
      <c r="M160" s="4">
        <v>1</v>
      </c>
      <c r="N160" s="4">
        <v>1</v>
      </c>
      <c r="O160" s="4">
        <v>1</v>
      </c>
      <c r="P160" s="4">
        <v>1</v>
      </c>
      <c r="Q160" s="18">
        <v>1</v>
      </c>
      <c r="R160" s="18">
        <v>0</v>
      </c>
      <c r="S160" s="18">
        <v>1</v>
      </c>
      <c r="T160" s="18">
        <v>1</v>
      </c>
      <c r="U160" s="18">
        <v>1</v>
      </c>
      <c r="V160" s="18">
        <v>0</v>
      </c>
      <c r="W160" s="18">
        <v>1</v>
      </c>
      <c r="X160" s="4">
        <v>1</v>
      </c>
      <c r="Y160" s="4">
        <v>1</v>
      </c>
      <c r="Z160" s="4">
        <v>1</v>
      </c>
      <c r="AA160" s="18">
        <v>1</v>
      </c>
      <c r="AB160" s="18">
        <v>0</v>
      </c>
      <c r="AC160" s="18">
        <v>1</v>
      </c>
      <c r="AD160" s="18">
        <v>1</v>
      </c>
      <c r="AE160" s="18">
        <v>1</v>
      </c>
      <c r="AF160" s="18">
        <v>1</v>
      </c>
      <c r="AG160" s="18">
        <v>1</v>
      </c>
      <c r="AH160" s="18">
        <v>1</v>
      </c>
      <c r="AI160" s="18">
        <v>1</v>
      </c>
      <c r="AJ160" s="18">
        <v>1</v>
      </c>
      <c r="AK160" s="18">
        <v>0</v>
      </c>
      <c r="AL160" s="18">
        <v>1</v>
      </c>
      <c r="AM160" s="18">
        <v>1</v>
      </c>
      <c r="AN160" s="18">
        <v>1</v>
      </c>
      <c r="AO160" s="18">
        <v>1</v>
      </c>
      <c r="AP160" s="18">
        <v>1</v>
      </c>
      <c r="AQ160" s="18">
        <v>1</v>
      </c>
      <c r="AR160" s="18">
        <v>0</v>
      </c>
      <c r="AS160" s="18">
        <v>1</v>
      </c>
      <c r="AT160" s="18">
        <v>1</v>
      </c>
      <c r="AU160" s="18">
        <v>1</v>
      </c>
      <c r="AV160" s="18">
        <v>1</v>
      </c>
      <c r="AW160" s="18">
        <v>0</v>
      </c>
      <c r="AX160" s="18">
        <v>1</v>
      </c>
      <c r="AY160" s="18">
        <v>1</v>
      </c>
      <c r="AZ160" s="18">
        <v>0</v>
      </c>
      <c r="BA160" s="4">
        <v>1</v>
      </c>
      <c r="BB160" s="4">
        <v>1</v>
      </c>
      <c r="BC160" s="18">
        <v>1</v>
      </c>
      <c r="BD160" s="18">
        <v>1</v>
      </c>
      <c r="BE160" s="18">
        <v>1</v>
      </c>
      <c r="BF160" s="18">
        <v>1</v>
      </c>
      <c r="BG160" s="18">
        <v>0</v>
      </c>
      <c r="BH160" s="18">
        <v>1</v>
      </c>
      <c r="BI160" s="18">
        <v>1</v>
      </c>
      <c r="BJ160" s="18">
        <v>1</v>
      </c>
      <c r="BK160" s="18">
        <v>0</v>
      </c>
      <c r="BL160" s="4">
        <v>1</v>
      </c>
      <c r="BM160" s="18">
        <v>1</v>
      </c>
      <c r="BN160" s="210">
        <v>1</v>
      </c>
    </row>
    <row r="161" spans="2:66" x14ac:dyDescent="0.25">
      <c r="B161" s="325">
        <v>156</v>
      </c>
      <c r="C161" s="368" t="s">
        <v>868</v>
      </c>
      <c r="D161" s="368" t="s">
        <v>894</v>
      </c>
      <c r="E161" s="368" t="s">
        <v>153</v>
      </c>
      <c r="F161" s="381">
        <v>156</v>
      </c>
      <c r="G161" s="4">
        <v>1</v>
      </c>
      <c r="H161" s="4">
        <v>1</v>
      </c>
      <c r="I161" s="4">
        <v>1</v>
      </c>
      <c r="J161" s="4">
        <v>1</v>
      </c>
      <c r="K161" s="4">
        <v>1</v>
      </c>
      <c r="L161" s="4">
        <v>1</v>
      </c>
      <c r="M161" s="4">
        <v>1</v>
      </c>
      <c r="N161" s="4">
        <v>1</v>
      </c>
      <c r="O161" s="4">
        <v>1</v>
      </c>
      <c r="P161" s="4">
        <v>1</v>
      </c>
      <c r="Q161" s="18">
        <v>1</v>
      </c>
      <c r="R161" s="18">
        <v>0</v>
      </c>
      <c r="S161" s="18">
        <v>1</v>
      </c>
      <c r="T161" s="18">
        <v>1</v>
      </c>
      <c r="U161" s="18">
        <v>1</v>
      </c>
      <c r="V161" s="18">
        <v>0</v>
      </c>
      <c r="W161" s="18">
        <v>1</v>
      </c>
      <c r="X161" s="4">
        <v>1</v>
      </c>
      <c r="Y161" s="4">
        <v>1</v>
      </c>
      <c r="Z161" s="4">
        <v>1</v>
      </c>
      <c r="AA161" s="18">
        <v>1</v>
      </c>
      <c r="AB161" s="18">
        <v>0</v>
      </c>
      <c r="AC161" s="18">
        <v>1</v>
      </c>
      <c r="AD161" s="18">
        <v>1</v>
      </c>
      <c r="AE161" s="18">
        <v>1</v>
      </c>
      <c r="AF161" s="18">
        <v>1</v>
      </c>
      <c r="AG161" s="18">
        <v>1</v>
      </c>
      <c r="AH161" s="18">
        <v>1</v>
      </c>
      <c r="AI161" s="18">
        <v>1</v>
      </c>
      <c r="AJ161" s="18">
        <v>1</v>
      </c>
      <c r="AK161" s="18">
        <v>0</v>
      </c>
      <c r="AL161" s="18">
        <v>1</v>
      </c>
      <c r="AM161" s="18">
        <v>1</v>
      </c>
      <c r="AN161" s="18">
        <v>1</v>
      </c>
      <c r="AO161" s="18">
        <v>1</v>
      </c>
      <c r="AP161" s="18">
        <v>1</v>
      </c>
      <c r="AQ161" s="18">
        <v>1</v>
      </c>
      <c r="AR161" s="18">
        <v>0</v>
      </c>
      <c r="AS161" s="18">
        <v>1</v>
      </c>
      <c r="AT161" s="18">
        <v>1</v>
      </c>
      <c r="AU161" s="18">
        <v>1</v>
      </c>
      <c r="AV161" s="18">
        <v>1</v>
      </c>
      <c r="AW161" s="18">
        <v>0</v>
      </c>
      <c r="AX161" s="18">
        <v>1</v>
      </c>
      <c r="AY161" s="18">
        <v>1</v>
      </c>
      <c r="AZ161" s="18">
        <v>0</v>
      </c>
      <c r="BA161" s="4">
        <v>1</v>
      </c>
      <c r="BB161" s="4">
        <v>1</v>
      </c>
      <c r="BC161" s="18">
        <v>1</v>
      </c>
      <c r="BD161" s="18">
        <v>1</v>
      </c>
      <c r="BE161" s="18">
        <v>1</v>
      </c>
      <c r="BF161" s="18">
        <v>1</v>
      </c>
      <c r="BG161" s="18">
        <v>0</v>
      </c>
      <c r="BH161" s="18">
        <v>1</v>
      </c>
      <c r="BI161" s="18">
        <v>1</v>
      </c>
      <c r="BJ161" s="18">
        <v>1</v>
      </c>
      <c r="BK161" s="18">
        <v>0</v>
      </c>
      <c r="BL161" s="4">
        <v>1</v>
      </c>
      <c r="BM161" s="18">
        <v>1</v>
      </c>
      <c r="BN161" s="210">
        <v>1</v>
      </c>
    </row>
    <row r="162" spans="2:66" x14ac:dyDescent="0.25">
      <c r="B162" s="325">
        <v>157</v>
      </c>
      <c r="C162" s="368" t="s">
        <v>868</v>
      </c>
      <c r="D162" s="368" t="s">
        <v>498</v>
      </c>
      <c r="E162" s="368" t="s">
        <v>153</v>
      </c>
      <c r="F162" s="381">
        <v>157</v>
      </c>
      <c r="G162" s="4">
        <v>1</v>
      </c>
      <c r="H162" s="4">
        <v>1</v>
      </c>
      <c r="I162" s="4">
        <v>1</v>
      </c>
      <c r="J162" s="4">
        <v>1</v>
      </c>
      <c r="K162" s="4">
        <v>1</v>
      </c>
      <c r="L162" s="4">
        <v>1</v>
      </c>
      <c r="M162" s="4">
        <v>1</v>
      </c>
      <c r="N162" s="4">
        <v>1</v>
      </c>
      <c r="O162" s="4">
        <v>1</v>
      </c>
      <c r="P162" s="4">
        <v>1</v>
      </c>
      <c r="Q162" s="18">
        <v>1</v>
      </c>
      <c r="R162" s="18">
        <v>0</v>
      </c>
      <c r="S162" s="18">
        <v>1</v>
      </c>
      <c r="T162" s="18">
        <v>1</v>
      </c>
      <c r="U162" s="18">
        <v>1</v>
      </c>
      <c r="V162" s="18">
        <v>0</v>
      </c>
      <c r="W162" s="18">
        <v>1</v>
      </c>
      <c r="X162" s="4">
        <v>1</v>
      </c>
      <c r="Y162" s="4">
        <v>1</v>
      </c>
      <c r="Z162" s="4">
        <v>1</v>
      </c>
      <c r="AA162" s="18">
        <v>1</v>
      </c>
      <c r="AB162" s="18">
        <v>0</v>
      </c>
      <c r="AC162" s="18">
        <v>1</v>
      </c>
      <c r="AD162" s="18">
        <v>1</v>
      </c>
      <c r="AE162" s="18">
        <v>1</v>
      </c>
      <c r="AF162" s="18">
        <v>1</v>
      </c>
      <c r="AG162" s="18">
        <v>1</v>
      </c>
      <c r="AH162" s="18">
        <v>1</v>
      </c>
      <c r="AI162" s="18">
        <v>1</v>
      </c>
      <c r="AJ162" s="18">
        <v>1</v>
      </c>
      <c r="AK162" s="18">
        <v>0</v>
      </c>
      <c r="AL162" s="18">
        <v>1</v>
      </c>
      <c r="AM162" s="18">
        <v>1</v>
      </c>
      <c r="AN162" s="18">
        <v>1</v>
      </c>
      <c r="AO162" s="18">
        <v>1</v>
      </c>
      <c r="AP162" s="18">
        <v>1</v>
      </c>
      <c r="AQ162" s="18">
        <v>1</v>
      </c>
      <c r="AR162" s="18">
        <v>0</v>
      </c>
      <c r="AS162" s="18">
        <v>1</v>
      </c>
      <c r="AT162" s="18">
        <v>1</v>
      </c>
      <c r="AU162" s="18">
        <v>1</v>
      </c>
      <c r="AV162" s="18">
        <v>1</v>
      </c>
      <c r="AW162" s="18">
        <v>0</v>
      </c>
      <c r="AX162" s="18">
        <v>1</v>
      </c>
      <c r="AY162" s="18">
        <v>1</v>
      </c>
      <c r="AZ162" s="18">
        <v>0</v>
      </c>
      <c r="BA162" s="4">
        <v>1</v>
      </c>
      <c r="BB162" s="4">
        <v>1</v>
      </c>
      <c r="BC162" s="18">
        <v>1</v>
      </c>
      <c r="BD162" s="18">
        <v>1</v>
      </c>
      <c r="BE162" s="18">
        <v>1</v>
      </c>
      <c r="BF162" s="18">
        <v>1</v>
      </c>
      <c r="BG162" s="18">
        <v>0</v>
      </c>
      <c r="BH162" s="18">
        <v>1</v>
      </c>
      <c r="BI162" s="18">
        <v>1</v>
      </c>
      <c r="BJ162" s="18">
        <v>1</v>
      </c>
      <c r="BK162" s="18">
        <v>0</v>
      </c>
      <c r="BL162" s="4">
        <v>1</v>
      </c>
      <c r="BM162" s="18">
        <v>1</v>
      </c>
      <c r="BN162" s="210">
        <v>1</v>
      </c>
    </row>
    <row r="163" spans="2:66" x14ac:dyDescent="0.25">
      <c r="B163" s="325">
        <v>158</v>
      </c>
      <c r="C163" s="368" t="s">
        <v>868</v>
      </c>
      <c r="D163" s="368" t="s">
        <v>499</v>
      </c>
      <c r="E163" s="368" t="s">
        <v>153</v>
      </c>
      <c r="F163" s="381">
        <v>158</v>
      </c>
      <c r="G163" s="4">
        <v>1</v>
      </c>
      <c r="H163" s="4">
        <v>1</v>
      </c>
      <c r="I163" s="4">
        <v>1</v>
      </c>
      <c r="J163" s="4">
        <v>1</v>
      </c>
      <c r="K163" s="4">
        <v>1</v>
      </c>
      <c r="L163" s="4">
        <v>1</v>
      </c>
      <c r="M163" s="4">
        <v>1</v>
      </c>
      <c r="N163" s="4">
        <v>1</v>
      </c>
      <c r="O163" s="4">
        <v>1</v>
      </c>
      <c r="P163" s="4">
        <v>1</v>
      </c>
      <c r="Q163" s="18">
        <v>1</v>
      </c>
      <c r="R163" s="18">
        <v>0</v>
      </c>
      <c r="S163" s="18">
        <v>1</v>
      </c>
      <c r="T163" s="18">
        <v>1</v>
      </c>
      <c r="U163" s="18">
        <v>1</v>
      </c>
      <c r="V163" s="18">
        <v>0</v>
      </c>
      <c r="W163" s="18">
        <v>1</v>
      </c>
      <c r="X163" s="4">
        <v>1</v>
      </c>
      <c r="Y163" s="4">
        <v>1</v>
      </c>
      <c r="Z163" s="4">
        <v>1</v>
      </c>
      <c r="AA163" s="18">
        <v>1</v>
      </c>
      <c r="AB163" s="18">
        <v>0</v>
      </c>
      <c r="AC163" s="18">
        <v>1</v>
      </c>
      <c r="AD163" s="18">
        <v>1</v>
      </c>
      <c r="AE163" s="18">
        <v>1</v>
      </c>
      <c r="AF163" s="18">
        <v>1</v>
      </c>
      <c r="AG163" s="18">
        <v>1</v>
      </c>
      <c r="AH163" s="18">
        <v>1</v>
      </c>
      <c r="AI163" s="18">
        <v>1</v>
      </c>
      <c r="AJ163" s="18">
        <v>1</v>
      </c>
      <c r="AK163" s="18">
        <v>0</v>
      </c>
      <c r="AL163" s="18">
        <v>1</v>
      </c>
      <c r="AM163" s="18">
        <v>1</v>
      </c>
      <c r="AN163" s="18">
        <v>1</v>
      </c>
      <c r="AO163" s="18">
        <v>1</v>
      </c>
      <c r="AP163" s="18">
        <v>1</v>
      </c>
      <c r="AQ163" s="18">
        <v>1</v>
      </c>
      <c r="AR163" s="18">
        <v>0</v>
      </c>
      <c r="AS163" s="18">
        <v>1</v>
      </c>
      <c r="AT163" s="18">
        <v>1</v>
      </c>
      <c r="AU163" s="18">
        <v>1</v>
      </c>
      <c r="AV163" s="18">
        <v>1</v>
      </c>
      <c r="AW163" s="18">
        <v>0</v>
      </c>
      <c r="AX163" s="18">
        <v>1</v>
      </c>
      <c r="AY163" s="18">
        <v>1</v>
      </c>
      <c r="AZ163" s="18">
        <v>0</v>
      </c>
      <c r="BA163" s="4">
        <v>1</v>
      </c>
      <c r="BB163" s="4">
        <v>1</v>
      </c>
      <c r="BC163" s="18">
        <v>1</v>
      </c>
      <c r="BD163" s="18">
        <v>1</v>
      </c>
      <c r="BE163" s="18">
        <v>1</v>
      </c>
      <c r="BF163" s="18">
        <v>1</v>
      </c>
      <c r="BG163" s="18">
        <v>0</v>
      </c>
      <c r="BH163" s="18">
        <v>1</v>
      </c>
      <c r="BI163" s="18">
        <v>1</v>
      </c>
      <c r="BJ163" s="18">
        <v>1</v>
      </c>
      <c r="BK163" s="18">
        <v>0</v>
      </c>
      <c r="BL163" s="4">
        <v>1</v>
      </c>
      <c r="BM163" s="18">
        <v>1</v>
      </c>
      <c r="BN163" s="210">
        <v>1</v>
      </c>
    </row>
    <row r="164" spans="2:66" x14ac:dyDescent="0.25">
      <c r="B164" s="325">
        <v>159</v>
      </c>
      <c r="C164" s="368" t="s">
        <v>868</v>
      </c>
      <c r="D164" s="368" t="s">
        <v>504</v>
      </c>
      <c r="E164" s="368" t="s">
        <v>153</v>
      </c>
      <c r="F164" s="381">
        <v>159</v>
      </c>
      <c r="G164" s="4">
        <v>1</v>
      </c>
      <c r="H164" s="4">
        <v>1</v>
      </c>
      <c r="I164" s="4">
        <v>1</v>
      </c>
      <c r="J164" s="4">
        <v>1</v>
      </c>
      <c r="K164" s="4">
        <v>1</v>
      </c>
      <c r="L164" s="4">
        <v>1</v>
      </c>
      <c r="M164" s="4">
        <v>1</v>
      </c>
      <c r="N164" s="4">
        <v>1</v>
      </c>
      <c r="O164" s="4">
        <v>1</v>
      </c>
      <c r="P164" s="4">
        <v>1</v>
      </c>
      <c r="Q164" s="18">
        <v>1</v>
      </c>
      <c r="R164" s="18">
        <v>0</v>
      </c>
      <c r="S164" s="18">
        <v>1</v>
      </c>
      <c r="T164" s="18">
        <v>1</v>
      </c>
      <c r="U164" s="18">
        <v>1</v>
      </c>
      <c r="V164" s="18">
        <v>0</v>
      </c>
      <c r="W164" s="18">
        <v>1</v>
      </c>
      <c r="X164" s="4">
        <v>1</v>
      </c>
      <c r="Y164" s="4">
        <v>1</v>
      </c>
      <c r="Z164" s="4">
        <v>1</v>
      </c>
      <c r="AA164" s="18">
        <v>1</v>
      </c>
      <c r="AB164" s="18">
        <v>0</v>
      </c>
      <c r="AC164" s="18">
        <v>1</v>
      </c>
      <c r="AD164" s="18">
        <v>1</v>
      </c>
      <c r="AE164" s="18">
        <v>1</v>
      </c>
      <c r="AF164" s="18">
        <v>1</v>
      </c>
      <c r="AG164" s="18">
        <v>1</v>
      </c>
      <c r="AH164" s="18">
        <v>1</v>
      </c>
      <c r="AI164" s="18">
        <v>1</v>
      </c>
      <c r="AJ164" s="18">
        <v>1</v>
      </c>
      <c r="AK164" s="18">
        <v>0</v>
      </c>
      <c r="AL164" s="18">
        <v>1</v>
      </c>
      <c r="AM164" s="18">
        <v>1</v>
      </c>
      <c r="AN164" s="18">
        <v>1</v>
      </c>
      <c r="AO164" s="18">
        <v>1</v>
      </c>
      <c r="AP164" s="18">
        <v>1</v>
      </c>
      <c r="AQ164" s="18">
        <v>1</v>
      </c>
      <c r="AR164" s="18">
        <v>0</v>
      </c>
      <c r="AS164" s="18">
        <v>1</v>
      </c>
      <c r="AT164" s="18">
        <v>1</v>
      </c>
      <c r="AU164" s="18">
        <v>1</v>
      </c>
      <c r="AV164" s="18">
        <v>1</v>
      </c>
      <c r="AW164" s="18">
        <v>0</v>
      </c>
      <c r="AX164" s="18">
        <v>1</v>
      </c>
      <c r="AY164" s="18">
        <v>1</v>
      </c>
      <c r="AZ164" s="18">
        <v>0</v>
      </c>
      <c r="BA164" s="4">
        <v>1</v>
      </c>
      <c r="BB164" s="4">
        <v>1</v>
      </c>
      <c r="BC164" s="18">
        <v>1</v>
      </c>
      <c r="BD164" s="18">
        <v>1</v>
      </c>
      <c r="BE164" s="18">
        <v>1</v>
      </c>
      <c r="BF164" s="18">
        <v>1</v>
      </c>
      <c r="BG164" s="18">
        <v>0</v>
      </c>
      <c r="BH164" s="18">
        <v>1</v>
      </c>
      <c r="BI164" s="18">
        <v>1</v>
      </c>
      <c r="BJ164" s="18">
        <v>1</v>
      </c>
      <c r="BK164" s="18">
        <v>0</v>
      </c>
      <c r="BL164" s="4">
        <v>1</v>
      </c>
      <c r="BM164" s="18">
        <v>1</v>
      </c>
      <c r="BN164" s="210">
        <v>1</v>
      </c>
    </row>
    <row r="165" spans="2:66" x14ac:dyDescent="0.25">
      <c r="B165" s="325">
        <v>160</v>
      </c>
      <c r="C165" s="368" t="s">
        <v>868</v>
      </c>
      <c r="D165" s="368" t="s">
        <v>510</v>
      </c>
      <c r="E165" s="368" t="s">
        <v>153</v>
      </c>
      <c r="F165" s="381">
        <v>160</v>
      </c>
      <c r="G165" s="4">
        <v>1</v>
      </c>
      <c r="H165" s="4">
        <v>1</v>
      </c>
      <c r="I165" s="4">
        <v>1</v>
      </c>
      <c r="J165" s="4">
        <v>1</v>
      </c>
      <c r="K165" s="4">
        <v>1</v>
      </c>
      <c r="L165" s="4">
        <v>1</v>
      </c>
      <c r="M165" s="4">
        <v>1</v>
      </c>
      <c r="N165" s="4">
        <v>1</v>
      </c>
      <c r="O165" s="4">
        <v>1</v>
      </c>
      <c r="P165" s="4">
        <v>1</v>
      </c>
      <c r="Q165" s="18">
        <v>1</v>
      </c>
      <c r="R165" s="18">
        <v>0</v>
      </c>
      <c r="S165" s="18">
        <v>1</v>
      </c>
      <c r="T165" s="18">
        <v>1</v>
      </c>
      <c r="U165" s="18">
        <v>1</v>
      </c>
      <c r="V165" s="18">
        <v>0</v>
      </c>
      <c r="W165" s="18">
        <v>1</v>
      </c>
      <c r="X165" s="4">
        <v>1</v>
      </c>
      <c r="Y165" s="4">
        <v>1</v>
      </c>
      <c r="Z165" s="4">
        <v>1</v>
      </c>
      <c r="AA165" s="18">
        <v>1</v>
      </c>
      <c r="AB165" s="18">
        <v>0</v>
      </c>
      <c r="AC165" s="18">
        <v>1</v>
      </c>
      <c r="AD165" s="18">
        <v>1</v>
      </c>
      <c r="AE165" s="18">
        <v>1</v>
      </c>
      <c r="AF165" s="18">
        <v>1</v>
      </c>
      <c r="AG165" s="18">
        <v>1</v>
      </c>
      <c r="AH165" s="18">
        <v>1</v>
      </c>
      <c r="AI165" s="18">
        <v>1</v>
      </c>
      <c r="AJ165" s="18">
        <v>1</v>
      </c>
      <c r="AK165" s="18">
        <v>0</v>
      </c>
      <c r="AL165" s="18">
        <v>1</v>
      </c>
      <c r="AM165" s="18">
        <v>1</v>
      </c>
      <c r="AN165" s="18">
        <v>1</v>
      </c>
      <c r="AO165" s="18">
        <v>1</v>
      </c>
      <c r="AP165" s="18">
        <v>1</v>
      </c>
      <c r="AQ165" s="18">
        <v>1</v>
      </c>
      <c r="AR165" s="18">
        <v>0</v>
      </c>
      <c r="AS165" s="18">
        <v>1</v>
      </c>
      <c r="AT165" s="18">
        <v>1</v>
      </c>
      <c r="AU165" s="18">
        <v>1</v>
      </c>
      <c r="AV165" s="18">
        <v>1</v>
      </c>
      <c r="AW165" s="18">
        <v>0</v>
      </c>
      <c r="AX165" s="18">
        <v>1</v>
      </c>
      <c r="AY165" s="18">
        <v>1</v>
      </c>
      <c r="AZ165" s="18">
        <v>0</v>
      </c>
      <c r="BA165" s="4">
        <v>1</v>
      </c>
      <c r="BB165" s="4">
        <v>1</v>
      </c>
      <c r="BC165" s="18">
        <v>1</v>
      </c>
      <c r="BD165" s="18">
        <v>1</v>
      </c>
      <c r="BE165" s="18">
        <v>1</v>
      </c>
      <c r="BF165" s="18">
        <v>1</v>
      </c>
      <c r="BG165" s="18">
        <v>0</v>
      </c>
      <c r="BH165" s="18">
        <v>1</v>
      </c>
      <c r="BI165" s="18">
        <v>1</v>
      </c>
      <c r="BJ165" s="18">
        <v>1</v>
      </c>
      <c r="BK165" s="18">
        <v>0</v>
      </c>
      <c r="BL165" s="4">
        <v>1</v>
      </c>
      <c r="BM165" s="18">
        <v>1</v>
      </c>
      <c r="BN165" s="210">
        <v>1</v>
      </c>
    </row>
    <row r="166" spans="2:66" x14ac:dyDescent="0.25">
      <c r="B166" s="325">
        <v>161</v>
      </c>
      <c r="C166" s="368" t="s">
        <v>868</v>
      </c>
      <c r="D166" s="368" t="s">
        <v>905</v>
      </c>
      <c r="E166" s="368" t="s">
        <v>153</v>
      </c>
      <c r="F166" s="381">
        <v>161</v>
      </c>
      <c r="G166" s="4">
        <v>1</v>
      </c>
      <c r="H166" s="4">
        <v>1</v>
      </c>
      <c r="I166" s="4">
        <v>1</v>
      </c>
      <c r="J166" s="4">
        <v>1</v>
      </c>
      <c r="K166" s="4">
        <v>1</v>
      </c>
      <c r="L166" s="4">
        <v>1</v>
      </c>
      <c r="M166" s="4">
        <v>1</v>
      </c>
      <c r="N166" s="4">
        <v>1</v>
      </c>
      <c r="O166" s="4">
        <v>1</v>
      </c>
      <c r="P166" s="4">
        <v>1</v>
      </c>
      <c r="Q166" s="18">
        <v>1</v>
      </c>
      <c r="R166" s="18">
        <v>0</v>
      </c>
      <c r="S166" s="18">
        <v>1</v>
      </c>
      <c r="T166" s="18">
        <v>1</v>
      </c>
      <c r="U166" s="18">
        <v>1</v>
      </c>
      <c r="V166" s="18">
        <v>0</v>
      </c>
      <c r="W166" s="18">
        <v>1</v>
      </c>
      <c r="X166" s="4">
        <v>1</v>
      </c>
      <c r="Y166" s="4">
        <v>1</v>
      </c>
      <c r="Z166" s="4">
        <v>1</v>
      </c>
      <c r="AA166" s="18">
        <v>1</v>
      </c>
      <c r="AB166" s="18">
        <v>0</v>
      </c>
      <c r="AC166" s="18">
        <v>1</v>
      </c>
      <c r="AD166" s="18">
        <v>1</v>
      </c>
      <c r="AE166" s="18">
        <v>1</v>
      </c>
      <c r="AF166" s="18">
        <v>1</v>
      </c>
      <c r="AG166" s="18">
        <v>1</v>
      </c>
      <c r="AH166" s="18">
        <v>1</v>
      </c>
      <c r="AI166" s="18">
        <v>1</v>
      </c>
      <c r="AJ166" s="18">
        <v>1</v>
      </c>
      <c r="AK166" s="18">
        <v>0</v>
      </c>
      <c r="AL166" s="18">
        <v>1</v>
      </c>
      <c r="AM166" s="18">
        <v>1</v>
      </c>
      <c r="AN166" s="18">
        <v>1</v>
      </c>
      <c r="AO166" s="18">
        <v>1</v>
      </c>
      <c r="AP166" s="18">
        <v>1</v>
      </c>
      <c r="AQ166" s="18">
        <v>1</v>
      </c>
      <c r="AR166" s="18">
        <v>0</v>
      </c>
      <c r="AS166" s="18">
        <v>1</v>
      </c>
      <c r="AT166" s="18">
        <v>1</v>
      </c>
      <c r="AU166" s="18">
        <v>1</v>
      </c>
      <c r="AV166" s="18">
        <v>1</v>
      </c>
      <c r="AW166" s="18">
        <v>0</v>
      </c>
      <c r="AX166" s="18">
        <v>1</v>
      </c>
      <c r="AY166" s="18">
        <v>1</v>
      </c>
      <c r="AZ166" s="18">
        <v>0</v>
      </c>
      <c r="BA166" s="4">
        <v>1</v>
      </c>
      <c r="BB166" s="4">
        <v>1</v>
      </c>
      <c r="BC166" s="18">
        <v>1</v>
      </c>
      <c r="BD166" s="18">
        <v>1</v>
      </c>
      <c r="BE166" s="18">
        <v>1</v>
      </c>
      <c r="BF166" s="18">
        <v>1</v>
      </c>
      <c r="BG166" s="18">
        <v>0</v>
      </c>
      <c r="BH166" s="18">
        <v>1</v>
      </c>
      <c r="BI166" s="18">
        <v>1</v>
      </c>
      <c r="BJ166" s="18">
        <v>1</v>
      </c>
      <c r="BK166" s="18">
        <v>0</v>
      </c>
      <c r="BL166" s="4">
        <v>1</v>
      </c>
      <c r="BM166" s="18">
        <v>1</v>
      </c>
      <c r="BN166" s="210">
        <v>1</v>
      </c>
    </row>
    <row r="167" spans="2:66" x14ac:dyDescent="0.25">
      <c r="B167" s="325">
        <v>162</v>
      </c>
      <c r="C167" s="368" t="s">
        <v>868</v>
      </c>
      <c r="D167" s="368" t="s">
        <v>520</v>
      </c>
      <c r="E167" s="368" t="s">
        <v>153</v>
      </c>
      <c r="F167" s="381">
        <v>162</v>
      </c>
      <c r="G167" s="4">
        <v>1</v>
      </c>
      <c r="H167" s="4">
        <v>1</v>
      </c>
      <c r="I167" s="4">
        <v>1</v>
      </c>
      <c r="J167" s="4">
        <v>1</v>
      </c>
      <c r="K167" s="4">
        <v>1</v>
      </c>
      <c r="L167" s="4">
        <v>1</v>
      </c>
      <c r="M167" s="4">
        <v>1</v>
      </c>
      <c r="N167" s="4">
        <v>1</v>
      </c>
      <c r="O167" s="4">
        <v>1</v>
      </c>
      <c r="P167" s="4">
        <v>1</v>
      </c>
      <c r="Q167" s="18">
        <v>1</v>
      </c>
      <c r="R167" s="18">
        <v>0</v>
      </c>
      <c r="S167" s="18">
        <v>1</v>
      </c>
      <c r="T167" s="18">
        <v>1</v>
      </c>
      <c r="U167" s="18">
        <v>1</v>
      </c>
      <c r="V167" s="18">
        <v>0</v>
      </c>
      <c r="W167" s="18">
        <v>1</v>
      </c>
      <c r="X167" s="4">
        <v>1</v>
      </c>
      <c r="Y167" s="4">
        <v>1</v>
      </c>
      <c r="Z167" s="4">
        <v>1</v>
      </c>
      <c r="AA167" s="18">
        <v>1</v>
      </c>
      <c r="AB167" s="18">
        <v>0</v>
      </c>
      <c r="AC167" s="18">
        <v>1</v>
      </c>
      <c r="AD167" s="18">
        <v>1</v>
      </c>
      <c r="AE167" s="18">
        <v>1</v>
      </c>
      <c r="AF167" s="18">
        <v>1</v>
      </c>
      <c r="AG167" s="18">
        <v>1</v>
      </c>
      <c r="AH167" s="18">
        <v>1</v>
      </c>
      <c r="AI167" s="18">
        <v>1</v>
      </c>
      <c r="AJ167" s="18">
        <v>1</v>
      </c>
      <c r="AK167" s="18">
        <v>0</v>
      </c>
      <c r="AL167" s="18">
        <v>1</v>
      </c>
      <c r="AM167" s="18">
        <v>1</v>
      </c>
      <c r="AN167" s="18">
        <v>1</v>
      </c>
      <c r="AO167" s="18">
        <v>1</v>
      </c>
      <c r="AP167" s="18">
        <v>1</v>
      </c>
      <c r="AQ167" s="18">
        <v>1</v>
      </c>
      <c r="AR167" s="18">
        <v>0</v>
      </c>
      <c r="AS167" s="18">
        <v>1</v>
      </c>
      <c r="AT167" s="18">
        <v>1</v>
      </c>
      <c r="AU167" s="18">
        <v>1</v>
      </c>
      <c r="AV167" s="18">
        <v>1</v>
      </c>
      <c r="AW167" s="18">
        <v>0</v>
      </c>
      <c r="AX167" s="18">
        <v>1</v>
      </c>
      <c r="AY167" s="18">
        <v>1</v>
      </c>
      <c r="AZ167" s="18">
        <v>0</v>
      </c>
      <c r="BA167" s="4">
        <v>1</v>
      </c>
      <c r="BB167" s="4">
        <v>1</v>
      </c>
      <c r="BC167" s="18">
        <v>1</v>
      </c>
      <c r="BD167" s="18">
        <v>1</v>
      </c>
      <c r="BE167" s="18">
        <v>1</v>
      </c>
      <c r="BF167" s="18">
        <v>1</v>
      </c>
      <c r="BG167" s="18">
        <v>0</v>
      </c>
      <c r="BH167" s="18">
        <v>1</v>
      </c>
      <c r="BI167" s="18">
        <v>1</v>
      </c>
      <c r="BJ167" s="18">
        <v>1</v>
      </c>
      <c r="BK167" s="18">
        <v>0</v>
      </c>
      <c r="BL167" s="4">
        <v>1</v>
      </c>
      <c r="BM167" s="18">
        <v>1</v>
      </c>
      <c r="BN167" s="210">
        <v>1</v>
      </c>
    </row>
    <row r="168" spans="2:66" x14ac:dyDescent="0.25">
      <c r="B168" s="325">
        <v>163</v>
      </c>
      <c r="C168" s="368" t="s">
        <v>868</v>
      </c>
      <c r="D168" s="368" t="s">
        <v>521</v>
      </c>
      <c r="E168" s="368" t="s">
        <v>153</v>
      </c>
      <c r="F168" s="381">
        <v>163</v>
      </c>
      <c r="G168" s="4">
        <v>1</v>
      </c>
      <c r="H168" s="4">
        <v>1</v>
      </c>
      <c r="I168" s="4">
        <v>1</v>
      </c>
      <c r="J168" s="4">
        <v>1</v>
      </c>
      <c r="K168" s="4">
        <v>1</v>
      </c>
      <c r="L168" s="4">
        <v>1</v>
      </c>
      <c r="M168" s="4">
        <v>1</v>
      </c>
      <c r="N168" s="4">
        <v>1</v>
      </c>
      <c r="O168" s="4">
        <v>1</v>
      </c>
      <c r="P168" s="4">
        <v>1</v>
      </c>
      <c r="Q168" s="18">
        <v>1</v>
      </c>
      <c r="R168" s="18">
        <v>0</v>
      </c>
      <c r="S168" s="18">
        <v>1</v>
      </c>
      <c r="T168" s="18">
        <v>1</v>
      </c>
      <c r="U168" s="18">
        <v>1</v>
      </c>
      <c r="V168" s="18">
        <v>0</v>
      </c>
      <c r="W168" s="18">
        <v>1</v>
      </c>
      <c r="X168" s="4">
        <v>1</v>
      </c>
      <c r="Y168" s="4">
        <v>1</v>
      </c>
      <c r="Z168" s="4">
        <v>1</v>
      </c>
      <c r="AA168" s="18">
        <v>1</v>
      </c>
      <c r="AB168" s="18">
        <v>0</v>
      </c>
      <c r="AC168" s="18">
        <v>1</v>
      </c>
      <c r="AD168" s="18">
        <v>1</v>
      </c>
      <c r="AE168" s="18">
        <v>1</v>
      </c>
      <c r="AF168" s="18">
        <v>1</v>
      </c>
      <c r="AG168" s="18">
        <v>1</v>
      </c>
      <c r="AH168" s="18">
        <v>1</v>
      </c>
      <c r="AI168" s="18">
        <v>1</v>
      </c>
      <c r="AJ168" s="18">
        <v>1</v>
      </c>
      <c r="AK168" s="18">
        <v>0</v>
      </c>
      <c r="AL168" s="18">
        <v>1</v>
      </c>
      <c r="AM168" s="18">
        <v>1</v>
      </c>
      <c r="AN168" s="18">
        <v>1</v>
      </c>
      <c r="AO168" s="18">
        <v>1</v>
      </c>
      <c r="AP168" s="18">
        <v>1</v>
      </c>
      <c r="AQ168" s="18">
        <v>1</v>
      </c>
      <c r="AR168" s="18">
        <v>0</v>
      </c>
      <c r="AS168" s="18">
        <v>1</v>
      </c>
      <c r="AT168" s="18">
        <v>1</v>
      </c>
      <c r="AU168" s="18">
        <v>1</v>
      </c>
      <c r="AV168" s="18">
        <v>1</v>
      </c>
      <c r="AW168" s="18">
        <v>0</v>
      </c>
      <c r="AX168" s="18">
        <v>1</v>
      </c>
      <c r="AY168" s="18">
        <v>1</v>
      </c>
      <c r="AZ168" s="18">
        <v>0</v>
      </c>
      <c r="BA168" s="4">
        <v>1</v>
      </c>
      <c r="BB168" s="4">
        <v>1</v>
      </c>
      <c r="BC168" s="18">
        <v>1</v>
      </c>
      <c r="BD168" s="18">
        <v>1</v>
      </c>
      <c r="BE168" s="18">
        <v>1</v>
      </c>
      <c r="BF168" s="18">
        <v>1</v>
      </c>
      <c r="BG168" s="18">
        <v>0</v>
      </c>
      <c r="BH168" s="18">
        <v>1</v>
      </c>
      <c r="BI168" s="18">
        <v>1</v>
      </c>
      <c r="BJ168" s="18">
        <v>1</v>
      </c>
      <c r="BK168" s="18">
        <v>0</v>
      </c>
      <c r="BL168" s="4">
        <v>1</v>
      </c>
      <c r="BM168" s="18">
        <v>1</v>
      </c>
      <c r="BN168" s="210">
        <v>1</v>
      </c>
    </row>
    <row r="169" spans="2:66" x14ac:dyDescent="0.25">
      <c r="B169" s="325">
        <v>164</v>
      </c>
      <c r="C169" s="368" t="s">
        <v>868</v>
      </c>
      <c r="D169" s="368" t="s">
        <v>522</v>
      </c>
      <c r="E169" s="368" t="s">
        <v>153</v>
      </c>
      <c r="F169" s="381">
        <v>164</v>
      </c>
      <c r="G169" s="4">
        <v>1</v>
      </c>
      <c r="H169" s="4">
        <v>1</v>
      </c>
      <c r="I169" s="4">
        <v>1</v>
      </c>
      <c r="J169" s="4">
        <v>1</v>
      </c>
      <c r="K169" s="4">
        <v>1</v>
      </c>
      <c r="L169" s="4">
        <v>1</v>
      </c>
      <c r="M169" s="4">
        <v>1</v>
      </c>
      <c r="N169" s="4">
        <v>1</v>
      </c>
      <c r="O169" s="4">
        <v>1</v>
      </c>
      <c r="P169" s="4">
        <v>1</v>
      </c>
      <c r="Q169" s="18">
        <v>1</v>
      </c>
      <c r="R169" s="18">
        <v>0</v>
      </c>
      <c r="S169" s="18">
        <v>1</v>
      </c>
      <c r="T169" s="18">
        <v>1</v>
      </c>
      <c r="U169" s="18">
        <v>1</v>
      </c>
      <c r="V169" s="18">
        <v>0</v>
      </c>
      <c r="W169" s="18">
        <v>1</v>
      </c>
      <c r="X169" s="4">
        <v>1</v>
      </c>
      <c r="Y169" s="4">
        <v>1</v>
      </c>
      <c r="Z169" s="4">
        <v>1</v>
      </c>
      <c r="AA169" s="18">
        <v>1</v>
      </c>
      <c r="AB169" s="18">
        <v>0</v>
      </c>
      <c r="AC169" s="18">
        <v>1</v>
      </c>
      <c r="AD169" s="18">
        <v>1</v>
      </c>
      <c r="AE169" s="18">
        <v>1</v>
      </c>
      <c r="AF169" s="18">
        <v>1</v>
      </c>
      <c r="AG169" s="18">
        <v>1</v>
      </c>
      <c r="AH169" s="18">
        <v>1</v>
      </c>
      <c r="AI169" s="18">
        <v>1</v>
      </c>
      <c r="AJ169" s="18">
        <v>1</v>
      </c>
      <c r="AK169" s="18">
        <v>0</v>
      </c>
      <c r="AL169" s="18">
        <v>1</v>
      </c>
      <c r="AM169" s="18">
        <v>1</v>
      </c>
      <c r="AN169" s="18">
        <v>1</v>
      </c>
      <c r="AO169" s="18">
        <v>1</v>
      </c>
      <c r="AP169" s="18">
        <v>1</v>
      </c>
      <c r="AQ169" s="18">
        <v>1</v>
      </c>
      <c r="AR169" s="18">
        <v>0</v>
      </c>
      <c r="AS169" s="18">
        <v>1</v>
      </c>
      <c r="AT169" s="18">
        <v>1</v>
      </c>
      <c r="AU169" s="18">
        <v>1</v>
      </c>
      <c r="AV169" s="18">
        <v>1</v>
      </c>
      <c r="AW169" s="18">
        <v>0</v>
      </c>
      <c r="AX169" s="18">
        <v>1</v>
      </c>
      <c r="AY169" s="18">
        <v>1</v>
      </c>
      <c r="AZ169" s="18">
        <v>0</v>
      </c>
      <c r="BA169" s="4">
        <v>1</v>
      </c>
      <c r="BB169" s="4">
        <v>1</v>
      </c>
      <c r="BC169" s="18">
        <v>1</v>
      </c>
      <c r="BD169" s="18">
        <v>1</v>
      </c>
      <c r="BE169" s="18">
        <v>1</v>
      </c>
      <c r="BF169" s="18">
        <v>1</v>
      </c>
      <c r="BG169" s="18">
        <v>0</v>
      </c>
      <c r="BH169" s="18">
        <v>1</v>
      </c>
      <c r="BI169" s="18">
        <v>1</v>
      </c>
      <c r="BJ169" s="18">
        <v>1</v>
      </c>
      <c r="BK169" s="18">
        <v>0</v>
      </c>
      <c r="BL169" s="4">
        <v>1</v>
      </c>
      <c r="BM169" s="18">
        <v>1</v>
      </c>
      <c r="BN169" s="210">
        <v>1</v>
      </c>
    </row>
    <row r="170" spans="2:66" x14ac:dyDescent="0.25">
      <c r="B170" s="325">
        <v>165</v>
      </c>
      <c r="C170" s="368" t="s">
        <v>868</v>
      </c>
      <c r="D170" s="368" t="s">
        <v>911</v>
      </c>
      <c r="E170" s="368" t="s">
        <v>153</v>
      </c>
      <c r="F170" s="381">
        <v>165</v>
      </c>
      <c r="G170" s="4">
        <v>1</v>
      </c>
      <c r="H170" s="4">
        <v>1</v>
      </c>
      <c r="I170" s="4">
        <v>1</v>
      </c>
      <c r="J170" s="4">
        <v>1</v>
      </c>
      <c r="K170" s="4">
        <v>1</v>
      </c>
      <c r="L170" s="4">
        <v>1</v>
      </c>
      <c r="M170" s="4">
        <v>1</v>
      </c>
      <c r="N170" s="4">
        <v>1</v>
      </c>
      <c r="O170" s="4">
        <v>1</v>
      </c>
      <c r="P170" s="4">
        <v>1</v>
      </c>
      <c r="Q170" s="18">
        <v>1</v>
      </c>
      <c r="R170" s="18">
        <v>0</v>
      </c>
      <c r="S170" s="18">
        <v>1</v>
      </c>
      <c r="T170" s="18">
        <v>1</v>
      </c>
      <c r="U170" s="18">
        <v>1</v>
      </c>
      <c r="V170" s="18">
        <v>0</v>
      </c>
      <c r="W170" s="18">
        <v>1</v>
      </c>
      <c r="X170" s="4">
        <v>1</v>
      </c>
      <c r="Y170" s="4">
        <v>1</v>
      </c>
      <c r="Z170" s="4">
        <v>1</v>
      </c>
      <c r="AA170" s="18">
        <v>1</v>
      </c>
      <c r="AB170" s="18">
        <v>0</v>
      </c>
      <c r="AC170" s="18">
        <v>1</v>
      </c>
      <c r="AD170" s="18">
        <v>1</v>
      </c>
      <c r="AE170" s="18">
        <v>1</v>
      </c>
      <c r="AF170" s="18">
        <v>1</v>
      </c>
      <c r="AG170" s="18">
        <v>1</v>
      </c>
      <c r="AH170" s="18">
        <v>1</v>
      </c>
      <c r="AI170" s="18">
        <v>1</v>
      </c>
      <c r="AJ170" s="18">
        <v>1</v>
      </c>
      <c r="AK170" s="18">
        <v>0</v>
      </c>
      <c r="AL170" s="18">
        <v>1</v>
      </c>
      <c r="AM170" s="18">
        <v>1</v>
      </c>
      <c r="AN170" s="18">
        <v>1</v>
      </c>
      <c r="AO170" s="18">
        <v>1</v>
      </c>
      <c r="AP170" s="18">
        <v>1</v>
      </c>
      <c r="AQ170" s="18">
        <v>1</v>
      </c>
      <c r="AR170" s="18">
        <v>0</v>
      </c>
      <c r="AS170" s="18">
        <v>1</v>
      </c>
      <c r="AT170" s="18">
        <v>1</v>
      </c>
      <c r="AU170" s="18">
        <v>1</v>
      </c>
      <c r="AV170" s="18">
        <v>1</v>
      </c>
      <c r="AW170" s="18">
        <v>0</v>
      </c>
      <c r="AX170" s="18">
        <v>1</v>
      </c>
      <c r="AY170" s="18">
        <v>1</v>
      </c>
      <c r="AZ170" s="18">
        <v>0</v>
      </c>
      <c r="BA170" s="4">
        <v>1</v>
      </c>
      <c r="BB170" s="4">
        <v>1</v>
      </c>
      <c r="BC170" s="18">
        <v>1</v>
      </c>
      <c r="BD170" s="18">
        <v>1</v>
      </c>
      <c r="BE170" s="18">
        <v>1</v>
      </c>
      <c r="BF170" s="18">
        <v>1</v>
      </c>
      <c r="BG170" s="18">
        <v>0</v>
      </c>
      <c r="BH170" s="18">
        <v>1</v>
      </c>
      <c r="BI170" s="18">
        <v>1</v>
      </c>
      <c r="BJ170" s="18">
        <v>1</v>
      </c>
      <c r="BK170" s="18">
        <v>0</v>
      </c>
      <c r="BL170" s="4">
        <v>1</v>
      </c>
      <c r="BM170" s="18">
        <v>1</v>
      </c>
      <c r="BN170" s="210">
        <v>1</v>
      </c>
    </row>
    <row r="171" spans="2:66" x14ac:dyDescent="0.25">
      <c r="B171" s="325">
        <v>166</v>
      </c>
      <c r="C171" s="368" t="s">
        <v>869</v>
      </c>
      <c r="D171" s="368" t="s">
        <v>905</v>
      </c>
      <c r="E171" s="368" t="s">
        <v>545</v>
      </c>
      <c r="F171" s="381">
        <v>166</v>
      </c>
      <c r="G171" s="4">
        <v>1</v>
      </c>
      <c r="H171" s="4">
        <v>1</v>
      </c>
      <c r="I171" s="4">
        <v>1</v>
      </c>
      <c r="J171" s="4">
        <v>1</v>
      </c>
      <c r="K171" s="4">
        <v>1</v>
      </c>
      <c r="L171" s="4">
        <v>1</v>
      </c>
      <c r="M171" s="4">
        <v>1</v>
      </c>
      <c r="N171" s="4">
        <v>1</v>
      </c>
      <c r="O171" s="4">
        <v>1</v>
      </c>
      <c r="P171" s="4">
        <v>1</v>
      </c>
      <c r="Q171" s="18">
        <v>1</v>
      </c>
      <c r="R171" s="18">
        <v>0</v>
      </c>
      <c r="S171" s="18">
        <v>1</v>
      </c>
      <c r="T171" s="18">
        <v>1</v>
      </c>
      <c r="U171" s="18">
        <v>1</v>
      </c>
      <c r="V171" s="18">
        <v>0</v>
      </c>
      <c r="W171" s="18">
        <v>1</v>
      </c>
      <c r="X171" s="4">
        <v>1</v>
      </c>
      <c r="Y171" s="4">
        <v>1</v>
      </c>
      <c r="Z171" s="4">
        <v>1</v>
      </c>
      <c r="AA171" s="18">
        <v>1</v>
      </c>
      <c r="AB171" s="18">
        <v>0</v>
      </c>
      <c r="AC171" s="18">
        <v>1</v>
      </c>
      <c r="AD171" s="18">
        <v>1</v>
      </c>
      <c r="AE171" s="18">
        <v>1</v>
      </c>
      <c r="AF171" s="18">
        <v>1</v>
      </c>
      <c r="AG171" s="18">
        <v>1</v>
      </c>
      <c r="AH171" s="18">
        <v>1</v>
      </c>
      <c r="AI171" s="18">
        <v>1</v>
      </c>
      <c r="AJ171" s="18">
        <v>1</v>
      </c>
      <c r="AK171" s="18">
        <v>0</v>
      </c>
      <c r="AL171" s="18">
        <v>1</v>
      </c>
      <c r="AM171" s="18">
        <v>1</v>
      </c>
      <c r="AN171" s="18">
        <v>1</v>
      </c>
      <c r="AO171" s="18">
        <v>1</v>
      </c>
      <c r="AP171" s="18">
        <v>1</v>
      </c>
      <c r="AQ171" s="18">
        <v>1</v>
      </c>
      <c r="AR171" s="18">
        <v>0</v>
      </c>
      <c r="AS171" s="18">
        <v>1</v>
      </c>
      <c r="AT171" s="18">
        <v>1</v>
      </c>
      <c r="AU171" s="18">
        <v>1</v>
      </c>
      <c r="AV171" s="18">
        <v>1</v>
      </c>
      <c r="AW171" s="18">
        <v>0</v>
      </c>
      <c r="AX171" s="18">
        <v>1</v>
      </c>
      <c r="AY171" s="18">
        <v>1</v>
      </c>
      <c r="AZ171" s="18">
        <v>0</v>
      </c>
      <c r="BA171" s="4">
        <v>1</v>
      </c>
      <c r="BB171" s="4">
        <v>1</v>
      </c>
      <c r="BC171" s="18">
        <v>1</v>
      </c>
      <c r="BD171" s="18">
        <v>1</v>
      </c>
      <c r="BE171" s="18">
        <v>1</v>
      </c>
      <c r="BF171" s="18">
        <v>1</v>
      </c>
      <c r="BG171" s="18">
        <v>0</v>
      </c>
      <c r="BH171" s="18">
        <v>1</v>
      </c>
      <c r="BI171" s="18">
        <v>1</v>
      </c>
      <c r="BJ171" s="18">
        <v>1</v>
      </c>
      <c r="BK171" s="18">
        <v>0</v>
      </c>
      <c r="BL171" s="4">
        <v>1</v>
      </c>
      <c r="BM171" s="18">
        <v>1</v>
      </c>
      <c r="BN171" s="210">
        <v>1</v>
      </c>
    </row>
    <row r="172" spans="2:66" x14ac:dyDescent="0.25">
      <c r="B172" s="325">
        <v>167</v>
      </c>
      <c r="C172" s="368" t="s">
        <v>869</v>
      </c>
      <c r="D172" s="368" t="s">
        <v>522</v>
      </c>
      <c r="E172" s="368" t="s">
        <v>545</v>
      </c>
      <c r="F172" s="381">
        <v>167</v>
      </c>
      <c r="G172" s="4">
        <v>1</v>
      </c>
      <c r="H172" s="4">
        <v>1</v>
      </c>
      <c r="I172" s="4">
        <v>1</v>
      </c>
      <c r="J172" s="4">
        <v>1</v>
      </c>
      <c r="K172" s="4">
        <v>1</v>
      </c>
      <c r="L172" s="4">
        <v>1</v>
      </c>
      <c r="M172" s="4">
        <v>1</v>
      </c>
      <c r="N172" s="4">
        <v>1</v>
      </c>
      <c r="O172" s="4">
        <v>1</v>
      </c>
      <c r="P172" s="4">
        <v>1</v>
      </c>
      <c r="Q172" s="18">
        <v>1</v>
      </c>
      <c r="R172" s="18">
        <v>0</v>
      </c>
      <c r="S172" s="18">
        <v>1</v>
      </c>
      <c r="T172" s="18">
        <v>1</v>
      </c>
      <c r="U172" s="18">
        <v>1</v>
      </c>
      <c r="V172" s="18">
        <v>0</v>
      </c>
      <c r="W172" s="18">
        <v>1</v>
      </c>
      <c r="X172" s="4">
        <v>1</v>
      </c>
      <c r="Y172" s="4">
        <v>1</v>
      </c>
      <c r="Z172" s="4">
        <v>1</v>
      </c>
      <c r="AA172" s="18">
        <v>1</v>
      </c>
      <c r="AB172" s="18">
        <v>0</v>
      </c>
      <c r="AC172" s="18">
        <v>1</v>
      </c>
      <c r="AD172" s="18">
        <v>1</v>
      </c>
      <c r="AE172" s="18">
        <v>1</v>
      </c>
      <c r="AF172" s="18">
        <v>1</v>
      </c>
      <c r="AG172" s="18">
        <v>1</v>
      </c>
      <c r="AH172" s="18">
        <v>1</v>
      </c>
      <c r="AI172" s="18">
        <v>1</v>
      </c>
      <c r="AJ172" s="18">
        <v>1</v>
      </c>
      <c r="AK172" s="18">
        <v>0</v>
      </c>
      <c r="AL172" s="18">
        <v>1</v>
      </c>
      <c r="AM172" s="18">
        <v>1</v>
      </c>
      <c r="AN172" s="18">
        <v>1</v>
      </c>
      <c r="AO172" s="18">
        <v>1</v>
      </c>
      <c r="AP172" s="18">
        <v>1</v>
      </c>
      <c r="AQ172" s="18">
        <v>1</v>
      </c>
      <c r="AR172" s="18">
        <v>0</v>
      </c>
      <c r="AS172" s="18">
        <v>1</v>
      </c>
      <c r="AT172" s="18">
        <v>1</v>
      </c>
      <c r="AU172" s="18">
        <v>1</v>
      </c>
      <c r="AV172" s="18">
        <v>1</v>
      </c>
      <c r="AW172" s="18">
        <v>0</v>
      </c>
      <c r="AX172" s="18">
        <v>1</v>
      </c>
      <c r="AY172" s="18">
        <v>1</v>
      </c>
      <c r="AZ172" s="18">
        <v>0</v>
      </c>
      <c r="BA172" s="4">
        <v>1</v>
      </c>
      <c r="BB172" s="4">
        <v>1</v>
      </c>
      <c r="BC172" s="18">
        <v>1</v>
      </c>
      <c r="BD172" s="18">
        <v>1</v>
      </c>
      <c r="BE172" s="18">
        <v>1</v>
      </c>
      <c r="BF172" s="18">
        <v>1</v>
      </c>
      <c r="BG172" s="18">
        <v>0</v>
      </c>
      <c r="BH172" s="18">
        <v>1</v>
      </c>
      <c r="BI172" s="18">
        <v>1</v>
      </c>
      <c r="BJ172" s="18">
        <v>1</v>
      </c>
      <c r="BK172" s="18">
        <v>0</v>
      </c>
      <c r="BL172" s="4">
        <v>1</v>
      </c>
      <c r="BM172" s="18">
        <v>1</v>
      </c>
      <c r="BN172" s="210">
        <v>1</v>
      </c>
    </row>
    <row r="173" spans="2:66" x14ac:dyDescent="0.25">
      <c r="B173" s="325">
        <v>168</v>
      </c>
      <c r="C173" s="368" t="s">
        <v>869</v>
      </c>
      <c r="D173" s="368" t="s">
        <v>892</v>
      </c>
      <c r="E173" s="368">
        <v>3031</v>
      </c>
      <c r="F173" s="381">
        <v>168</v>
      </c>
      <c r="G173" s="4">
        <v>1</v>
      </c>
      <c r="H173" s="4">
        <v>1</v>
      </c>
      <c r="I173" s="4">
        <v>1</v>
      </c>
      <c r="J173" s="4">
        <v>1</v>
      </c>
      <c r="K173" s="4">
        <v>1</v>
      </c>
      <c r="L173" s="4">
        <v>1</v>
      </c>
      <c r="M173" s="4">
        <v>1</v>
      </c>
      <c r="N173" s="4">
        <v>1</v>
      </c>
      <c r="O173" s="4">
        <v>1</v>
      </c>
      <c r="P173" s="4">
        <v>1</v>
      </c>
      <c r="Q173" s="18">
        <v>1</v>
      </c>
      <c r="R173" s="18">
        <v>0</v>
      </c>
      <c r="S173" s="18">
        <v>1</v>
      </c>
      <c r="T173" s="18">
        <v>1</v>
      </c>
      <c r="U173" s="18">
        <v>1</v>
      </c>
      <c r="V173" s="18">
        <v>0</v>
      </c>
      <c r="W173" s="18">
        <v>1</v>
      </c>
      <c r="X173" s="4">
        <v>1</v>
      </c>
      <c r="Y173" s="4">
        <v>1</v>
      </c>
      <c r="Z173" s="4">
        <v>1</v>
      </c>
      <c r="AA173" s="18">
        <v>1</v>
      </c>
      <c r="AB173" s="18">
        <v>0</v>
      </c>
      <c r="AC173" s="18">
        <v>1</v>
      </c>
      <c r="AD173" s="18">
        <v>1</v>
      </c>
      <c r="AE173" s="18">
        <v>1</v>
      </c>
      <c r="AF173" s="18">
        <v>1</v>
      </c>
      <c r="AG173" s="18">
        <v>1</v>
      </c>
      <c r="AH173" s="18">
        <v>1</v>
      </c>
      <c r="AI173" s="18">
        <v>1</v>
      </c>
      <c r="AJ173" s="18">
        <v>1</v>
      </c>
      <c r="AK173" s="18">
        <v>0</v>
      </c>
      <c r="AL173" s="18">
        <v>1</v>
      </c>
      <c r="AM173" s="18">
        <v>1</v>
      </c>
      <c r="AN173" s="18">
        <v>1</v>
      </c>
      <c r="AO173" s="18">
        <v>1</v>
      </c>
      <c r="AP173" s="18">
        <v>1</v>
      </c>
      <c r="AQ173" s="18">
        <v>1</v>
      </c>
      <c r="AR173" s="18">
        <v>0</v>
      </c>
      <c r="AS173" s="18">
        <v>1</v>
      </c>
      <c r="AT173" s="18">
        <v>1</v>
      </c>
      <c r="AU173" s="18">
        <v>1</v>
      </c>
      <c r="AV173" s="18">
        <v>1</v>
      </c>
      <c r="AW173" s="18">
        <v>0</v>
      </c>
      <c r="AX173" s="18">
        <v>1</v>
      </c>
      <c r="AY173" s="18">
        <v>1</v>
      </c>
      <c r="AZ173" s="18">
        <v>0</v>
      </c>
      <c r="BA173" s="4">
        <v>1</v>
      </c>
      <c r="BB173" s="4">
        <v>1</v>
      </c>
      <c r="BC173" s="18">
        <v>1</v>
      </c>
      <c r="BD173" s="18">
        <v>1</v>
      </c>
      <c r="BE173" s="18">
        <v>1</v>
      </c>
      <c r="BF173" s="18">
        <v>1</v>
      </c>
      <c r="BG173" s="18">
        <v>0</v>
      </c>
      <c r="BH173" s="18">
        <v>1</v>
      </c>
      <c r="BI173" s="18">
        <v>1</v>
      </c>
      <c r="BJ173" s="18">
        <v>1</v>
      </c>
      <c r="BK173" s="18">
        <v>0</v>
      </c>
      <c r="BL173" s="4">
        <v>1</v>
      </c>
      <c r="BM173" s="18">
        <v>1</v>
      </c>
      <c r="BN173" s="210">
        <v>1</v>
      </c>
    </row>
    <row r="174" spans="2:66" x14ac:dyDescent="0.25">
      <c r="B174" s="325">
        <v>169</v>
      </c>
      <c r="C174" s="368" t="s">
        <v>869</v>
      </c>
      <c r="D174" s="368" t="s">
        <v>895</v>
      </c>
      <c r="E174" s="368">
        <v>3031</v>
      </c>
      <c r="F174" s="381">
        <v>169</v>
      </c>
      <c r="G174" s="4">
        <v>1</v>
      </c>
      <c r="H174" s="4">
        <v>1</v>
      </c>
      <c r="I174" s="4">
        <v>1</v>
      </c>
      <c r="J174" s="4">
        <v>1</v>
      </c>
      <c r="K174" s="4">
        <v>1</v>
      </c>
      <c r="L174" s="4">
        <v>1</v>
      </c>
      <c r="M174" s="4">
        <v>1</v>
      </c>
      <c r="N174" s="4">
        <v>1</v>
      </c>
      <c r="O174" s="4">
        <v>1</v>
      </c>
      <c r="P174" s="4">
        <v>1</v>
      </c>
      <c r="Q174" s="18">
        <v>1</v>
      </c>
      <c r="R174" s="18">
        <v>0</v>
      </c>
      <c r="S174" s="18">
        <v>1</v>
      </c>
      <c r="T174" s="18">
        <v>1</v>
      </c>
      <c r="U174" s="18">
        <v>1</v>
      </c>
      <c r="V174" s="18">
        <v>0</v>
      </c>
      <c r="W174" s="18">
        <v>1</v>
      </c>
      <c r="X174" s="4">
        <v>1</v>
      </c>
      <c r="Y174" s="4">
        <v>1</v>
      </c>
      <c r="Z174" s="4">
        <v>1</v>
      </c>
      <c r="AA174" s="18">
        <v>1</v>
      </c>
      <c r="AB174" s="18">
        <v>0</v>
      </c>
      <c r="AC174" s="18">
        <v>1</v>
      </c>
      <c r="AD174" s="18">
        <v>1</v>
      </c>
      <c r="AE174" s="18">
        <v>1</v>
      </c>
      <c r="AF174" s="18">
        <v>1</v>
      </c>
      <c r="AG174" s="18">
        <v>1</v>
      </c>
      <c r="AH174" s="18">
        <v>1</v>
      </c>
      <c r="AI174" s="18">
        <v>1</v>
      </c>
      <c r="AJ174" s="18">
        <v>1</v>
      </c>
      <c r="AK174" s="18">
        <v>0</v>
      </c>
      <c r="AL174" s="18">
        <v>1</v>
      </c>
      <c r="AM174" s="18">
        <v>1</v>
      </c>
      <c r="AN174" s="18">
        <v>1</v>
      </c>
      <c r="AO174" s="18">
        <v>1</v>
      </c>
      <c r="AP174" s="18">
        <v>1</v>
      </c>
      <c r="AQ174" s="18">
        <v>1</v>
      </c>
      <c r="AR174" s="18">
        <v>0</v>
      </c>
      <c r="AS174" s="18">
        <v>1</v>
      </c>
      <c r="AT174" s="18">
        <v>1</v>
      </c>
      <c r="AU174" s="18">
        <v>1</v>
      </c>
      <c r="AV174" s="18">
        <v>1</v>
      </c>
      <c r="AW174" s="18">
        <v>0</v>
      </c>
      <c r="AX174" s="18">
        <v>1</v>
      </c>
      <c r="AY174" s="18">
        <v>1</v>
      </c>
      <c r="AZ174" s="18">
        <v>0</v>
      </c>
      <c r="BA174" s="4">
        <v>1</v>
      </c>
      <c r="BB174" s="4">
        <v>1</v>
      </c>
      <c r="BC174" s="18">
        <v>1</v>
      </c>
      <c r="BD174" s="18">
        <v>1</v>
      </c>
      <c r="BE174" s="18">
        <v>1</v>
      </c>
      <c r="BF174" s="18">
        <v>1</v>
      </c>
      <c r="BG174" s="18">
        <v>0</v>
      </c>
      <c r="BH174" s="18">
        <v>1</v>
      </c>
      <c r="BI174" s="18">
        <v>1</v>
      </c>
      <c r="BJ174" s="18">
        <v>1</v>
      </c>
      <c r="BK174" s="18">
        <v>0</v>
      </c>
      <c r="BL174" s="4">
        <v>1</v>
      </c>
      <c r="BM174" s="18">
        <v>1</v>
      </c>
      <c r="BN174" s="210">
        <v>1</v>
      </c>
    </row>
    <row r="175" spans="2:66" x14ac:dyDescent="0.25">
      <c r="B175" s="325">
        <v>170</v>
      </c>
      <c r="C175" s="368" t="s">
        <v>869</v>
      </c>
      <c r="D175" s="368" t="s">
        <v>915</v>
      </c>
      <c r="E175" s="368">
        <v>3031</v>
      </c>
      <c r="F175" s="381">
        <v>170</v>
      </c>
      <c r="G175" s="4">
        <v>1</v>
      </c>
      <c r="H175" s="4">
        <v>1</v>
      </c>
      <c r="I175" s="4">
        <v>1</v>
      </c>
      <c r="J175" s="4">
        <v>1</v>
      </c>
      <c r="K175" s="4">
        <v>1</v>
      </c>
      <c r="L175" s="4">
        <v>1</v>
      </c>
      <c r="M175" s="4">
        <v>1</v>
      </c>
      <c r="N175" s="4">
        <v>1</v>
      </c>
      <c r="O175" s="4">
        <v>1</v>
      </c>
      <c r="P175" s="4">
        <v>1</v>
      </c>
      <c r="Q175" s="18">
        <v>1</v>
      </c>
      <c r="R175" s="18">
        <v>0</v>
      </c>
      <c r="S175" s="18">
        <v>1</v>
      </c>
      <c r="T175" s="18">
        <v>1</v>
      </c>
      <c r="U175" s="18">
        <v>1</v>
      </c>
      <c r="V175" s="18">
        <v>0</v>
      </c>
      <c r="W175" s="18">
        <v>1</v>
      </c>
      <c r="X175" s="4">
        <v>1</v>
      </c>
      <c r="Y175" s="4">
        <v>1</v>
      </c>
      <c r="Z175" s="4">
        <v>1</v>
      </c>
      <c r="AA175" s="18">
        <v>1</v>
      </c>
      <c r="AB175" s="18">
        <v>0</v>
      </c>
      <c r="AC175" s="18">
        <v>1</v>
      </c>
      <c r="AD175" s="18">
        <v>1</v>
      </c>
      <c r="AE175" s="18">
        <v>1</v>
      </c>
      <c r="AF175" s="18">
        <v>1</v>
      </c>
      <c r="AG175" s="18">
        <v>1</v>
      </c>
      <c r="AH175" s="18">
        <v>1</v>
      </c>
      <c r="AI175" s="18">
        <v>1</v>
      </c>
      <c r="AJ175" s="18">
        <v>1</v>
      </c>
      <c r="AK175" s="18">
        <v>0</v>
      </c>
      <c r="AL175" s="18">
        <v>1</v>
      </c>
      <c r="AM175" s="18">
        <v>1</v>
      </c>
      <c r="AN175" s="18">
        <v>1</v>
      </c>
      <c r="AO175" s="18">
        <v>1</v>
      </c>
      <c r="AP175" s="18">
        <v>1</v>
      </c>
      <c r="AQ175" s="18">
        <v>1</v>
      </c>
      <c r="AR175" s="18">
        <v>0</v>
      </c>
      <c r="AS175" s="18">
        <v>1</v>
      </c>
      <c r="AT175" s="18">
        <v>1</v>
      </c>
      <c r="AU175" s="18">
        <v>1</v>
      </c>
      <c r="AV175" s="18">
        <v>1</v>
      </c>
      <c r="AW175" s="18">
        <v>0</v>
      </c>
      <c r="AX175" s="18">
        <v>1</v>
      </c>
      <c r="AY175" s="18">
        <v>1</v>
      </c>
      <c r="AZ175" s="18">
        <v>0</v>
      </c>
      <c r="BA175" s="4">
        <v>1</v>
      </c>
      <c r="BB175" s="4">
        <v>1</v>
      </c>
      <c r="BC175" s="18">
        <v>1</v>
      </c>
      <c r="BD175" s="18">
        <v>1</v>
      </c>
      <c r="BE175" s="18">
        <v>1</v>
      </c>
      <c r="BF175" s="18">
        <v>1</v>
      </c>
      <c r="BG175" s="18">
        <v>0</v>
      </c>
      <c r="BH175" s="18">
        <v>1</v>
      </c>
      <c r="BI175" s="18">
        <v>1</v>
      </c>
      <c r="BJ175" s="18">
        <v>1</v>
      </c>
      <c r="BK175" s="18">
        <v>0</v>
      </c>
      <c r="BL175" s="4">
        <v>1</v>
      </c>
      <c r="BM175" s="18">
        <v>1</v>
      </c>
      <c r="BN175" s="210">
        <v>1</v>
      </c>
    </row>
    <row r="176" spans="2:66" x14ac:dyDescent="0.25">
      <c r="B176" s="325">
        <v>171</v>
      </c>
      <c r="C176" s="368" t="s">
        <v>869</v>
      </c>
      <c r="D176" s="368" t="s">
        <v>897</v>
      </c>
      <c r="E176" s="368">
        <v>3031</v>
      </c>
      <c r="F176" s="381">
        <v>171</v>
      </c>
      <c r="G176" s="4">
        <v>1</v>
      </c>
      <c r="H176" s="4">
        <v>1</v>
      </c>
      <c r="I176" s="4">
        <v>1</v>
      </c>
      <c r="J176" s="4">
        <v>1</v>
      </c>
      <c r="K176" s="4">
        <v>1</v>
      </c>
      <c r="L176" s="4">
        <v>1</v>
      </c>
      <c r="M176" s="4">
        <v>1</v>
      </c>
      <c r="N176" s="4">
        <v>1</v>
      </c>
      <c r="O176" s="4">
        <v>1</v>
      </c>
      <c r="P176" s="4">
        <v>1</v>
      </c>
      <c r="Q176" s="18">
        <v>1</v>
      </c>
      <c r="R176" s="18">
        <v>0</v>
      </c>
      <c r="S176" s="18">
        <v>1</v>
      </c>
      <c r="T176" s="18">
        <v>1</v>
      </c>
      <c r="U176" s="18">
        <v>1</v>
      </c>
      <c r="V176" s="18">
        <v>0</v>
      </c>
      <c r="W176" s="18">
        <v>1</v>
      </c>
      <c r="X176" s="4">
        <v>1</v>
      </c>
      <c r="Y176" s="4">
        <v>1</v>
      </c>
      <c r="Z176" s="4">
        <v>1</v>
      </c>
      <c r="AA176" s="18">
        <v>1</v>
      </c>
      <c r="AB176" s="18">
        <v>0</v>
      </c>
      <c r="AC176" s="18">
        <v>1</v>
      </c>
      <c r="AD176" s="18">
        <v>1</v>
      </c>
      <c r="AE176" s="18">
        <v>1</v>
      </c>
      <c r="AF176" s="18">
        <v>1</v>
      </c>
      <c r="AG176" s="18">
        <v>1</v>
      </c>
      <c r="AH176" s="18">
        <v>1</v>
      </c>
      <c r="AI176" s="18">
        <v>1</v>
      </c>
      <c r="AJ176" s="18">
        <v>1</v>
      </c>
      <c r="AK176" s="18">
        <v>0</v>
      </c>
      <c r="AL176" s="18">
        <v>1</v>
      </c>
      <c r="AM176" s="18">
        <v>1</v>
      </c>
      <c r="AN176" s="18">
        <v>1</v>
      </c>
      <c r="AO176" s="18">
        <v>1</v>
      </c>
      <c r="AP176" s="18">
        <v>1</v>
      </c>
      <c r="AQ176" s="18">
        <v>1</v>
      </c>
      <c r="AR176" s="18">
        <v>0</v>
      </c>
      <c r="AS176" s="18">
        <v>1</v>
      </c>
      <c r="AT176" s="18">
        <v>1</v>
      </c>
      <c r="AU176" s="18">
        <v>1</v>
      </c>
      <c r="AV176" s="18">
        <v>1</v>
      </c>
      <c r="AW176" s="18">
        <v>0</v>
      </c>
      <c r="AX176" s="18">
        <v>1</v>
      </c>
      <c r="AY176" s="18">
        <v>1</v>
      </c>
      <c r="AZ176" s="18">
        <v>0</v>
      </c>
      <c r="BA176" s="4">
        <v>1</v>
      </c>
      <c r="BB176" s="4">
        <v>1</v>
      </c>
      <c r="BC176" s="18">
        <v>1</v>
      </c>
      <c r="BD176" s="18">
        <v>1</v>
      </c>
      <c r="BE176" s="18">
        <v>1</v>
      </c>
      <c r="BF176" s="18">
        <v>1</v>
      </c>
      <c r="BG176" s="18">
        <v>0</v>
      </c>
      <c r="BH176" s="18">
        <v>1</v>
      </c>
      <c r="BI176" s="18">
        <v>1</v>
      </c>
      <c r="BJ176" s="18">
        <v>1</v>
      </c>
      <c r="BK176" s="18">
        <v>0</v>
      </c>
      <c r="BL176" s="4">
        <v>1</v>
      </c>
      <c r="BM176" s="18">
        <v>1</v>
      </c>
      <c r="BN176" s="210">
        <v>1</v>
      </c>
    </row>
    <row r="177" spans="2:66" x14ac:dyDescent="0.25">
      <c r="B177" s="325">
        <v>172</v>
      </c>
      <c r="C177" s="368" t="s">
        <v>869</v>
      </c>
      <c r="D177" s="368" t="s">
        <v>902</v>
      </c>
      <c r="E177" s="368">
        <v>3031</v>
      </c>
      <c r="F177" s="381">
        <v>172</v>
      </c>
      <c r="G177" s="4">
        <v>1</v>
      </c>
      <c r="H177" s="4">
        <v>1</v>
      </c>
      <c r="I177" s="4">
        <v>1</v>
      </c>
      <c r="J177" s="4">
        <v>1</v>
      </c>
      <c r="K177" s="4">
        <v>1</v>
      </c>
      <c r="L177" s="4">
        <v>1</v>
      </c>
      <c r="M177" s="4">
        <v>1</v>
      </c>
      <c r="N177" s="4">
        <v>1</v>
      </c>
      <c r="O177" s="4">
        <v>1</v>
      </c>
      <c r="P177" s="4">
        <v>1</v>
      </c>
      <c r="Q177" s="18">
        <v>1</v>
      </c>
      <c r="R177" s="18">
        <v>0</v>
      </c>
      <c r="S177" s="18">
        <v>1</v>
      </c>
      <c r="T177" s="18">
        <v>1</v>
      </c>
      <c r="U177" s="18">
        <v>1</v>
      </c>
      <c r="V177" s="18">
        <v>0</v>
      </c>
      <c r="W177" s="18">
        <v>1</v>
      </c>
      <c r="X177" s="4">
        <v>1</v>
      </c>
      <c r="Y177" s="4">
        <v>1</v>
      </c>
      <c r="Z177" s="4">
        <v>1</v>
      </c>
      <c r="AA177" s="18">
        <v>1</v>
      </c>
      <c r="AB177" s="18">
        <v>0</v>
      </c>
      <c r="AC177" s="18">
        <v>1</v>
      </c>
      <c r="AD177" s="18">
        <v>1</v>
      </c>
      <c r="AE177" s="18">
        <v>1</v>
      </c>
      <c r="AF177" s="18">
        <v>1</v>
      </c>
      <c r="AG177" s="18">
        <v>1</v>
      </c>
      <c r="AH177" s="18">
        <v>1</v>
      </c>
      <c r="AI177" s="18">
        <v>1</v>
      </c>
      <c r="AJ177" s="18">
        <v>1</v>
      </c>
      <c r="AK177" s="18">
        <v>0</v>
      </c>
      <c r="AL177" s="18">
        <v>1</v>
      </c>
      <c r="AM177" s="18">
        <v>1</v>
      </c>
      <c r="AN177" s="18">
        <v>1</v>
      </c>
      <c r="AO177" s="18">
        <v>1</v>
      </c>
      <c r="AP177" s="18">
        <v>1</v>
      </c>
      <c r="AQ177" s="18">
        <v>1</v>
      </c>
      <c r="AR177" s="18">
        <v>0</v>
      </c>
      <c r="AS177" s="18">
        <v>1</v>
      </c>
      <c r="AT177" s="18">
        <v>1</v>
      </c>
      <c r="AU177" s="18">
        <v>1</v>
      </c>
      <c r="AV177" s="18">
        <v>1</v>
      </c>
      <c r="AW177" s="18">
        <v>0</v>
      </c>
      <c r="AX177" s="18">
        <v>1</v>
      </c>
      <c r="AY177" s="18">
        <v>1</v>
      </c>
      <c r="AZ177" s="18">
        <v>0</v>
      </c>
      <c r="BA177" s="4">
        <v>1</v>
      </c>
      <c r="BB177" s="4">
        <v>1</v>
      </c>
      <c r="BC177" s="18">
        <v>1</v>
      </c>
      <c r="BD177" s="18">
        <v>1</v>
      </c>
      <c r="BE177" s="18">
        <v>1</v>
      </c>
      <c r="BF177" s="18">
        <v>1</v>
      </c>
      <c r="BG177" s="18">
        <v>0</v>
      </c>
      <c r="BH177" s="18">
        <v>1</v>
      </c>
      <c r="BI177" s="18">
        <v>1</v>
      </c>
      <c r="BJ177" s="18">
        <v>1</v>
      </c>
      <c r="BK177" s="18">
        <v>0</v>
      </c>
      <c r="BL177" s="4">
        <v>1</v>
      </c>
      <c r="BM177" s="18">
        <v>1</v>
      </c>
      <c r="BN177" s="210">
        <v>1</v>
      </c>
    </row>
    <row r="178" spans="2:66" x14ac:dyDescent="0.25">
      <c r="B178" s="325">
        <v>173</v>
      </c>
      <c r="C178" s="368" t="s">
        <v>869</v>
      </c>
      <c r="D178" s="368" t="s">
        <v>904</v>
      </c>
      <c r="E178" s="368">
        <v>3031</v>
      </c>
      <c r="F178" s="381">
        <v>173</v>
      </c>
      <c r="G178" s="4">
        <v>1</v>
      </c>
      <c r="H178" s="4">
        <v>1</v>
      </c>
      <c r="I178" s="4">
        <v>1</v>
      </c>
      <c r="J178" s="4">
        <v>1</v>
      </c>
      <c r="K178" s="4">
        <v>1</v>
      </c>
      <c r="L178" s="4">
        <v>1</v>
      </c>
      <c r="M178" s="4">
        <v>1</v>
      </c>
      <c r="N178" s="4">
        <v>1</v>
      </c>
      <c r="O178" s="4">
        <v>1</v>
      </c>
      <c r="P178" s="4">
        <v>1</v>
      </c>
      <c r="Q178" s="18">
        <v>1</v>
      </c>
      <c r="R178" s="18">
        <v>0</v>
      </c>
      <c r="S178" s="18">
        <v>1</v>
      </c>
      <c r="T178" s="18">
        <v>1</v>
      </c>
      <c r="U178" s="18">
        <v>1</v>
      </c>
      <c r="V178" s="18">
        <v>0</v>
      </c>
      <c r="W178" s="18">
        <v>1</v>
      </c>
      <c r="X178" s="4">
        <v>1</v>
      </c>
      <c r="Y178" s="4">
        <v>1</v>
      </c>
      <c r="Z178" s="4">
        <v>1</v>
      </c>
      <c r="AA178" s="18">
        <v>1</v>
      </c>
      <c r="AB178" s="18">
        <v>0</v>
      </c>
      <c r="AC178" s="18">
        <v>1</v>
      </c>
      <c r="AD178" s="18">
        <v>1</v>
      </c>
      <c r="AE178" s="18">
        <v>1</v>
      </c>
      <c r="AF178" s="18">
        <v>1</v>
      </c>
      <c r="AG178" s="18">
        <v>1</v>
      </c>
      <c r="AH178" s="18">
        <v>1</v>
      </c>
      <c r="AI178" s="18">
        <v>1</v>
      </c>
      <c r="AJ178" s="18">
        <v>1</v>
      </c>
      <c r="AK178" s="18">
        <v>0</v>
      </c>
      <c r="AL178" s="18">
        <v>1</v>
      </c>
      <c r="AM178" s="18">
        <v>1</v>
      </c>
      <c r="AN178" s="18">
        <v>1</v>
      </c>
      <c r="AO178" s="18">
        <v>1</v>
      </c>
      <c r="AP178" s="18">
        <v>1</v>
      </c>
      <c r="AQ178" s="18">
        <v>1</v>
      </c>
      <c r="AR178" s="18">
        <v>0</v>
      </c>
      <c r="AS178" s="18">
        <v>1</v>
      </c>
      <c r="AT178" s="18">
        <v>1</v>
      </c>
      <c r="AU178" s="18">
        <v>1</v>
      </c>
      <c r="AV178" s="18">
        <v>1</v>
      </c>
      <c r="AW178" s="18">
        <v>0</v>
      </c>
      <c r="AX178" s="18">
        <v>1</v>
      </c>
      <c r="AY178" s="18">
        <v>1</v>
      </c>
      <c r="AZ178" s="18">
        <v>0</v>
      </c>
      <c r="BA178" s="4">
        <v>1</v>
      </c>
      <c r="BB178" s="4">
        <v>1</v>
      </c>
      <c r="BC178" s="18">
        <v>1</v>
      </c>
      <c r="BD178" s="18">
        <v>1</v>
      </c>
      <c r="BE178" s="18">
        <v>1</v>
      </c>
      <c r="BF178" s="18">
        <v>1</v>
      </c>
      <c r="BG178" s="18">
        <v>0</v>
      </c>
      <c r="BH178" s="18">
        <v>1</v>
      </c>
      <c r="BI178" s="18">
        <v>1</v>
      </c>
      <c r="BJ178" s="18">
        <v>1</v>
      </c>
      <c r="BK178" s="18">
        <v>0</v>
      </c>
      <c r="BL178" s="4">
        <v>1</v>
      </c>
      <c r="BM178" s="18">
        <v>1</v>
      </c>
      <c r="BN178" s="210">
        <v>1</v>
      </c>
    </row>
    <row r="179" spans="2:66" x14ac:dyDescent="0.25">
      <c r="B179" s="325">
        <v>174</v>
      </c>
      <c r="C179" s="368" t="s">
        <v>869</v>
      </c>
      <c r="D179" s="368" t="s">
        <v>905</v>
      </c>
      <c r="E179" s="368">
        <v>3031</v>
      </c>
      <c r="F179" s="381">
        <v>174</v>
      </c>
      <c r="G179" s="4">
        <v>1</v>
      </c>
      <c r="H179" s="4">
        <v>1</v>
      </c>
      <c r="I179" s="4">
        <v>1</v>
      </c>
      <c r="J179" s="4">
        <v>1</v>
      </c>
      <c r="K179" s="4">
        <v>1</v>
      </c>
      <c r="L179" s="4">
        <v>1</v>
      </c>
      <c r="M179" s="4">
        <v>1</v>
      </c>
      <c r="N179" s="4">
        <v>1</v>
      </c>
      <c r="O179" s="4">
        <v>1</v>
      </c>
      <c r="P179" s="4">
        <v>1</v>
      </c>
      <c r="Q179" s="18">
        <v>1</v>
      </c>
      <c r="R179" s="18">
        <v>0</v>
      </c>
      <c r="S179" s="18">
        <v>1</v>
      </c>
      <c r="T179" s="18">
        <v>1</v>
      </c>
      <c r="U179" s="18">
        <v>1</v>
      </c>
      <c r="V179" s="18">
        <v>0</v>
      </c>
      <c r="W179" s="18">
        <v>1</v>
      </c>
      <c r="X179" s="4">
        <v>1</v>
      </c>
      <c r="Y179" s="4">
        <v>1</v>
      </c>
      <c r="Z179" s="4">
        <v>1</v>
      </c>
      <c r="AA179" s="18">
        <v>1</v>
      </c>
      <c r="AB179" s="18">
        <v>0</v>
      </c>
      <c r="AC179" s="18">
        <v>1</v>
      </c>
      <c r="AD179" s="18">
        <v>1</v>
      </c>
      <c r="AE179" s="18">
        <v>1</v>
      </c>
      <c r="AF179" s="18">
        <v>1</v>
      </c>
      <c r="AG179" s="18">
        <v>1</v>
      </c>
      <c r="AH179" s="18">
        <v>1</v>
      </c>
      <c r="AI179" s="18">
        <v>1</v>
      </c>
      <c r="AJ179" s="18">
        <v>1</v>
      </c>
      <c r="AK179" s="18">
        <v>0</v>
      </c>
      <c r="AL179" s="18">
        <v>1</v>
      </c>
      <c r="AM179" s="18">
        <v>1</v>
      </c>
      <c r="AN179" s="18">
        <v>1</v>
      </c>
      <c r="AO179" s="18">
        <v>1</v>
      </c>
      <c r="AP179" s="18">
        <v>1</v>
      </c>
      <c r="AQ179" s="18">
        <v>1</v>
      </c>
      <c r="AR179" s="18">
        <v>0</v>
      </c>
      <c r="AS179" s="18">
        <v>1</v>
      </c>
      <c r="AT179" s="18">
        <v>1</v>
      </c>
      <c r="AU179" s="18">
        <v>1</v>
      </c>
      <c r="AV179" s="18">
        <v>1</v>
      </c>
      <c r="AW179" s="18">
        <v>0</v>
      </c>
      <c r="AX179" s="18">
        <v>1</v>
      </c>
      <c r="AY179" s="18">
        <v>1</v>
      </c>
      <c r="AZ179" s="18">
        <v>0</v>
      </c>
      <c r="BA179" s="4">
        <v>1</v>
      </c>
      <c r="BB179" s="4">
        <v>1</v>
      </c>
      <c r="BC179" s="18">
        <v>1</v>
      </c>
      <c r="BD179" s="18">
        <v>1</v>
      </c>
      <c r="BE179" s="18">
        <v>1</v>
      </c>
      <c r="BF179" s="18">
        <v>1</v>
      </c>
      <c r="BG179" s="18">
        <v>0</v>
      </c>
      <c r="BH179" s="18">
        <v>1</v>
      </c>
      <c r="BI179" s="18">
        <v>1</v>
      </c>
      <c r="BJ179" s="18">
        <v>1</v>
      </c>
      <c r="BK179" s="18">
        <v>0</v>
      </c>
      <c r="BL179" s="4">
        <v>1</v>
      </c>
      <c r="BM179" s="18">
        <v>1</v>
      </c>
      <c r="BN179" s="210">
        <v>1</v>
      </c>
    </row>
    <row r="180" spans="2:66" x14ac:dyDescent="0.25">
      <c r="B180" s="325">
        <v>175</v>
      </c>
      <c r="C180" s="368" t="s">
        <v>870</v>
      </c>
      <c r="D180" s="368" t="s">
        <v>894</v>
      </c>
      <c r="E180" s="368">
        <v>2224</v>
      </c>
      <c r="F180" s="381">
        <v>175</v>
      </c>
      <c r="G180" s="4">
        <v>1</v>
      </c>
      <c r="H180" s="4">
        <v>1</v>
      </c>
      <c r="I180" s="4">
        <v>1</v>
      </c>
      <c r="J180" s="4">
        <v>1</v>
      </c>
      <c r="K180" s="4">
        <v>1</v>
      </c>
      <c r="L180" s="4">
        <v>1</v>
      </c>
      <c r="M180" s="4">
        <v>1</v>
      </c>
      <c r="N180" s="4">
        <v>1</v>
      </c>
      <c r="O180" s="4">
        <v>1</v>
      </c>
      <c r="P180" s="4">
        <v>1</v>
      </c>
      <c r="Q180" s="18">
        <v>1</v>
      </c>
      <c r="R180" s="18">
        <v>0</v>
      </c>
      <c r="S180" s="18">
        <v>1</v>
      </c>
      <c r="T180" s="18">
        <v>1</v>
      </c>
      <c r="U180" s="18">
        <v>1</v>
      </c>
      <c r="V180" s="18">
        <v>0</v>
      </c>
      <c r="W180" s="18">
        <v>1</v>
      </c>
      <c r="X180" s="4">
        <v>1</v>
      </c>
      <c r="Y180" s="4">
        <v>1</v>
      </c>
      <c r="Z180" s="4">
        <v>1</v>
      </c>
      <c r="AA180" s="18">
        <v>1</v>
      </c>
      <c r="AB180" s="18">
        <v>0</v>
      </c>
      <c r="AC180" s="18">
        <v>1</v>
      </c>
      <c r="AD180" s="18">
        <v>1</v>
      </c>
      <c r="AE180" s="18">
        <v>1</v>
      </c>
      <c r="AF180" s="18">
        <v>1</v>
      </c>
      <c r="AG180" s="18">
        <v>1</v>
      </c>
      <c r="AH180" s="18">
        <v>1</v>
      </c>
      <c r="AI180" s="18">
        <v>1</v>
      </c>
      <c r="AJ180" s="18">
        <v>1</v>
      </c>
      <c r="AK180" s="18">
        <v>0</v>
      </c>
      <c r="AL180" s="18">
        <v>1</v>
      </c>
      <c r="AM180" s="18">
        <v>1</v>
      </c>
      <c r="AN180" s="18">
        <v>1</v>
      </c>
      <c r="AO180" s="18">
        <v>1</v>
      </c>
      <c r="AP180" s="18">
        <v>1</v>
      </c>
      <c r="AQ180" s="18">
        <v>1</v>
      </c>
      <c r="AR180" s="18">
        <v>0</v>
      </c>
      <c r="AS180" s="18">
        <v>1</v>
      </c>
      <c r="AT180" s="18">
        <v>1</v>
      </c>
      <c r="AU180" s="18">
        <v>1</v>
      </c>
      <c r="AV180" s="18">
        <v>1</v>
      </c>
      <c r="AW180" s="18">
        <v>0</v>
      </c>
      <c r="AX180" s="18">
        <v>1</v>
      </c>
      <c r="AY180" s="18">
        <v>1</v>
      </c>
      <c r="AZ180" s="18">
        <v>0</v>
      </c>
      <c r="BA180" s="4">
        <v>1</v>
      </c>
      <c r="BB180" s="4">
        <v>1</v>
      </c>
      <c r="BC180" s="18">
        <v>1</v>
      </c>
      <c r="BD180" s="18">
        <v>1</v>
      </c>
      <c r="BE180" s="18">
        <v>1</v>
      </c>
      <c r="BF180" s="18">
        <v>1</v>
      </c>
      <c r="BG180" s="18">
        <v>0</v>
      </c>
      <c r="BH180" s="18">
        <v>1</v>
      </c>
      <c r="BI180" s="18">
        <v>1</v>
      </c>
      <c r="BJ180" s="18">
        <v>1</v>
      </c>
      <c r="BK180" s="18">
        <v>0</v>
      </c>
      <c r="BL180" s="4">
        <v>1</v>
      </c>
      <c r="BM180" s="18">
        <v>1</v>
      </c>
      <c r="BN180" s="210">
        <v>1</v>
      </c>
    </row>
    <row r="181" spans="2:66" x14ac:dyDescent="0.25">
      <c r="B181" s="325">
        <v>176</v>
      </c>
      <c r="C181" s="368" t="s">
        <v>870</v>
      </c>
      <c r="D181" s="368" t="s">
        <v>509</v>
      </c>
      <c r="E181" s="368">
        <v>2224</v>
      </c>
      <c r="F181" s="381">
        <v>176</v>
      </c>
      <c r="G181" s="4">
        <v>1</v>
      </c>
      <c r="H181" s="4">
        <v>1</v>
      </c>
      <c r="I181" s="4">
        <v>1</v>
      </c>
      <c r="J181" s="4">
        <v>1</v>
      </c>
      <c r="K181" s="4">
        <v>1</v>
      </c>
      <c r="L181" s="4">
        <v>1</v>
      </c>
      <c r="M181" s="4">
        <v>1</v>
      </c>
      <c r="N181" s="4">
        <v>1</v>
      </c>
      <c r="O181" s="4">
        <v>1</v>
      </c>
      <c r="P181" s="4">
        <v>1</v>
      </c>
      <c r="Q181" s="18">
        <v>1</v>
      </c>
      <c r="R181" s="18">
        <v>0</v>
      </c>
      <c r="S181" s="18">
        <v>1</v>
      </c>
      <c r="T181" s="18">
        <v>1</v>
      </c>
      <c r="U181" s="18">
        <v>1</v>
      </c>
      <c r="V181" s="18">
        <v>0</v>
      </c>
      <c r="W181" s="18">
        <v>1</v>
      </c>
      <c r="X181" s="4">
        <v>1</v>
      </c>
      <c r="Y181" s="4">
        <v>1</v>
      </c>
      <c r="Z181" s="4">
        <v>1</v>
      </c>
      <c r="AA181" s="18">
        <v>1</v>
      </c>
      <c r="AB181" s="18">
        <v>0</v>
      </c>
      <c r="AC181" s="18">
        <v>1</v>
      </c>
      <c r="AD181" s="18">
        <v>1</v>
      </c>
      <c r="AE181" s="18">
        <v>1</v>
      </c>
      <c r="AF181" s="18">
        <v>1</v>
      </c>
      <c r="AG181" s="18">
        <v>1</v>
      </c>
      <c r="AH181" s="18">
        <v>1</v>
      </c>
      <c r="AI181" s="18">
        <v>1</v>
      </c>
      <c r="AJ181" s="18">
        <v>1</v>
      </c>
      <c r="AK181" s="18">
        <v>0</v>
      </c>
      <c r="AL181" s="18">
        <v>1</v>
      </c>
      <c r="AM181" s="18">
        <v>1</v>
      </c>
      <c r="AN181" s="18">
        <v>1</v>
      </c>
      <c r="AO181" s="18">
        <v>1</v>
      </c>
      <c r="AP181" s="18">
        <v>1</v>
      </c>
      <c r="AQ181" s="18">
        <v>1</v>
      </c>
      <c r="AR181" s="18">
        <v>0</v>
      </c>
      <c r="AS181" s="18">
        <v>1</v>
      </c>
      <c r="AT181" s="18">
        <v>1</v>
      </c>
      <c r="AU181" s="18">
        <v>1</v>
      </c>
      <c r="AV181" s="18">
        <v>1</v>
      </c>
      <c r="AW181" s="18">
        <v>0</v>
      </c>
      <c r="AX181" s="18">
        <v>1</v>
      </c>
      <c r="AY181" s="18">
        <v>1</v>
      </c>
      <c r="AZ181" s="18">
        <v>0</v>
      </c>
      <c r="BA181" s="4">
        <v>1</v>
      </c>
      <c r="BB181" s="4">
        <v>1</v>
      </c>
      <c r="BC181" s="18">
        <v>1</v>
      </c>
      <c r="BD181" s="18">
        <v>1</v>
      </c>
      <c r="BE181" s="18">
        <v>1</v>
      </c>
      <c r="BF181" s="18">
        <v>1</v>
      </c>
      <c r="BG181" s="18">
        <v>0</v>
      </c>
      <c r="BH181" s="18">
        <v>1</v>
      </c>
      <c r="BI181" s="18">
        <v>1</v>
      </c>
      <c r="BJ181" s="18">
        <v>1</v>
      </c>
      <c r="BK181" s="18">
        <v>0</v>
      </c>
      <c r="BL181" s="4">
        <v>1</v>
      </c>
      <c r="BM181" s="18">
        <v>1</v>
      </c>
      <c r="BN181" s="210">
        <v>1</v>
      </c>
    </row>
    <row r="182" spans="2:66" x14ac:dyDescent="0.25">
      <c r="B182" s="325">
        <v>177</v>
      </c>
      <c r="C182" s="368" t="s">
        <v>870</v>
      </c>
      <c r="D182" s="368" t="s">
        <v>906</v>
      </c>
      <c r="E182" s="368">
        <v>2224</v>
      </c>
      <c r="F182" s="381">
        <v>177</v>
      </c>
      <c r="G182" s="4">
        <v>1</v>
      </c>
      <c r="H182" s="4">
        <v>1</v>
      </c>
      <c r="I182" s="4">
        <v>1</v>
      </c>
      <c r="J182" s="4">
        <v>1</v>
      </c>
      <c r="K182" s="4">
        <v>1</v>
      </c>
      <c r="L182" s="4">
        <v>1</v>
      </c>
      <c r="M182" s="4">
        <v>1</v>
      </c>
      <c r="N182" s="4">
        <v>1</v>
      </c>
      <c r="O182" s="4">
        <v>1</v>
      </c>
      <c r="P182" s="4">
        <v>1</v>
      </c>
      <c r="Q182" s="18">
        <v>1</v>
      </c>
      <c r="R182" s="18">
        <v>0</v>
      </c>
      <c r="S182" s="18">
        <v>1</v>
      </c>
      <c r="T182" s="18">
        <v>1</v>
      </c>
      <c r="U182" s="18">
        <v>1</v>
      </c>
      <c r="V182" s="18">
        <v>0</v>
      </c>
      <c r="W182" s="18">
        <v>1</v>
      </c>
      <c r="X182" s="4">
        <v>1</v>
      </c>
      <c r="Y182" s="4">
        <v>1</v>
      </c>
      <c r="Z182" s="4">
        <v>1</v>
      </c>
      <c r="AA182" s="18">
        <v>1</v>
      </c>
      <c r="AB182" s="18">
        <v>0</v>
      </c>
      <c r="AC182" s="18">
        <v>1</v>
      </c>
      <c r="AD182" s="18">
        <v>1</v>
      </c>
      <c r="AE182" s="18">
        <v>1</v>
      </c>
      <c r="AF182" s="18">
        <v>1</v>
      </c>
      <c r="AG182" s="18">
        <v>1</v>
      </c>
      <c r="AH182" s="18">
        <v>1</v>
      </c>
      <c r="AI182" s="18">
        <v>1</v>
      </c>
      <c r="AJ182" s="18">
        <v>1</v>
      </c>
      <c r="AK182" s="18">
        <v>0</v>
      </c>
      <c r="AL182" s="18">
        <v>1</v>
      </c>
      <c r="AM182" s="18">
        <v>1</v>
      </c>
      <c r="AN182" s="18">
        <v>1</v>
      </c>
      <c r="AO182" s="18">
        <v>1</v>
      </c>
      <c r="AP182" s="18">
        <v>1</v>
      </c>
      <c r="AQ182" s="18">
        <v>1</v>
      </c>
      <c r="AR182" s="18">
        <v>0</v>
      </c>
      <c r="AS182" s="18">
        <v>1</v>
      </c>
      <c r="AT182" s="18">
        <v>1</v>
      </c>
      <c r="AU182" s="18">
        <v>1</v>
      </c>
      <c r="AV182" s="18">
        <v>1</v>
      </c>
      <c r="AW182" s="18">
        <v>0</v>
      </c>
      <c r="AX182" s="18">
        <v>1</v>
      </c>
      <c r="AY182" s="18">
        <v>1</v>
      </c>
      <c r="AZ182" s="18">
        <v>0</v>
      </c>
      <c r="BA182" s="4">
        <v>1</v>
      </c>
      <c r="BB182" s="4">
        <v>1</v>
      </c>
      <c r="BC182" s="18">
        <v>1</v>
      </c>
      <c r="BD182" s="18">
        <v>1</v>
      </c>
      <c r="BE182" s="18">
        <v>1</v>
      </c>
      <c r="BF182" s="18">
        <v>1</v>
      </c>
      <c r="BG182" s="18">
        <v>0</v>
      </c>
      <c r="BH182" s="18">
        <v>1</v>
      </c>
      <c r="BI182" s="18">
        <v>1</v>
      </c>
      <c r="BJ182" s="18">
        <v>1</v>
      </c>
      <c r="BK182" s="18">
        <v>0</v>
      </c>
      <c r="BL182" s="4">
        <v>1</v>
      </c>
      <c r="BM182" s="18">
        <v>1</v>
      </c>
      <c r="BN182" s="210">
        <v>1</v>
      </c>
    </row>
    <row r="183" spans="2:66" x14ac:dyDescent="0.25">
      <c r="B183" s="325">
        <v>178</v>
      </c>
      <c r="C183" s="368" t="s">
        <v>870</v>
      </c>
      <c r="D183" s="368" t="s">
        <v>522</v>
      </c>
      <c r="E183" s="368">
        <v>2224</v>
      </c>
      <c r="F183" s="381">
        <v>178</v>
      </c>
      <c r="G183" s="4">
        <v>1</v>
      </c>
      <c r="H183" s="4">
        <v>1</v>
      </c>
      <c r="I183" s="4">
        <v>1</v>
      </c>
      <c r="J183" s="4">
        <v>1</v>
      </c>
      <c r="K183" s="4">
        <v>1</v>
      </c>
      <c r="L183" s="4">
        <v>1</v>
      </c>
      <c r="M183" s="4">
        <v>1</v>
      </c>
      <c r="N183" s="4">
        <v>1</v>
      </c>
      <c r="O183" s="4">
        <v>1</v>
      </c>
      <c r="P183" s="4">
        <v>1</v>
      </c>
      <c r="Q183" s="18">
        <v>1</v>
      </c>
      <c r="R183" s="18">
        <v>0</v>
      </c>
      <c r="S183" s="18">
        <v>1</v>
      </c>
      <c r="T183" s="18">
        <v>1</v>
      </c>
      <c r="U183" s="18">
        <v>1</v>
      </c>
      <c r="V183" s="18">
        <v>0</v>
      </c>
      <c r="W183" s="18">
        <v>1</v>
      </c>
      <c r="X183" s="4">
        <v>1</v>
      </c>
      <c r="Y183" s="4">
        <v>1</v>
      </c>
      <c r="Z183" s="4">
        <v>1</v>
      </c>
      <c r="AA183" s="18">
        <v>1</v>
      </c>
      <c r="AB183" s="18">
        <v>0</v>
      </c>
      <c r="AC183" s="18">
        <v>1</v>
      </c>
      <c r="AD183" s="18">
        <v>1</v>
      </c>
      <c r="AE183" s="18">
        <v>1</v>
      </c>
      <c r="AF183" s="18">
        <v>1</v>
      </c>
      <c r="AG183" s="18">
        <v>1</v>
      </c>
      <c r="AH183" s="18">
        <v>1</v>
      </c>
      <c r="AI183" s="18">
        <v>1</v>
      </c>
      <c r="AJ183" s="18">
        <v>1</v>
      </c>
      <c r="AK183" s="18">
        <v>0</v>
      </c>
      <c r="AL183" s="18">
        <v>1</v>
      </c>
      <c r="AM183" s="18">
        <v>1</v>
      </c>
      <c r="AN183" s="18">
        <v>1</v>
      </c>
      <c r="AO183" s="18">
        <v>1</v>
      </c>
      <c r="AP183" s="18">
        <v>1</v>
      </c>
      <c r="AQ183" s="18">
        <v>1</v>
      </c>
      <c r="AR183" s="18">
        <v>0</v>
      </c>
      <c r="AS183" s="18">
        <v>1</v>
      </c>
      <c r="AT183" s="18">
        <v>1</v>
      </c>
      <c r="AU183" s="18">
        <v>1</v>
      </c>
      <c r="AV183" s="18">
        <v>1</v>
      </c>
      <c r="AW183" s="18">
        <v>0</v>
      </c>
      <c r="AX183" s="18">
        <v>1</v>
      </c>
      <c r="AY183" s="18">
        <v>1</v>
      </c>
      <c r="AZ183" s="18">
        <v>0</v>
      </c>
      <c r="BA183" s="4">
        <v>1</v>
      </c>
      <c r="BB183" s="4">
        <v>1</v>
      </c>
      <c r="BC183" s="18">
        <v>1</v>
      </c>
      <c r="BD183" s="18">
        <v>1</v>
      </c>
      <c r="BE183" s="18">
        <v>1</v>
      </c>
      <c r="BF183" s="18">
        <v>1</v>
      </c>
      <c r="BG183" s="18">
        <v>0</v>
      </c>
      <c r="BH183" s="18">
        <v>1</v>
      </c>
      <c r="BI183" s="18">
        <v>1</v>
      </c>
      <c r="BJ183" s="18">
        <v>1</v>
      </c>
      <c r="BK183" s="18">
        <v>0</v>
      </c>
      <c r="BL183" s="4">
        <v>1</v>
      </c>
      <c r="BM183" s="18">
        <v>1</v>
      </c>
      <c r="BN183" s="210">
        <v>1</v>
      </c>
    </row>
    <row r="184" spans="2:66" x14ac:dyDescent="0.25">
      <c r="B184" s="325">
        <v>179</v>
      </c>
      <c r="C184" s="368" t="s">
        <v>870</v>
      </c>
      <c r="D184" s="368" t="s">
        <v>905</v>
      </c>
      <c r="E184" s="368" t="s">
        <v>545</v>
      </c>
      <c r="F184" s="381">
        <v>179</v>
      </c>
      <c r="G184" s="4">
        <v>1</v>
      </c>
      <c r="H184" s="4">
        <v>1</v>
      </c>
      <c r="I184" s="4">
        <v>1</v>
      </c>
      <c r="J184" s="4">
        <v>1</v>
      </c>
      <c r="K184" s="4">
        <v>1</v>
      </c>
      <c r="L184" s="4">
        <v>1</v>
      </c>
      <c r="M184" s="4">
        <v>1</v>
      </c>
      <c r="N184" s="4">
        <v>1</v>
      </c>
      <c r="O184" s="4">
        <v>1</v>
      </c>
      <c r="P184" s="4">
        <v>1</v>
      </c>
      <c r="Q184" s="18">
        <v>1</v>
      </c>
      <c r="R184" s="18">
        <v>0</v>
      </c>
      <c r="S184" s="18">
        <v>1</v>
      </c>
      <c r="T184" s="18">
        <v>1</v>
      </c>
      <c r="U184" s="18">
        <v>1</v>
      </c>
      <c r="V184" s="18">
        <v>0</v>
      </c>
      <c r="W184" s="18">
        <v>1</v>
      </c>
      <c r="X184" s="4">
        <v>1</v>
      </c>
      <c r="Y184" s="4">
        <v>1</v>
      </c>
      <c r="Z184" s="4">
        <v>1</v>
      </c>
      <c r="AA184" s="18">
        <v>1</v>
      </c>
      <c r="AB184" s="18">
        <v>0</v>
      </c>
      <c r="AC184" s="18">
        <v>1</v>
      </c>
      <c r="AD184" s="18">
        <v>1</v>
      </c>
      <c r="AE184" s="18">
        <v>1</v>
      </c>
      <c r="AF184" s="18">
        <v>1</v>
      </c>
      <c r="AG184" s="18">
        <v>1</v>
      </c>
      <c r="AH184" s="18">
        <v>1</v>
      </c>
      <c r="AI184" s="18">
        <v>1</v>
      </c>
      <c r="AJ184" s="18">
        <v>1</v>
      </c>
      <c r="AK184" s="18">
        <v>0</v>
      </c>
      <c r="AL184" s="18">
        <v>1</v>
      </c>
      <c r="AM184" s="18">
        <v>1</v>
      </c>
      <c r="AN184" s="18">
        <v>1</v>
      </c>
      <c r="AO184" s="18">
        <v>1</v>
      </c>
      <c r="AP184" s="18">
        <v>1</v>
      </c>
      <c r="AQ184" s="18">
        <v>1</v>
      </c>
      <c r="AR184" s="18">
        <v>0</v>
      </c>
      <c r="AS184" s="18">
        <v>1</v>
      </c>
      <c r="AT184" s="18">
        <v>1</v>
      </c>
      <c r="AU184" s="18">
        <v>1</v>
      </c>
      <c r="AV184" s="18">
        <v>1</v>
      </c>
      <c r="AW184" s="18">
        <v>0</v>
      </c>
      <c r="AX184" s="18">
        <v>1</v>
      </c>
      <c r="AY184" s="18">
        <v>1</v>
      </c>
      <c r="AZ184" s="18">
        <v>0</v>
      </c>
      <c r="BA184" s="4">
        <v>1</v>
      </c>
      <c r="BB184" s="4">
        <v>1</v>
      </c>
      <c r="BC184" s="18">
        <v>1</v>
      </c>
      <c r="BD184" s="18">
        <v>1</v>
      </c>
      <c r="BE184" s="18">
        <v>1</v>
      </c>
      <c r="BF184" s="18">
        <v>1</v>
      </c>
      <c r="BG184" s="18">
        <v>0</v>
      </c>
      <c r="BH184" s="18">
        <v>1</v>
      </c>
      <c r="BI184" s="18">
        <v>1</v>
      </c>
      <c r="BJ184" s="18">
        <v>1</v>
      </c>
      <c r="BK184" s="18">
        <v>0</v>
      </c>
      <c r="BL184" s="4">
        <v>1</v>
      </c>
      <c r="BM184" s="18">
        <v>1</v>
      </c>
      <c r="BN184" s="210">
        <v>1</v>
      </c>
    </row>
    <row r="185" spans="2:66" x14ac:dyDescent="0.25">
      <c r="B185" s="325">
        <v>180</v>
      </c>
      <c r="C185" s="368" t="s">
        <v>870</v>
      </c>
      <c r="D185" s="368" t="s">
        <v>906</v>
      </c>
      <c r="E185" s="368" t="s">
        <v>545</v>
      </c>
      <c r="F185" s="381">
        <v>180</v>
      </c>
      <c r="G185" s="4">
        <v>1</v>
      </c>
      <c r="H185" s="4">
        <v>1</v>
      </c>
      <c r="I185" s="4">
        <v>1</v>
      </c>
      <c r="J185" s="4">
        <v>1</v>
      </c>
      <c r="K185" s="4">
        <v>1</v>
      </c>
      <c r="L185" s="4">
        <v>1</v>
      </c>
      <c r="M185" s="4">
        <v>1</v>
      </c>
      <c r="N185" s="4">
        <v>1</v>
      </c>
      <c r="O185" s="4">
        <v>1</v>
      </c>
      <c r="P185" s="4">
        <v>1</v>
      </c>
      <c r="Q185" s="18">
        <v>1</v>
      </c>
      <c r="R185" s="18">
        <v>0</v>
      </c>
      <c r="S185" s="18">
        <v>1</v>
      </c>
      <c r="T185" s="18">
        <v>1</v>
      </c>
      <c r="U185" s="18">
        <v>1</v>
      </c>
      <c r="V185" s="18">
        <v>0</v>
      </c>
      <c r="W185" s="18">
        <v>1</v>
      </c>
      <c r="X185" s="4">
        <v>1</v>
      </c>
      <c r="Y185" s="4">
        <v>1</v>
      </c>
      <c r="Z185" s="4">
        <v>1</v>
      </c>
      <c r="AA185" s="18">
        <v>1</v>
      </c>
      <c r="AB185" s="18">
        <v>0</v>
      </c>
      <c r="AC185" s="18">
        <v>1</v>
      </c>
      <c r="AD185" s="18">
        <v>1</v>
      </c>
      <c r="AE185" s="18">
        <v>1</v>
      </c>
      <c r="AF185" s="18">
        <v>1</v>
      </c>
      <c r="AG185" s="18">
        <v>1</v>
      </c>
      <c r="AH185" s="18">
        <v>1</v>
      </c>
      <c r="AI185" s="18">
        <v>1</v>
      </c>
      <c r="AJ185" s="18">
        <v>1</v>
      </c>
      <c r="AK185" s="18">
        <v>0</v>
      </c>
      <c r="AL185" s="18">
        <v>1</v>
      </c>
      <c r="AM185" s="18">
        <v>1</v>
      </c>
      <c r="AN185" s="18">
        <v>1</v>
      </c>
      <c r="AO185" s="18">
        <v>1</v>
      </c>
      <c r="AP185" s="18">
        <v>1</v>
      </c>
      <c r="AQ185" s="18">
        <v>1</v>
      </c>
      <c r="AR185" s="18">
        <v>0</v>
      </c>
      <c r="AS185" s="18">
        <v>1</v>
      </c>
      <c r="AT185" s="18">
        <v>1</v>
      </c>
      <c r="AU185" s="18">
        <v>1</v>
      </c>
      <c r="AV185" s="18">
        <v>1</v>
      </c>
      <c r="AW185" s="18">
        <v>0</v>
      </c>
      <c r="AX185" s="18">
        <v>1</v>
      </c>
      <c r="AY185" s="18">
        <v>1</v>
      </c>
      <c r="AZ185" s="18">
        <v>0</v>
      </c>
      <c r="BA185" s="4">
        <v>1</v>
      </c>
      <c r="BB185" s="4">
        <v>1</v>
      </c>
      <c r="BC185" s="18">
        <v>1</v>
      </c>
      <c r="BD185" s="18">
        <v>1</v>
      </c>
      <c r="BE185" s="18">
        <v>1</v>
      </c>
      <c r="BF185" s="18">
        <v>1</v>
      </c>
      <c r="BG185" s="18">
        <v>0</v>
      </c>
      <c r="BH185" s="18">
        <v>1</v>
      </c>
      <c r="BI185" s="18">
        <v>1</v>
      </c>
      <c r="BJ185" s="18">
        <v>1</v>
      </c>
      <c r="BK185" s="18">
        <v>0</v>
      </c>
      <c r="BL185" s="4">
        <v>1</v>
      </c>
      <c r="BM185" s="18">
        <v>1</v>
      </c>
      <c r="BN185" s="210">
        <v>1</v>
      </c>
    </row>
    <row r="186" spans="2:66" x14ac:dyDescent="0.25">
      <c r="B186" s="325">
        <v>181</v>
      </c>
      <c r="C186" s="368" t="s">
        <v>870</v>
      </c>
      <c r="D186" s="368" t="s">
        <v>907</v>
      </c>
      <c r="E186" s="368" t="s">
        <v>545</v>
      </c>
      <c r="F186" s="381">
        <v>181</v>
      </c>
      <c r="G186" s="4">
        <v>1</v>
      </c>
      <c r="H186" s="4">
        <v>1</v>
      </c>
      <c r="I186" s="4">
        <v>1</v>
      </c>
      <c r="J186" s="4">
        <v>1</v>
      </c>
      <c r="K186" s="4">
        <v>1</v>
      </c>
      <c r="L186" s="4">
        <v>1</v>
      </c>
      <c r="M186" s="4">
        <v>1</v>
      </c>
      <c r="N186" s="4">
        <v>1</v>
      </c>
      <c r="O186" s="4">
        <v>1</v>
      </c>
      <c r="P186" s="4">
        <v>1</v>
      </c>
      <c r="Q186" s="18">
        <v>1</v>
      </c>
      <c r="R186" s="18">
        <v>0</v>
      </c>
      <c r="S186" s="18">
        <v>1</v>
      </c>
      <c r="T186" s="18">
        <v>1</v>
      </c>
      <c r="U186" s="18">
        <v>1</v>
      </c>
      <c r="V186" s="18">
        <v>0</v>
      </c>
      <c r="W186" s="18">
        <v>1</v>
      </c>
      <c r="X186" s="4">
        <v>1</v>
      </c>
      <c r="Y186" s="4">
        <v>1</v>
      </c>
      <c r="Z186" s="4">
        <v>1</v>
      </c>
      <c r="AA186" s="18">
        <v>1</v>
      </c>
      <c r="AB186" s="18">
        <v>0</v>
      </c>
      <c r="AC186" s="18">
        <v>1</v>
      </c>
      <c r="AD186" s="18">
        <v>1</v>
      </c>
      <c r="AE186" s="18">
        <v>1</v>
      </c>
      <c r="AF186" s="18">
        <v>1</v>
      </c>
      <c r="AG186" s="18">
        <v>1</v>
      </c>
      <c r="AH186" s="18">
        <v>1</v>
      </c>
      <c r="AI186" s="18">
        <v>1</v>
      </c>
      <c r="AJ186" s="18">
        <v>1</v>
      </c>
      <c r="AK186" s="18">
        <v>0</v>
      </c>
      <c r="AL186" s="18">
        <v>1</v>
      </c>
      <c r="AM186" s="18">
        <v>1</v>
      </c>
      <c r="AN186" s="18">
        <v>1</v>
      </c>
      <c r="AO186" s="18">
        <v>1</v>
      </c>
      <c r="AP186" s="18">
        <v>1</v>
      </c>
      <c r="AQ186" s="18">
        <v>1</v>
      </c>
      <c r="AR186" s="18">
        <v>0</v>
      </c>
      <c r="AS186" s="18">
        <v>1</v>
      </c>
      <c r="AT186" s="18">
        <v>1</v>
      </c>
      <c r="AU186" s="18">
        <v>1</v>
      </c>
      <c r="AV186" s="18">
        <v>1</v>
      </c>
      <c r="AW186" s="18">
        <v>0</v>
      </c>
      <c r="AX186" s="18">
        <v>1</v>
      </c>
      <c r="AY186" s="18">
        <v>1</v>
      </c>
      <c r="AZ186" s="18">
        <v>0</v>
      </c>
      <c r="BA186" s="4">
        <v>1</v>
      </c>
      <c r="BB186" s="4">
        <v>1</v>
      </c>
      <c r="BC186" s="18">
        <v>1</v>
      </c>
      <c r="BD186" s="18">
        <v>1</v>
      </c>
      <c r="BE186" s="18">
        <v>1</v>
      </c>
      <c r="BF186" s="18">
        <v>1</v>
      </c>
      <c r="BG186" s="18">
        <v>0</v>
      </c>
      <c r="BH186" s="18">
        <v>1</v>
      </c>
      <c r="BI186" s="18">
        <v>1</v>
      </c>
      <c r="BJ186" s="18">
        <v>1</v>
      </c>
      <c r="BK186" s="18">
        <v>0</v>
      </c>
      <c r="BL186" s="4">
        <v>1</v>
      </c>
      <c r="BM186" s="18">
        <v>1</v>
      </c>
      <c r="BN186" s="210">
        <v>1</v>
      </c>
    </row>
    <row r="187" spans="2:66" x14ac:dyDescent="0.25">
      <c r="B187" s="325">
        <v>182</v>
      </c>
      <c r="C187" s="368" t="s">
        <v>870</v>
      </c>
      <c r="D187" s="368" t="s">
        <v>522</v>
      </c>
      <c r="E187" s="368" t="s">
        <v>545</v>
      </c>
      <c r="F187" s="381">
        <v>182</v>
      </c>
      <c r="G187" s="4">
        <v>1</v>
      </c>
      <c r="H187" s="4">
        <v>1</v>
      </c>
      <c r="I187" s="4">
        <v>1</v>
      </c>
      <c r="J187" s="4">
        <v>1</v>
      </c>
      <c r="K187" s="4">
        <v>1</v>
      </c>
      <c r="L187" s="4">
        <v>1</v>
      </c>
      <c r="M187" s="4">
        <v>1</v>
      </c>
      <c r="N187" s="4">
        <v>1</v>
      </c>
      <c r="O187" s="4">
        <v>1</v>
      </c>
      <c r="P187" s="4">
        <v>1</v>
      </c>
      <c r="Q187" s="18">
        <v>1</v>
      </c>
      <c r="R187" s="18">
        <v>0</v>
      </c>
      <c r="S187" s="18">
        <v>1</v>
      </c>
      <c r="T187" s="18">
        <v>1</v>
      </c>
      <c r="U187" s="18">
        <v>1</v>
      </c>
      <c r="V187" s="18">
        <v>0</v>
      </c>
      <c r="W187" s="18">
        <v>1</v>
      </c>
      <c r="X187" s="4">
        <v>1</v>
      </c>
      <c r="Y187" s="4">
        <v>1</v>
      </c>
      <c r="Z187" s="4">
        <v>1</v>
      </c>
      <c r="AA187" s="18">
        <v>1</v>
      </c>
      <c r="AB187" s="18">
        <v>0</v>
      </c>
      <c r="AC187" s="18">
        <v>1</v>
      </c>
      <c r="AD187" s="18">
        <v>1</v>
      </c>
      <c r="AE187" s="18">
        <v>1</v>
      </c>
      <c r="AF187" s="18">
        <v>1</v>
      </c>
      <c r="AG187" s="18">
        <v>1</v>
      </c>
      <c r="AH187" s="18">
        <v>1</v>
      </c>
      <c r="AI187" s="18">
        <v>1</v>
      </c>
      <c r="AJ187" s="18">
        <v>1</v>
      </c>
      <c r="AK187" s="18">
        <v>0</v>
      </c>
      <c r="AL187" s="18">
        <v>1</v>
      </c>
      <c r="AM187" s="18">
        <v>1</v>
      </c>
      <c r="AN187" s="18">
        <v>1</v>
      </c>
      <c r="AO187" s="18">
        <v>1</v>
      </c>
      <c r="AP187" s="18">
        <v>1</v>
      </c>
      <c r="AQ187" s="18">
        <v>1</v>
      </c>
      <c r="AR187" s="18">
        <v>0</v>
      </c>
      <c r="AS187" s="18">
        <v>1</v>
      </c>
      <c r="AT187" s="18">
        <v>1</v>
      </c>
      <c r="AU187" s="18">
        <v>1</v>
      </c>
      <c r="AV187" s="18">
        <v>1</v>
      </c>
      <c r="AW187" s="18">
        <v>0</v>
      </c>
      <c r="AX187" s="18">
        <v>1</v>
      </c>
      <c r="AY187" s="18">
        <v>1</v>
      </c>
      <c r="AZ187" s="18">
        <v>0</v>
      </c>
      <c r="BA187" s="4">
        <v>1</v>
      </c>
      <c r="BB187" s="4">
        <v>1</v>
      </c>
      <c r="BC187" s="18">
        <v>1</v>
      </c>
      <c r="BD187" s="18">
        <v>1</v>
      </c>
      <c r="BE187" s="18">
        <v>1</v>
      </c>
      <c r="BF187" s="18">
        <v>1</v>
      </c>
      <c r="BG187" s="18">
        <v>0</v>
      </c>
      <c r="BH187" s="18">
        <v>1</v>
      </c>
      <c r="BI187" s="18">
        <v>1</v>
      </c>
      <c r="BJ187" s="18">
        <v>1</v>
      </c>
      <c r="BK187" s="18">
        <v>0</v>
      </c>
      <c r="BL187" s="4">
        <v>1</v>
      </c>
      <c r="BM187" s="18">
        <v>1</v>
      </c>
      <c r="BN187" s="210">
        <v>1</v>
      </c>
    </row>
    <row r="188" spans="2:66" x14ac:dyDescent="0.25">
      <c r="B188" s="325">
        <v>183</v>
      </c>
      <c r="C188" s="368" t="s">
        <v>870</v>
      </c>
      <c r="D188" s="368" t="s">
        <v>522</v>
      </c>
      <c r="E188" s="368" t="s">
        <v>153</v>
      </c>
      <c r="F188" s="381">
        <v>183</v>
      </c>
      <c r="G188" s="4">
        <v>1</v>
      </c>
      <c r="H188" s="4">
        <v>1</v>
      </c>
      <c r="I188" s="4">
        <v>1</v>
      </c>
      <c r="J188" s="4">
        <v>1</v>
      </c>
      <c r="K188" s="4">
        <v>1</v>
      </c>
      <c r="L188" s="4">
        <v>1</v>
      </c>
      <c r="M188" s="4">
        <v>1</v>
      </c>
      <c r="N188" s="4">
        <v>1</v>
      </c>
      <c r="O188" s="4">
        <v>1</v>
      </c>
      <c r="P188" s="4">
        <v>1</v>
      </c>
      <c r="Q188" s="18">
        <v>1</v>
      </c>
      <c r="R188" s="18">
        <v>0</v>
      </c>
      <c r="S188" s="18">
        <v>1</v>
      </c>
      <c r="T188" s="18">
        <v>1</v>
      </c>
      <c r="U188" s="18">
        <v>1</v>
      </c>
      <c r="V188" s="18">
        <v>0</v>
      </c>
      <c r="W188" s="18">
        <v>1</v>
      </c>
      <c r="X188" s="4">
        <v>1</v>
      </c>
      <c r="Y188" s="4">
        <v>1</v>
      </c>
      <c r="Z188" s="4">
        <v>1</v>
      </c>
      <c r="AA188" s="18">
        <v>1</v>
      </c>
      <c r="AB188" s="18">
        <v>0</v>
      </c>
      <c r="AC188" s="18">
        <v>1</v>
      </c>
      <c r="AD188" s="18">
        <v>1</v>
      </c>
      <c r="AE188" s="18">
        <v>1</v>
      </c>
      <c r="AF188" s="18">
        <v>1</v>
      </c>
      <c r="AG188" s="18">
        <v>1</v>
      </c>
      <c r="AH188" s="18">
        <v>1</v>
      </c>
      <c r="AI188" s="18">
        <v>1</v>
      </c>
      <c r="AJ188" s="18">
        <v>1</v>
      </c>
      <c r="AK188" s="18">
        <v>0</v>
      </c>
      <c r="AL188" s="18">
        <v>1</v>
      </c>
      <c r="AM188" s="18">
        <v>1</v>
      </c>
      <c r="AN188" s="18">
        <v>1</v>
      </c>
      <c r="AO188" s="18">
        <v>1</v>
      </c>
      <c r="AP188" s="18">
        <v>1</v>
      </c>
      <c r="AQ188" s="18">
        <v>1</v>
      </c>
      <c r="AR188" s="18">
        <v>0</v>
      </c>
      <c r="AS188" s="18">
        <v>1</v>
      </c>
      <c r="AT188" s="18">
        <v>1</v>
      </c>
      <c r="AU188" s="18">
        <v>1</v>
      </c>
      <c r="AV188" s="18">
        <v>1</v>
      </c>
      <c r="AW188" s="18">
        <v>0</v>
      </c>
      <c r="AX188" s="18">
        <v>1</v>
      </c>
      <c r="AY188" s="18">
        <v>1</v>
      </c>
      <c r="AZ188" s="18">
        <v>0</v>
      </c>
      <c r="BA188" s="4">
        <v>1</v>
      </c>
      <c r="BB188" s="4">
        <v>1</v>
      </c>
      <c r="BC188" s="18">
        <v>1</v>
      </c>
      <c r="BD188" s="18">
        <v>1</v>
      </c>
      <c r="BE188" s="18">
        <v>1</v>
      </c>
      <c r="BF188" s="18">
        <v>1</v>
      </c>
      <c r="BG188" s="18">
        <v>0</v>
      </c>
      <c r="BH188" s="18">
        <v>1</v>
      </c>
      <c r="BI188" s="18">
        <v>1</v>
      </c>
      <c r="BJ188" s="18">
        <v>1</v>
      </c>
      <c r="BK188" s="18">
        <v>0</v>
      </c>
      <c r="BL188" s="4">
        <v>1</v>
      </c>
      <c r="BM188" s="18">
        <v>1</v>
      </c>
      <c r="BN188" s="210">
        <v>1</v>
      </c>
    </row>
    <row r="189" spans="2:66" x14ac:dyDescent="0.25">
      <c r="B189" s="325">
        <v>184</v>
      </c>
      <c r="C189" s="368" t="s">
        <v>871</v>
      </c>
      <c r="D189" s="368" t="s">
        <v>909</v>
      </c>
      <c r="E189" s="368">
        <v>2224</v>
      </c>
      <c r="F189" s="381">
        <v>184</v>
      </c>
      <c r="G189" s="4">
        <v>1</v>
      </c>
      <c r="H189" s="4">
        <v>1</v>
      </c>
      <c r="I189" s="4">
        <v>1</v>
      </c>
      <c r="J189" s="4">
        <v>1</v>
      </c>
      <c r="K189" s="4">
        <v>1</v>
      </c>
      <c r="L189" s="4">
        <v>1</v>
      </c>
      <c r="M189" s="4">
        <v>1</v>
      </c>
      <c r="N189" s="4">
        <v>1</v>
      </c>
      <c r="O189" s="4">
        <v>1</v>
      </c>
      <c r="P189" s="4">
        <v>1</v>
      </c>
      <c r="Q189" s="18">
        <v>1</v>
      </c>
      <c r="R189" s="18">
        <v>0</v>
      </c>
      <c r="S189" s="18">
        <v>1</v>
      </c>
      <c r="T189" s="18">
        <v>1</v>
      </c>
      <c r="U189" s="18">
        <v>1</v>
      </c>
      <c r="V189" s="18">
        <v>0</v>
      </c>
      <c r="W189" s="18">
        <v>1</v>
      </c>
      <c r="X189" s="4">
        <v>1</v>
      </c>
      <c r="Y189" s="4">
        <v>1</v>
      </c>
      <c r="Z189" s="4">
        <v>1</v>
      </c>
      <c r="AA189" s="18">
        <v>1</v>
      </c>
      <c r="AB189" s="18">
        <v>0</v>
      </c>
      <c r="AC189" s="18">
        <v>1</v>
      </c>
      <c r="AD189" s="18">
        <v>1</v>
      </c>
      <c r="AE189" s="18">
        <v>1</v>
      </c>
      <c r="AF189" s="18">
        <v>1</v>
      </c>
      <c r="AG189" s="18">
        <v>1</v>
      </c>
      <c r="AH189" s="18">
        <v>1</v>
      </c>
      <c r="AI189" s="18">
        <v>1</v>
      </c>
      <c r="AJ189" s="18">
        <v>1</v>
      </c>
      <c r="AK189" s="18">
        <v>0</v>
      </c>
      <c r="AL189" s="18">
        <v>1</v>
      </c>
      <c r="AM189" s="18">
        <v>1</v>
      </c>
      <c r="AN189" s="18">
        <v>1</v>
      </c>
      <c r="AO189" s="18">
        <v>1</v>
      </c>
      <c r="AP189" s="18">
        <v>1</v>
      </c>
      <c r="AQ189" s="18">
        <v>1</v>
      </c>
      <c r="AR189" s="18">
        <v>0</v>
      </c>
      <c r="AS189" s="18">
        <v>1</v>
      </c>
      <c r="AT189" s="18">
        <v>1</v>
      </c>
      <c r="AU189" s="18">
        <v>1</v>
      </c>
      <c r="AV189" s="18">
        <v>1</v>
      </c>
      <c r="AW189" s="18">
        <v>0</v>
      </c>
      <c r="AX189" s="18">
        <v>1</v>
      </c>
      <c r="AY189" s="18">
        <v>1</v>
      </c>
      <c r="AZ189" s="18">
        <v>0</v>
      </c>
      <c r="BA189" s="4">
        <v>1</v>
      </c>
      <c r="BB189" s="4">
        <v>1</v>
      </c>
      <c r="BC189" s="18">
        <v>1</v>
      </c>
      <c r="BD189" s="18">
        <v>1</v>
      </c>
      <c r="BE189" s="18">
        <v>1</v>
      </c>
      <c r="BF189" s="18">
        <v>1</v>
      </c>
      <c r="BG189" s="18">
        <v>0</v>
      </c>
      <c r="BH189" s="18">
        <v>1</v>
      </c>
      <c r="BI189" s="18">
        <v>1</v>
      </c>
      <c r="BJ189" s="18">
        <v>1</v>
      </c>
      <c r="BK189" s="18">
        <v>0</v>
      </c>
      <c r="BL189" s="4">
        <v>1</v>
      </c>
      <c r="BM189" s="18">
        <v>1</v>
      </c>
      <c r="BN189" s="210">
        <v>1</v>
      </c>
    </row>
    <row r="190" spans="2:66" x14ac:dyDescent="0.25">
      <c r="B190" s="325">
        <v>185</v>
      </c>
      <c r="C190" s="368" t="s">
        <v>871</v>
      </c>
      <c r="D190" s="368" t="s">
        <v>911</v>
      </c>
      <c r="E190" s="368">
        <v>2224</v>
      </c>
      <c r="F190" s="381">
        <v>185</v>
      </c>
      <c r="G190" s="4">
        <v>1</v>
      </c>
      <c r="H190" s="4">
        <v>1</v>
      </c>
      <c r="I190" s="4">
        <v>1</v>
      </c>
      <c r="J190" s="4">
        <v>1</v>
      </c>
      <c r="K190" s="4">
        <v>1</v>
      </c>
      <c r="L190" s="4">
        <v>1</v>
      </c>
      <c r="M190" s="4">
        <v>1</v>
      </c>
      <c r="N190" s="4">
        <v>1</v>
      </c>
      <c r="O190" s="4">
        <v>1</v>
      </c>
      <c r="P190" s="4">
        <v>1</v>
      </c>
      <c r="Q190" s="18">
        <v>1</v>
      </c>
      <c r="R190" s="18">
        <v>0</v>
      </c>
      <c r="S190" s="18">
        <v>1</v>
      </c>
      <c r="T190" s="18">
        <v>1</v>
      </c>
      <c r="U190" s="18">
        <v>1</v>
      </c>
      <c r="V190" s="18">
        <v>0</v>
      </c>
      <c r="W190" s="18">
        <v>1</v>
      </c>
      <c r="X190" s="4">
        <v>1</v>
      </c>
      <c r="Y190" s="4">
        <v>1</v>
      </c>
      <c r="Z190" s="4">
        <v>1</v>
      </c>
      <c r="AA190" s="18">
        <v>1</v>
      </c>
      <c r="AB190" s="18">
        <v>0</v>
      </c>
      <c r="AC190" s="18">
        <v>1</v>
      </c>
      <c r="AD190" s="18">
        <v>1</v>
      </c>
      <c r="AE190" s="18">
        <v>1</v>
      </c>
      <c r="AF190" s="18">
        <v>1</v>
      </c>
      <c r="AG190" s="18">
        <v>1</v>
      </c>
      <c r="AH190" s="18">
        <v>1</v>
      </c>
      <c r="AI190" s="18">
        <v>1</v>
      </c>
      <c r="AJ190" s="18">
        <v>1</v>
      </c>
      <c r="AK190" s="18">
        <v>0</v>
      </c>
      <c r="AL190" s="18">
        <v>1</v>
      </c>
      <c r="AM190" s="18">
        <v>1</v>
      </c>
      <c r="AN190" s="18">
        <v>1</v>
      </c>
      <c r="AO190" s="18">
        <v>1</v>
      </c>
      <c r="AP190" s="18">
        <v>1</v>
      </c>
      <c r="AQ190" s="18">
        <v>1</v>
      </c>
      <c r="AR190" s="18">
        <v>0</v>
      </c>
      <c r="AS190" s="18">
        <v>1</v>
      </c>
      <c r="AT190" s="18">
        <v>1</v>
      </c>
      <c r="AU190" s="18">
        <v>1</v>
      </c>
      <c r="AV190" s="18">
        <v>1</v>
      </c>
      <c r="AW190" s="18">
        <v>0</v>
      </c>
      <c r="AX190" s="18">
        <v>1</v>
      </c>
      <c r="AY190" s="18">
        <v>1</v>
      </c>
      <c r="AZ190" s="18">
        <v>0</v>
      </c>
      <c r="BA190" s="4">
        <v>1</v>
      </c>
      <c r="BB190" s="4">
        <v>1</v>
      </c>
      <c r="BC190" s="18">
        <v>1</v>
      </c>
      <c r="BD190" s="18">
        <v>1</v>
      </c>
      <c r="BE190" s="18">
        <v>1</v>
      </c>
      <c r="BF190" s="18">
        <v>1</v>
      </c>
      <c r="BG190" s="18">
        <v>0</v>
      </c>
      <c r="BH190" s="18">
        <v>1</v>
      </c>
      <c r="BI190" s="18">
        <v>1</v>
      </c>
      <c r="BJ190" s="18">
        <v>1</v>
      </c>
      <c r="BK190" s="18">
        <v>0</v>
      </c>
      <c r="BL190" s="4">
        <v>1</v>
      </c>
      <c r="BM190" s="18">
        <v>1</v>
      </c>
      <c r="BN190" s="210">
        <v>1</v>
      </c>
    </row>
    <row r="191" spans="2:66" x14ac:dyDescent="0.25">
      <c r="B191" s="325">
        <v>186</v>
      </c>
      <c r="C191" s="368" t="s">
        <v>871</v>
      </c>
      <c r="D191" s="368" t="s">
        <v>877</v>
      </c>
      <c r="E191" s="368" t="s">
        <v>545</v>
      </c>
      <c r="F191" s="381">
        <v>186</v>
      </c>
      <c r="G191" s="4">
        <v>1</v>
      </c>
      <c r="H191" s="4">
        <v>1</v>
      </c>
      <c r="I191" s="4">
        <v>1</v>
      </c>
      <c r="J191" s="4">
        <v>1</v>
      </c>
      <c r="K191" s="4">
        <v>1</v>
      </c>
      <c r="L191" s="4">
        <v>1</v>
      </c>
      <c r="M191" s="4">
        <v>1</v>
      </c>
      <c r="N191" s="4">
        <v>1</v>
      </c>
      <c r="O191" s="4">
        <v>1</v>
      </c>
      <c r="P191" s="4">
        <v>1</v>
      </c>
      <c r="Q191" s="18">
        <v>1</v>
      </c>
      <c r="R191" s="18">
        <v>0</v>
      </c>
      <c r="S191" s="18">
        <v>1</v>
      </c>
      <c r="T191" s="18">
        <v>1</v>
      </c>
      <c r="U191" s="18">
        <v>1</v>
      </c>
      <c r="V191" s="18">
        <v>0</v>
      </c>
      <c r="W191" s="18">
        <v>1</v>
      </c>
      <c r="X191" s="4">
        <v>1</v>
      </c>
      <c r="Y191" s="4">
        <v>1</v>
      </c>
      <c r="Z191" s="4">
        <v>1</v>
      </c>
      <c r="AA191" s="18">
        <v>1</v>
      </c>
      <c r="AB191" s="18">
        <v>0</v>
      </c>
      <c r="AC191" s="18">
        <v>1</v>
      </c>
      <c r="AD191" s="18">
        <v>1</v>
      </c>
      <c r="AE191" s="18">
        <v>1</v>
      </c>
      <c r="AF191" s="18">
        <v>1</v>
      </c>
      <c r="AG191" s="18">
        <v>1</v>
      </c>
      <c r="AH191" s="18">
        <v>1</v>
      </c>
      <c r="AI191" s="18">
        <v>1</v>
      </c>
      <c r="AJ191" s="18">
        <v>1</v>
      </c>
      <c r="AK191" s="18">
        <v>0</v>
      </c>
      <c r="AL191" s="18">
        <v>1</v>
      </c>
      <c r="AM191" s="18">
        <v>1</v>
      </c>
      <c r="AN191" s="18">
        <v>1</v>
      </c>
      <c r="AO191" s="18">
        <v>1</v>
      </c>
      <c r="AP191" s="18">
        <v>1</v>
      </c>
      <c r="AQ191" s="18">
        <v>1</v>
      </c>
      <c r="AR191" s="18">
        <v>0</v>
      </c>
      <c r="AS191" s="18">
        <v>1</v>
      </c>
      <c r="AT191" s="18">
        <v>1</v>
      </c>
      <c r="AU191" s="18">
        <v>1</v>
      </c>
      <c r="AV191" s="18">
        <v>1</v>
      </c>
      <c r="AW191" s="18">
        <v>0</v>
      </c>
      <c r="AX191" s="18">
        <v>1</v>
      </c>
      <c r="AY191" s="18">
        <v>1</v>
      </c>
      <c r="AZ191" s="18">
        <v>0</v>
      </c>
      <c r="BA191" s="4">
        <v>1</v>
      </c>
      <c r="BB191" s="4">
        <v>1</v>
      </c>
      <c r="BC191" s="18">
        <v>1</v>
      </c>
      <c r="BD191" s="18">
        <v>1</v>
      </c>
      <c r="BE191" s="18">
        <v>1</v>
      </c>
      <c r="BF191" s="18">
        <v>1</v>
      </c>
      <c r="BG191" s="18">
        <v>0</v>
      </c>
      <c r="BH191" s="18">
        <v>1</v>
      </c>
      <c r="BI191" s="18">
        <v>1</v>
      </c>
      <c r="BJ191" s="18">
        <v>1</v>
      </c>
      <c r="BK191" s="18">
        <v>0</v>
      </c>
      <c r="BL191" s="4">
        <v>1</v>
      </c>
      <c r="BM191" s="18">
        <v>1</v>
      </c>
      <c r="BN191" s="210">
        <v>1</v>
      </c>
    </row>
    <row r="192" spans="2:66" x14ac:dyDescent="0.25">
      <c r="B192" s="325">
        <v>187</v>
      </c>
      <c r="C192" s="368" t="s">
        <v>871</v>
      </c>
      <c r="D192" s="368" t="s">
        <v>482</v>
      </c>
      <c r="E192" s="368" t="s">
        <v>545</v>
      </c>
      <c r="F192" s="381">
        <v>187</v>
      </c>
      <c r="G192" s="4">
        <v>1</v>
      </c>
      <c r="H192" s="4">
        <v>1</v>
      </c>
      <c r="I192" s="4">
        <v>1</v>
      </c>
      <c r="J192" s="4">
        <v>1</v>
      </c>
      <c r="K192" s="4">
        <v>1</v>
      </c>
      <c r="L192" s="4">
        <v>1</v>
      </c>
      <c r="M192" s="4">
        <v>1</v>
      </c>
      <c r="N192" s="4">
        <v>1</v>
      </c>
      <c r="O192" s="4">
        <v>1</v>
      </c>
      <c r="P192" s="4">
        <v>1</v>
      </c>
      <c r="Q192" s="18">
        <v>1</v>
      </c>
      <c r="R192" s="18">
        <v>0</v>
      </c>
      <c r="S192" s="18">
        <v>1</v>
      </c>
      <c r="T192" s="18">
        <v>1</v>
      </c>
      <c r="U192" s="18">
        <v>1</v>
      </c>
      <c r="V192" s="18">
        <v>0</v>
      </c>
      <c r="W192" s="18">
        <v>1</v>
      </c>
      <c r="X192" s="4">
        <v>1</v>
      </c>
      <c r="Y192" s="4">
        <v>1</v>
      </c>
      <c r="Z192" s="4">
        <v>1</v>
      </c>
      <c r="AA192" s="18">
        <v>1</v>
      </c>
      <c r="AB192" s="18">
        <v>0</v>
      </c>
      <c r="AC192" s="18">
        <v>1</v>
      </c>
      <c r="AD192" s="18">
        <v>1</v>
      </c>
      <c r="AE192" s="18">
        <v>1</v>
      </c>
      <c r="AF192" s="18">
        <v>1</v>
      </c>
      <c r="AG192" s="18">
        <v>1</v>
      </c>
      <c r="AH192" s="18">
        <v>1</v>
      </c>
      <c r="AI192" s="18">
        <v>1</v>
      </c>
      <c r="AJ192" s="18">
        <v>1</v>
      </c>
      <c r="AK192" s="18">
        <v>0</v>
      </c>
      <c r="AL192" s="18">
        <v>1</v>
      </c>
      <c r="AM192" s="18">
        <v>1</v>
      </c>
      <c r="AN192" s="18">
        <v>1</v>
      </c>
      <c r="AO192" s="18">
        <v>1</v>
      </c>
      <c r="AP192" s="18">
        <v>1</v>
      </c>
      <c r="AQ192" s="18">
        <v>1</v>
      </c>
      <c r="AR192" s="18">
        <v>0</v>
      </c>
      <c r="AS192" s="18">
        <v>1</v>
      </c>
      <c r="AT192" s="18">
        <v>1</v>
      </c>
      <c r="AU192" s="18">
        <v>1</v>
      </c>
      <c r="AV192" s="18">
        <v>1</v>
      </c>
      <c r="AW192" s="18">
        <v>0</v>
      </c>
      <c r="AX192" s="18">
        <v>1</v>
      </c>
      <c r="AY192" s="18">
        <v>1</v>
      </c>
      <c r="AZ192" s="18">
        <v>0</v>
      </c>
      <c r="BA192" s="4">
        <v>1</v>
      </c>
      <c r="BB192" s="4">
        <v>1</v>
      </c>
      <c r="BC192" s="18">
        <v>1</v>
      </c>
      <c r="BD192" s="18">
        <v>1</v>
      </c>
      <c r="BE192" s="18">
        <v>1</v>
      </c>
      <c r="BF192" s="18">
        <v>1</v>
      </c>
      <c r="BG192" s="18">
        <v>0</v>
      </c>
      <c r="BH192" s="18">
        <v>1</v>
      </c>
      <c r="BI192" s="18">
        <v>1</v>
      </c>
      <c r="BJ192" s="18">
        <v>1</v>
      </c>
      <c r="BK192" s="18">
        <v>0</v>
      </c>
      <c r="BL192" s="4">
        <v>1</v>
      </c>
      <c r="BM192" s="18">
        <v>1</v>
      </c>
      <c r="BN192" s="210">
        <v>1</v>
      </c>
    </row>
    <row r="193" spans="2:66" x14ac:dyDescent="0.25">
      <c r="B193" s="325">
        <v>188</v>
      </c>
      <c r="C193" s="368" t="s">
        <v>871</v>
      </c>
      <c r="D193" s="368" t="s">
        <v>891</v>
      </c>
      <c r="E193" s="368" t="s">
        <v>545</v>
      </c>
      <c r="F193" s="381">
        <v>188</v>
      </c>
      <c r="G193" s="4">
        <v>1</v>
      </c>
      <c r="H193" s="4">
        <v>1</v>
      </c>
      <c r="I193" s="4">
        <v>1</v>
      </c>
      <c r="J193" s="4">
        <v>1</v>
      </c>
      <c r="K193" s="4">
        <v>1</v>
      </c>
      <c r="L193" s="4">
        <v>1</v>
      </c>
      <c r="M193" s="4">
        <v>1</v>
      </c>
      <c r="N193" s="4">
        <v>1</v>
      </c>
      <c r="O193" s="4">
        <v>1</v>
      </c>
      <c r="P193" s="4">
        <v>1</v>
      </c>
      <c r="Q193" s="18">
        <v>1</v>
      </c>
      <c r="R193" s="18">
        <v>0</v>
      </c>
      <c r="S193" s="18">
        <v>1</v>
      </c>
      <c r="T193" s="18">
        <v>1</v>
      </c>
      <c r="U193" s="18">
        <v>1</v>
      </c>
      <c r="V193" s="18">
        <v>0</v>
      </c>
      <c r="W193" s="18">
        <v>1</v>
      </c>
      <c r="X193" s="4">
        <v>1</v>
      </c>
      <c r="Y193" s="4">
        <v>1</v>
      </c>
      <c r="Z193" s="4">
        <v>1</v>
      </c>
      <c r="AA193" s="18">
        <v>1</v>
      </c>
      <c r="AB193" s="18">
        <v>0</v>
      </c>
      <c r="AC193" s="18">
        <v>1</v>
      </c>
      <c r="AD193" s="18">
        <v>1</v>
      </c>
      <c r="AE193" s="18">
        <v>1</v>
      </c>
      <c r="AF193" s="18">
        <v>1</v>
      </c>
      <c r="AG193" s="18">
        <v>1</v>
      </c>
      <c r="AH193" s="18">
        <v>1</v>
      </c>
      <c r="AI193" s="18">
        <v>1</v>
      </c>
      <c r="AJ193" s="18">
        <v>1</v>
      </c>
      <c r="AK193" s="18">
        <v>0</v>
      </c>
      <c r="AL193" s="18">
        <v>1</v>
      </c>
      <c r="AM193" s="18">
        <v>1</v>
      </c>
      <c r="AN193" s="18">
        <v>1</v>
      </c>
      <c r="AO193" s="18">
        <v>1</v>
      </c>
      <c r="AP193" s="18">
        <v>1</v>
      </c>
      <c r="AQ193" s="18">
        <v>1</v>
      </c>
      <c r="AR193" s="18">
        <v>0</v>
      </c>
      <c r="AS193" s="18">
        <v>1</v>
      </c>
      <c r="AT193" s="18">
        <v>1</v>
      </c>
      <c r="AU193" s="18">
        <v>1</v>
      </c>
      <c r="AV193" s="18">
        <v>1</v>
      </c>
      <c r="AW193" s="18">
        <v>0</v>
      </c>
      <c r="AX193" s="18">
        <v>1</v>
      </c>
      <c r="AY193" s="18">
        <v>1</v>
      </c>
      <c r="AZ193" s="18">
        <v>0</v>
      </c>
      <c r="BA193" s="4">
        <v>1</v>
      </c>
      <c r="BB193" s="4">
        <v>1</v>
      </c>
      <c r="BC193" s="18">
        <v>1</v>
      </c>
      <c r="BD193" s="18">
        <v>1</v>
      </c>
      <c r="BE193" s="18">
        <v>1</v>
      </c>
      <c r="BF193" s="18">
        <v>1</v>
      </c>
      <c r="BG193" s="18">
        <v>0</v>
      </c>
      <c r="BH193" s="18">
        <v>1</v>
      </c>
      <c r="BI193" s="18">
        <v>1</v>
      </c>
      <c r="BJ193" s="18">
        <v>1</v>
      </c>
      <c r="BK193" s="18">
        <v>0</v>
      </c>
      <c r="BL193" s="4">
        <v>1</v>
      </c>
      <c r="BM193" s="18">
        <v>1</v>
      </c>
      <c r="BN193" s="210">
        <v>1</v>
      </c>
    </row>
    <row r="194" spans="2:66" x14ac:dyDescent="0.25">
      <c r="B194" s="325">
        <v>189</v>
      </c>
      <c r="C194" s="368" t="s">
        <v>871</v>
      </c>
      <c r="D194" s="368" t="s">
        <v>903</v>
      </c>
      <c r="E194" s="368" t="s">
        <v>545</v>
      </c>
      <c r="F194" s="381">
        <v>189</v>
      </c>
      <c r="G194" s="4">
        <v>1</v>
      </c>
      <c r="H194" s="4">
        <v>1</v>
      </c>
      <c r="I194" s="4">
        <v>1</v>
      </c>
      <c r="J194" s="4">
        <v>1</v>
      </c>
      <c r="K194" s="4">
        <v>1</v>
      </c>
      <c r="L194" s="4">
        <v>1</v>
      </c>
      <c r="M194" s="4">
        <v>1</v>
      </c>
      <c r="N194" s="4">
        <v>1</v>
      </c>
      <c r="O194" s="4">
        <v>1</v>
      </c>
      <c r="P194" s="4">
        <v>1</v>
      </c>
      <c r="Q194" s="18">
        <v>1</v>
      </c>
      <c r="R194" s="18">
        <v>0</v>
      </c>
      <c r="S194" s="18">
        <v>1</v>
      </c>
      <c r="T194" s="18">
        <v>1</v>
      </c>
      <c r="U194" s="18">
        <v>1</v>
      </c>
      <c r="V194" s="18">
        <v>0</v>
      </c>
      <c r="W194" s="18">
        <v>1</v>
      </c>
      <c r="X194" s="4">
        <v>1</v>
      </c>
      <c r="Y194" s="4">
        <v>1</v>
      </c>
      <c r="Z194" s="4">
        <v>1</v>
      </c>
      <c r="AA194" s="18">
        <v>1</v>
      </c>
      <c r="AB194" s="18">
        <v>0</v>
      </c>
      <c r="AC194" s="18">
        <v>1</v>
      </c>
      <c r="AD194" s="18">
        <v>1</v>
      </c>
      <c r="AE194" s="18">
        <v>1</v>
      </c>
      <c r="AF194" s="18">
        <v>1</v>
      </c>
      <c r="AG194" s="18">
        <v>1</v>
      </c>
      <c r="AH194" s="18">
        <v>1</v>
      </c>
      <c r="AI194" s="18">
        <v>1</v>
      </c>
      <c r="AJ194" s="18">
        <v>1</v>
      </c>
      <c r="AK194" s="18">
        <v>0</v>
      </c>
      <c r="AL194" s="18">
        <v>1</v>
      </c>
      <c r="AM194" s="18">
        <v>1</v>
      </c>
      <c r="AN194" s="18">
        <v>1</v>
      </c>
      <c r="AO194" s="18">
        <v>1</v>
      </c>
      <c r="AP194" s="18">
        <v>1</v>
      </c>
      <c r="AQ194" s="18">
        <v>1</v>
      </c>
      <c r="AR194" s="18">
        <v>0</v>
      </c>
      <c r="AS194" s="18">
        <v>1</v>
      </c>
      <c r="AT194" s="18">
        <v>1</v>
      </c>
      <c r="AU194" s="18">
        <v>1</v>
      </c>
      <c r="AV194" s="18">
        <v>1</v>
      </c>
      <c r="AW194" s="18">
        <v>0</v>
      </c>
      <c r="AX194" s="18">
        <v>1</v>
      </c>
      <c r="AY194" s="18">
        <v>1</v>
      </c>
      <c r="AZ194" s="18">
        <v>0</v>
      </c>
      <c r="BA194" s="4">
        <v>1</v>
      </c>
      <c r="BB194" s="4">
        <v>1</v>
      </c>
      <c r="BC194" s="18">
        <v>1</v>
      </c>
      <c r="BD194" s="18">
        <v>1</v>
      </c>
      <c r="BE194" s="18">
        <v>1</v>
      </c>
      <c r="BF194" s="18">
        <v>1</v>
      </c>
      <c r="BG194" s="18">
        <v>0</v>
      </c>
      <c r="BH194" s="18">
        <v>1</v>
      </c>
      <c r="BI194" s="18">
        <v>1</v>
      </c>
      <c r="BJ194" s="18">
        <v>1</v>
      </c>
      <c r="BK194" s="18">
        <v>0</v>
      </c>
      <c r="BL194" s="4">
        <v>1</v>
      </c>
      <c r="BM194" s="18">
        <v>1</v>
      </c>
      <c r="BN194" s="210">
        <v>1</v>
      </c>
    </row>
    <row r="195" spans="2:66" x14ac:dyDescent="0.25">
      <c r="B195" s="325">
        <v>190</v>
      </c>
      <c r="C195" s="368" t="s">
        <v>871</v>
      </c>
      <c r="D195" s="368" t="s">
        <v>905</v>
      </c>
      <c r="E195" s="368" t="s">
        <v>545</v>
      </c>
      <c r="F195" s="381">
        <v>190</v>
      </c>
      <c r="G195" s="4">
        <v>1</v>
      </c>
      <c r="H195" s="4">
        <v>1</v>
      </c>
      <c r="I195" s="4">
        <v>1</v>
      </c>
      <c r="J195" s="4">
        <v>1</v>
      </c>
      <c r="K195" s="4">
        <v>1</v>
      </c>
      <c r="L195" s="4">
        <v>1</v>
      </c>
      <c r="M195" s="4">
        <v>1</v>
      </c>
      <c r="N195" s="4">
        <v>1</v>
      </c>
      <c r="O195" s="4">
        <v>1</v>
      </c>
      <c r="P195" s="4">
        <v>1</v>
      </c>
      <c r="Q195" s="18">
        <v>1</v>
      </c>
      <c r="R195" s="18">
        <v>0</v>
      </c>
      <c r="S195" s="18">
        <v>1</v>
      </c>
      <c r="T195" s="18">
        <v>1</v>
      </c>
      <c r="U195" s="18">
        <v>1</v>
      </c>
      <c r="V195" s="18">
        <v>0</v>
      </c>
      <c r="W195" s="18">
        <v>1</v>
      </c>
      <c r="X195" s="4">
        <v>1</v>
      </c>
      <c r="Y195" s="4">
        <v>1</v>
      </c>
      <c r="Z195" s="4">
        <v>1</v>
      </c>
      <c r="AA195" s="18">
        <v>1</v>
      </c>
      <c r="AB195" s="18">
        <v>0</v>
      </c>
      <c r="AC195" s="18">
        <v>1</v>
      </c>
      <c r="AD195" s="18">
        <v>1</v>
      </c>
      <c r="AE195" s="18">
        <v>1</v>
      </c>
      <c r="AF195" s="18">
        <v>1</v>
      </c>
      <c r="AG195" s="18">
        <v>1</v>
      </c>
      <c r="AH195" s="18">
        <v>1</v>
      </c>
      <c r="AI195" s="18">
        <v>1</v>
      </c>
      <c r="AJ195" s="18">
        <v>1</v>
      </c>
      <c r="AK195" s="18">
        <v>0</v>
      </c>
      <c r="AL195" s="18">
        <v>1</v>
      </c>
      <c r="AM195" s="18">
        <v>1</v>
      </c>
      <c r="AN195" s="18">
        <v>1</v>
      </c>
      <c r="AO195" s="18">
        <v>1</v>
      </c>
      <c r="AP195" s="18">
        <v>1</v>
      </c>
      <c r="AQ195" s="18">
        <v>1</v>
      </c>
      <c r="AR195" s="18">
        <v>0</v>
      </c>
      <c r="AS195" s="18">
        <v>1</v>
      </c>
      <c r="AT195" s="18">
        <v>1</v>
      </c>
      <c r="AU195" s="18">
        <v>1</v>
      </c>
      <c r="AV195" s="18">
        <v>1</v>
      </c>
      <c r="AW195" s="18">
        <v>0</v>
      </c>
      <c r="AX195" s="18">
        <v>1</v>
      </c>
      <c r="AY195" s="18">
        <v>1</v>
      </c>
      <c r="AZ195" s="18">
        <v>0</v>
      </c>
      <c r="BA195" s="4">
        <v>1</v>
      </c>
      <c r="BB195" s="4">
        <v>1</v>
      </c>
      <c r="BC195" s="18">
        <v>1</v>
      </c>
      <c r="BD195" s="18">
        <v>1</v>
      </c>
      <c r="BE195" s="18">
        <v>1</v>
      </c>
      <c r="BF195" s="18">
        <v>1</v>
      </c>
      <c r="BG195" s="18">
        <v>0</v>
      </c>
      <c r="BH195" s="18">
        <v>1</v>
      </c>
      <c r="BI195" s="18">
        <v>1</v>
      </c>
      <c r="BJ195" s="18">
        <v>1</v>
      </c>
      <c r="BK195" s="18">
        <v>0</v>
      </c>
      <c r="BL195" s="4">
        <v>1</v>
      </c>
      <c r="BM195" s="18">
        <v>1</v>
      </c>
      <c r="BN195" s="210">
        <v>1</v>
      </c>
    </row>
    <row r="196" spans="2:66" x14ac:dyDescent="0.25">
      <c r="B196" s="325">
        <v>191</v>
      </c>
      <c r="C196" s="368" t="s">
        <v>871</v>
      </c>
      <c r="D196" s="368" t="s">
        <v>522</v>
      </c>
      <c r="E196" s="368" t="s">
        <v>545</v>
      </c>
      <c r="F196" s="381">
        <v>191</v>
      </c>
      <c r="G196" s="4">
        <v>1</v>
      </c>
      <c r="H196" s="4">
        <v>1</v>
      </c>
      <c r="I196" s="4">
        <v>1</v>
      </c>
      <c r="J196" s="4">
        <v>1</v>
      </c>
      <c r="K196" s="4">
        <v>1</v>
      </c>
      <c r="L196" s="4">
        <v>1</v>
      </c>
      <c r="M196" s="4">
        <v>1</v>
      </c>
      <c r="N196" s="4">
        <v>1</v>
      </c>
      <c r="O196" s="4">
        <v>1</v>
      </c>
      <c r="P196" s="4">
        <v>1</v>
      </c>
      <c r="Q196" s="18">
        <v>1</v>
      </c>
      <c r="R196" s="18">
        <v>0</v>
      </c>
      <c r="S196" s="18">
        <v>1</v>
      </c>
      <c r="T196" s="18">
        <v>1</v>
      </c>
      <c r="U196" s="18">
        <v>1</v>
      </c>
      <c r="V196" s="18">
        <v>0</v>
      </c>
      <c r="W196" s="18">
        <v>1</v>
      </c>
      <c r="X196" s="4">
        <v>1</v>
      </c>
      <c r="Y196" s="4">
        <v>1</v>
      </c>
      <c r="Z196" s="4">
        <v>1</v>
      </c>
      <c r="AA196" s="18">
        <v>1</v>
      </c>
      <c r="AB196" s="18">
        <v>0</v>
      </c>
      <c r="AC196" s="18">
        <v>1</v>
      </c>
      <c r="AD196" s="18">
        <v>1</v>
      </c>
      <c r="AE196" s="18">
        <v>1</v>
      </c>
      <c r="AF196" s="18">
        <v>1</v>
      </c>
      <c r="AG196" s="18">
        <v>1</v>
      </c>
      <c r="AH196" s="18">
        <v>1</v>
      </c>
      <c r="AI196" s="18">
        <v>1</v>
      </c>
      <c r="AJ196" s="18">
        <v>1</v>
      </c>
      <c r="AK196" s="18">
        <v>0</v>
      </c>
      <c r="AL196" s="18">
        <v>1</v>
      </c>
      <c r="AM196" s="18">
        <v>1</v>
      </c>
      <c r="AN196" s="18">
        <v>1</v>
      </c>
      <c r="AO196" s="18">
        <v>1</v>
      </c>
      <c r="AP196" s="18">
        <v>1</v>
      </c>
      <c r="AQ196" s="18">
        <v>1</v>
      </c>
      <c r="AR196" s="18">
        <v>0</v>
      </c>
      <c r="AS196" s="18">
        <v>1</v>
      </c>
      <c r="AT196" s="18">
        <v>1</v>
      </c>
      <c r="AU196" s="18">
        <v>1</v>
      </c>
      <c r="AV196" s="18">
        <v>1</v>
      </c>
      <c r="AW196" s="18">
        <v>0</v>
      </c>
      <c r="AX196" s="18">
        <v>1</v>
      </c>
      <c r="AY196" s="18">
        <v>1</v>
      </c>
      <c r="AZ196" s="18">
        <v>0</v>
      </c>
      <c r="BA196" s="4">
        <v>1</v>
      </c>
      <c r="BB196" s="4">
        <v>1</v>
      </c>
      <c r="BC196" s="18">
        <v>1</v>
      </c>
      <c r="BD196" s="18">
        <v>1</v>
      </c>
      <c r="BE196" s="18">
        <v>1</v>
      </c>
      <c r="BF196" s="18">
        <v>1</v>
      </c>
      <c r="BG196" s="18">
        <v>0</v>
      </c>
      <c r="BH196" s="18">
        <v>1</v>
      </c>
      <c r="BI196" s="18">
        <v>1</v>
      </c>
      <c r="BJ196" s="18">
        <v>1</v>
      </c>
      <c r="BK196" s="18">
        <v>0</v>
      </c>
      <c r="BL196" s="4">
        <v>1</v>
      </c>
      <c r="BM196" s="18">
        <v>1</v>
      </c>
      <c r="BN196" s="210">
        <v>1</v>
      </c>
    </row>
    <row r="197" spans="2:66" x14ac:dyDescent="0.25">
      <c r="B197" s="325">
        <v>192</v>
      </c>
      <c r="C197" s="368" t="s">
        <v>871</v>
      </c>
      <c r="D197" s="368" t="s">
        <v>909</v>
      </c>
      <c r="E197" s="368" t="s">
        <v>545</v>
      </c>
      <c r="F197" s="381">
        <v>192</v>
      </c>
      <c r="G197" s="4">
        <v>1</v>
      </c>
      <c r="H197" s="4">
        <v>1</v>
      </c>
      <c r="I197" s="4">
        <v>1</v>
      </c>
      <c r="J197" s="4">
        <v>1</v>
      </c>
      <c r="K197" s="4">
        <v>1</v>
      </c>
      <c r="L197" s="4">
        <v>1</v>
      </c>
      <c r="M197" s="4">
        <v>1</v>
      </c>
      <c r="N197" s="4">
        <v>1</v>
      </c>
      <c r="O197" s="4">
        <v>1</v>
      </c>
      <c r="P197" s="4">
        <v>1</v>
      </c>
      <c r="Q197" s="18">
        <v>1</v>
      </c>
      <c r="R197" s="18">
        <v>0</v>
      </c>
      <c r="S197" s="18">
        <v>1</v>
      </c>
      <c r="T197" s="18">
        <v>1</v>
      </c>
      <c r="U197" s="18">
        <v>1</v>
      </c>
      <c r="V197" s="18">
        <v>0</v>
      </c>
      <c r="W197" s="18">
        <v>1</v>
      </c>
      <c r="X197" s="4">
        <v>1</v>
      </c>
      <c r="Y197" s="4">
        <v>1</v>
      </c>
      <c r="Z197" s="4">
        <v>1</v>
      </c>
      <c r="AA197" s="18">
        <v>1</v>
      </c>
      <c r="AB197" s="18">
        <v>0</v>
      </c>
      <c r="AC197" s="18">
        <v>1</v>
      </c>
      <c r="AD197" s="18">
        <v>1</v>
      </c>
      <c r="AE197" s="18">
        <v>1</v>
      </c>
      <c r="AF197" s="18">
        <v>1</v>
      </c>
      <c r="AG197" s="18">
        <v>1</v>
      </c>
      <c r="AH197" s="18">
        <v>1</v>
      </c>
      <c r="AI197" s="18">
        <v>1</v>
      </c>
      <c r="AJ197" s="18">
        <v>1</v>
      </c>
      <c r="AK197" s="18">
        <v>0</v>
      </c>
      <c r="AL197" s="18">
        <v>1</v>
      </c>
      <c r="AM197" s="18">
        <v>1</v>
      </c>
      <c r="AN197" s="18">
        <v>1</v>
      </c>
      <c r="AO197" s="18">
        <v>1</v>
      </c>
      <c r="AP197" s="18">
        <v>1</v>
      </c>
      <c r="AQ197" s="18">
        <v>1</v>
      </c>
      <c r="AR197" s="18">
        <v>0</v>
      </c>
      <c r="AS197" s="18">
        <v>1</v>
      </c>
      <c r="AT197" s="18">
        <v>1</v>
      </c>
      <c r="AU197" s="18">
        <v>1</v>
      </c>
      <c r="AV197" s="18">
        <v>1</v>
      </c>
      <c r="AW197" s="18">
        <v>0</v>
      </c>
      <c r="AX197" s="18">
        <v>1</v>
      </c>
      <c r="AY197" s="18">
        <v>1</v>
      </c>
      <c r="AZ197" s="18">
        <v>0</v>
      </c>
      <c r="BA197" s="4">
        <v>1</v>
      </c>
      <c r="BB197" s="4">
        <v>1</v>
      </c>
      <c r="BC197" s="18">
        <v>1</v>
      </c>
      <c r="BD197" s="18">
        <v>1</v>
      </c>
      <c r="BE197" s="18">
        <v>1</v>
      </c>
      <c r="BF197" s="18">
        <v>1</v>
      </c>
      <c r="BG197" s="18">
        <v>0</v>
      </c>
      <c r="BH197" s="18">
        <v>1</v>
      </c>
      <c r="BI197" s="18">
        <v>1</v>
      </c>
      <c r="BJ197" s="18">
        <v>1</v>
      </c>
      <c r="BK197" s="18">
        <v>0</v>
      </c>
      <c r="BL197" s="4">
        <v>1</v>
      </c>
      <c r="BM197" s="18">
        <v>1</v>
      </c>
      <c r="BN197" s="210">
        <v>1</v>
      </c>
    </row>
    <row r="198" spans="2:66" x14ac:dyDescent="0.25">
      <c r="B198" s="325">
        <v>193</v>
      </c>
      <c r="C198" s="368" t="s">
        <v>871</v>
      </c>
      <c r="D198" s="368" t="s">
        <v>910</v>
      </c>
      <c r="E198" s="368" t="s">
        <v>545</v>
      </c>
      <c r="F198" s="381">
        <v>193</v>
      </c>
      <c r="G198" s="4">
        <v>1</v>
      </c>
      <c r="H198" s="4">
        <v>1</v>
      </c>
      <c r="I198" s="4">
        <v>1</v>
      </c>
      <c r="J198" s="4">
        <v>1</v>
      </c>
      <c r="K198" s="4">
        <v>1</v>
      </c>
      <c r="L198" s="4">
        <v>1</v>
      </c>
      <c r="M198" s="4">
        <v>1</v>
      </c>
      <c r="N198" s="4">
        <v>1</v>
      </c>
      <c r="O198" s="4">
        <v>1</v>
      </c>
      <c r="P198" s="4">
        <v>1</v>
      </c>
      <c r="Q198" s="18">
        <v>1</v>
      </c>
      <c r="R198" s="18">
        <v>0</v>
      </c>
      <c r="S198" s="18">
        <v>1</v>
      </c>
      <c r="T198" s="18">
        <v>1</v>
      </c>
      <c r="U198" s="18">
        <v>1</v>
      </c>
      <c r="V198" s="18">
        <v>0</v>
      </c>
      <c r="W198" s="18">
        <v>1</v>
      </c>
      <c r="X198" s="4">
        <v>1</v>
      </c>
      <c r="Y198" s="4">
        <v>1</v>
      </c>
      <c r="Z198" s="4">
        <v>1</v>
      </c>
      <c r="AA198" s="18">
        <v>1</v>
      </c>
      <c r="AB198" s="18">
        <v>0</v>
      </c>
      <c r="AC198" s="18">
        <v>1</v>
      </c>
      <c r="AD198" s="18">
        <v>1</v>
      </c>
      <c r="AE198" s="18">
        <v>1</v>
      </c>
      <c r="AF198" s="18">
        <v>1</v>
      </c>
      <c r="AG198" s="18">
        <v>1</v>
      </c>
      <c r="AH198" s="18">
        <v>1</v>
      </c>
      <c r="AI198" s="18">
        <v>1</v>
      </c>
      <c r="AJ198" s="18">
        <v>1</v>
      </c>
      <c r="AK198" s="18">
        <v>0</v>
      </c>
      <c r="AL198" s="18">
        <v>1</v>
      </c>
      <c r="AM198" s="18">
        <v>1</v>
      </c>
      <c r="AN198" s="18">
        <v>1</v>
      </c>
      <c r="AO198" s="18">
        <v>1</v>
      </c>
      <c r="AP198" s="18">
        <v>1</v>
      </c>
      <c r="AQ198" s="18">
        <v>1</v>
      </c>
      <c r="AR198" s="18">
        <v>0</v>
      </c>
      <c r="AS198" s="18">
        <v>1</v>
      </c>
      <c r="AT198" s="18">
        <v>1</v>
      </c>
      <c r="AU198" s="18">
        <v>1</v>
      </c>
      <c r="AV198" s="18">
        <v>1</v>
      </c>
      <c r="AW198" s="18">
        <v>0</v>
      </c>
      <c r="AX198" s="18">
        <v>1</v>
      </c>
      <c r="AY198" s="18">
        <v>1</v>
      </c>
      <c r="AZ198" s="18">
        <v>0</v>
      </c>
      <c r="BA198" s="4">
        <v>1</v>
      </c>
      <c r="BB198" s="4">
        <v>1</v>
      </c>
      <c r="BC198" s="18">
        <v>1</v>
      </c>
      <c r="BD198" s="18">
        <v>1</v>
      </c>
      <c r="BE198" s="18">
        <v>1</v>
      </c>
      <c r="BF198" s="18">
        <v>1</v>
      </c>
      <c r="BG198" s="18">
        <v>0</v>
      </c>
      <c r="BH198" s="18">
        <v>1</v>
      </c>
      <c r="BI198" s="18">
        <v>1</v>
      </c>
      <c r="BJ198" s="18">
        <v>1</v>
      </c>
      <c r="BK198" s="18">
        <v>0</v>
      </c>
      <c r="BL198" s="4">
        <v>1</v>
      </c>
      <c r="BM198" s="18">
        <v>1</v>
      </c>
      <c r="BN198" s="210">
        <v>1</v>
      </c>
    </row>
    <row r="199" spans="2:66" x14ac:dyDescent="0.25">
      <c r="B199" s="325">
        <v>194</v>
      </c>
      <c r="C199" s="368" t="s">
        <v>871</v>
      </c>
      <c r="D199" s="368" t="s">
        <v>911</v>
      </c>
      <c r="E199" s="368" t="s">
        <v>545</v>
      </c>
      <c r="F199" s="381">
        <v>194</v>
      </c>
      <c r="G199" s="4">
        <v>1</v>
      </c>
      <c r="H199" s="4">
        <v>1</v>
      </c>
      <c r="I199" s="4">
        <v>1</v>
      </c>
      <c r="J199" s="4">
        <v>1</v>
      </c>
      <c r="K199" s="4">
        <v>1</v>
      </c>
      <c r="L199" s="4">
        <v>1</v>
      </c>
      <c r="M199" s="4">
        <v>1</v>
      </c>
      <c r="N199" s="4">
        <v>1</v>
      </c>
      <c r="O199" s="4">
        <v>1</v>
      </c>
      <c r="P199" s="4">
        <v>1</v>
      </c>
      <c r="Q199" s="18">
        <v>1</v>
      </c>
      <c r="R199" s="18">
        <v>0</v>
      </c>
      <c r="S199" s="18">
        <v>1</v>
      </c>
      <c r="T199" s="18">
        <v>1</v>
      </c>
      <c r="U199" s="18">
        <v>1</v>
      </c>
      <c r="V199" s="18">
        <v>0</v>
      </c>
      <c r="W199" s="18">
        <v>1</v>
      </c>
      <c r="X199" s="4">
        <v>1</v>
      </c>
      <c r="Y199" s="4">
        <v>1</v>
      </c>
      <c r="Z199" s="4">
        <v>1</v>
      </c>
      <c r="AA199" s="18">
        <v>1</v>
      </c>
      <c r="AB199" s="18">
        <v>0</v>
      </c>
      <c r="AC199" s="18">
        <v>1</v>
      </c>
      <c r="AD199" s="18">
        <v>1</v>
      </c>
      <c r="AE199" s="18">
        <v>1</v>
      </c>
      <c r="AF199" s="18">
        <v>1</v>
      </c>
      <c r="AG199" s="18">
        <v>1</v>
      </c>
      <c r="AH199" s="18">
        <v>1</v>
      </c>
      <c r="AI199" s="18">
        <v>1</v>
      </c>
      <c r="AJ199" s="18">
        <v>1</v>
      </c>
      <c r="AK199" s="18">
        <v>0</v>
      </c>
      <c r="AL199" s="18">
        <v>1</v>
      </c>
      <c r="AM199" s="18">
        <v>1</v>
      </c>
      <c r="AN199" s="18">
        <v>1</v>
      </c>
      <c r="AO199" s="18">
        <v>1</v>
      </c>
      <c r="AP199" s="18">
        <v>1</v>
      </c>
      <c r="AQ199" s="18">
        <v>1</v>
      </c>
      <c r="AR199" s="18">
        <v>0</v>
      </c>
      <c r="AS199" s="18">
        <v>1</v>
      </c>
      <c r="AT199" s="18">
        <v>1</v>
      </c>
      <c r="AU199" s="18">
        <v>1</v>
      </c>
      <c r="AV199" s="18">
        <v>1</v>
      </c>
      <c r="AW199" s="18">
        <v>0</v>
      </c>
      <c r="AX199" s="18">
        <v>1</v>
      </c>
      <c r="AY199" s="18">
        <v>1</v>
      </c>
      <c r="AZ199" s="18">
        <v>0</v>
      </c>
      <c r="BA199" s="4">
        <v>1</v>
      </c>
      <c r="BB199" s="4">
        <v>1</v>
      </c>
      <c r="BC199" s="18">
        <v>1</v>
      </c>
      <c r="BD199" s="18">
        <v>1</v>
      </c>
      <c r="BE199" s="18">
        <v>1</v>
      </c>
      <c r="BF199" s="18">
        <v>1</v>
      </c>
      <c r="BG199" s="18">
        <v>0</v>
      </c>
      <c r="BH199" s="18">
        <v>1</v>
      </c>
      <c r="BI199" s="18">
        <v>1</v>
      </c>
      <c r="BJ199" s="18">
        <v>1</v>
      </c>
      <c r="BK199" s="18">
        <v>0</v>
      </c>
      <c r="BL199" s="4">
        <v>1</v>
      </c>
      <c r="BM199" s="18">
        <v>1</v>
      </c>
      <c r="BN199" s="210">
        <v>1</v>
      </c>
    </row>
    <row r="200" spans="2:66" x14ac:dyDescent="0.25">
      <c r="B200" s="325">
        <v>195</v>
      </c>
      <c r="C200" s="368" t="s">
        <v>872</v>
      </c>
      <c r="D200" s="368" t="s">
        <v>887</v>
      </c>
      <c r="E200" s="368" t="s">
        <v>157</v>
      </c>
      <c r="F200" s="381">
        <v>195</v>
      </c>
      <c r="G200" s="4">
        <v>1</v>
      </c>
      <c r="H200" s="4">
        <v>1</v>
      </c>
      <c r="I200" s="4">
        <v>1</v>
      </c>
      <c r="J200" s="4">
        <v>1</v>
      </c>
      <c r="K200" s="4">
        <v>1</v>
      </c>
      <c r="L200" s="4">
        <v>1</v>
      </c>
      <c r="M200" s="4">
        <v>1</v>
      </c>
      <c r="N200" s="4">
        <v>1</v>
      </c>
      <c r="O200" s="4">
        <v>1</v>
      </c>
      <c r="P200" s="4">
        <v>1</v>
      </c>
      <c r="Q200" s="18">
        <v>0</v>
      </c>
      <c r="R200" s="18">
        <v>1</v>
      </c>
      <c r="S200" s="18">
        <v>1</v>
      </c>
      <c r="T200" s="18">
        <v>1</v>
      </c>
      <c r="U200" s="18">
        <v>0</v>
      </c>
      <c r="V200" s="18">
        <v>1</v>
      </c>
      <c r="W200" s="18">
        <v>1</v>
      </c>
      <c r="X200" s="4">
        <v>1</v>
      </c>
      <c r="Y200" s="4">
        <v>1</v>
      </c>
      <c r="Z200" s="4">
        <v>1</v>
      </c>
      <c r="AA200" s="18">
        <v>0</v>
      </c>
      <c r="AB200" s="18">
        <v>1</v>
      </c>
      <c r="AC200" s="18">
        <v>1</v>
      </c>
      <c r="AD200" s="18">
        <v>1</v>
      </c>
      <c r="AE200" s="18">
        <v>1</v>
      </c>
      <c r="AF200" s="18">
        <v>1</v>
      </c>
      <c r="AG200" s="18">
        <v>1</v>
      </c>
      <c r="AH200" s="18">
        <v>1</v>
      </c>
      <c r="AI200" s="18">
        <v>1</v>
      </c>
      <c r="AJ200" s="18">
        <v>1</v>
      </c>
      <c r="AK200" s="18">
        <v>0</v>
      </c>
      <c r="AL200" s="18">
        <v>1</v>
      </c>
      <c r="AM200" s="18">
        <v>1</v>
      </c>
      <c r="AN200" s="18">
        <v>1</v>
      </c>
      <c r="AO200" s="18">
        <v>1</v>
      </c>
      <c r="AP200" s="18">
        <v>1</v>
      </c>
      <c r="AQ200" s="18">
        <v>0</v>
      </c>
      <c r="AR200" s="18">
        <v>1</v>
      </c>
      <c r="AS200" s="18">
        <v>1</v>
      </c>
      <c r="AT200" s="18">
        <v>1</v>
      </c>
      <c r="AU200" s="18">
        <v>1</v>
      </c>
      <c r="AV200" s="18">
        <v>1</v>
      </c>
      <c r="AW200" s="18">
        <v>0</v>
      </c>
      <c r="AX200" s="18">
        <v>1</v>
      </c>
      <c r="AY200" s="18">
        <v>1</v>
      </c>
      <c r="AZ200" s="18">
        <v>0</v>
      </c>
      <c r="BA200" s="4">
        <v>1</v>
      </c>
      <c r="BB200" s="4">
        <v>1</v>
      </c>
      <c r="BC200" s="18">
        <v>1</v>
      </c>
      <c r="BD200" s="18">
        <v>1</v>
      </c>
      <c r="BE200" s="18">
        <v>1</v>
      </c>
      <c r="BF200" s="18">
        <v>0</v>
      </c>
      <c r="BG200" s="18">
        <v>1</v>
      </c>
      <c r="BH200" s="18">
        <v>1</v>
      </c>
      <c r="BI200" s="18">
        <v>1</v>
      </c>
      <c r="BJ200" s="18">
        <v>0</v>
      </c>
      <c r="BK200" s="18">
        <v>1</v>
      </c>
      <c r="BL200" s="4">
        <v>1</v>
      </c>
      <c r="BM200" s="18">
        <v>1</v>
      </c>
      <c r="BN200" s="210">
        <v>1</v>
      </c>
    </row>
    <row r="201" spans="2:66" x14ac:dyDescent="0.25">
      <c r="B201" s="325">
        <v>196</v>
      </c>
      <c r="C201" s="368" t="s">
        <v>872</v>
      </c>
      <c r="D201" s="368" t="s">
        <v>520</v>
      </c>
      <c r="E201" s="368" t="s">
        <v>157</v>
      </c>
      <c r="F201" s="381">
        <v>196</v>
      </c>
      <c r="G201" s="4">
        <v>1</v>
      </c>
      <c r="H201" s="4">
        <v>1</v>
      </c>
      <c r="I201" s="4">
        <v>1</v>
      </c>
      <c r="J201" s="4">
        <v>1</v>
      </c>
      <c r="K201" s="4">
        <v>1</v>
      </c>
      <c r="L201" s="4">
        <v>1</v>
      </c>
      <c r="M201" s="4">
        <v>1</v>
      </c>
      <c r="N201" s="4">
        <v>1</v>
      </c>
      <c r="O201" s="4">
        <v>1</v>
      </c>
      <c r="P201" s="4">
        <v>1</v>
      </c>
      <c r="Q201" s="18">
        <v>0</v>
      </c>
      <c r="R201" s="18">
        <v>1</v>
      </c>
      <c r="S201" s="18">
        <v>1</v>
      </c>
      <c r="T201" s="18">
        <v>1</v>
      </c>
      <c r="U201" s="18">
        <v>0</v>
      </c>
      <c r="V201" s="18">
        <v>1</v>
      </c>
      <c r="W201" s="18">
        <v>1</v>
      </c>
      <c r="X201" s="4">
        <v>1</v>
      </c>
      <c r="Y201" s="4">
        <v>1</v>
      </c>
      <c r="Z201" s="4">
        <v>1</v>
      </c>
      <c r="AA201" s="18">
        <v>0</v>
      </c>
      <c r="AB201" s="18">
        <v>1</v>
      </c>
      <c r="AC201" s="18">
        <v>1</v>
      </c>
      <c r="AD201" s="18">
        <v>1</v>
      </c>
      <c r="AE201" s="18">
        <v>1</v>
      </c>
      <c r="AF201" s="18">
        <v>1</v>
      </c>
      <c r="AG201" s="18">
        <v>1</v>
      </c>
      <c r="AH201" s="18">
        <v>1</v>
      </c>
      <c r="AI201" s="18">
        <v>1</v>
      </c>
      <c r="AJ201" s="18">
        <v>1</v>
      </c>
      <c r="AK201" s="18">
        <v>0</v>
      </c>
      <c r="AL201" s="18">
        <v>1</v>
      </c>
      <c r="AM201" s="18">
        <v>1</v>
      </c>
      <c r="AN201" s="18">
        <v>1</v>
      </c>
      <c r="AO201" s="18">
        <v>1</v>
      </c>
      <c r="AP201" s="18">
        <v>1</v>
      </c>
      <c r="AQ201" s="18">
        <v>0</v>
      </c>
      <c r="AR201" s="18">
        <v>1</v>
      </c>
      <c r="AS201" s="18">
        <v>1</v>
      </c>
      <c r="AT201" s="18">
        <v>1</v>
      </c>
      <c r="AU201" s="18">
        <v>1</v>
      </c>
      <c r="AV201" s="18">
        <v>1</v>
      </c>
      <c r="AW201" s="18">
        <v>0</v>
      </c>
      <c r="AX201" s="18">
        <v>1</v>
      </c>
      <c r="AY201" s="18">
        <v>1</v>
      </c>
      <c r="AZ201" s="18">
        <v>0</v>
      </c>
      <c r="BA201" s="4">
        <v>1</v>
      </c>
      <c r="BB201" s="4">
        <v>1</v>
      </c>
      <c r="BC201" s="18">
        <v>1</v>
      </c>
      <c r="BD201" s="18">
        <v>1</v>
      </c>
      <c r="BE201" s="18">
        <v>1</v>
      </c>
      <c r="BF201" s="18">
        <v>0</v>
      </c>
      <c r="BG201" s="18">
        <v>1</v>
      </c>
      <c r="BH201" s="18">
        <v>1</v>
      </c>
      <c r="BI201" s="18">
        <v>1</v>
      </c>
      <c r="BJ201" s="18">
        <v>0</v>
      </c>
      <c r="BK201" s="18">
        <v>1</v>
      </c>
      <c r="BL201" s="4">
        <v>1</v>
      </c>
      <c r="BM201" s="18">
        <v>1</v>
      </c>
      <c r="BN201" s="210">
        <v>1</v>
      </c>
    </row>
    <row r="202" spans="2:66" x14ac:dyDescent="0.25">
      <c r="B202" s="325">
        <v>197</v>
      </c>
      <c r="C202" s="368" t="s">
        <v>872</v>
      </c>
      <c r="D202" s="368" t="s">
        <v>521</v>
      </c>
      <c r="E202" s="368" t="s">
        <v>157</v>
      </c>
      <c r="F202" s="381">
        <v>197</v>
      </c>
      <c r="G202" s="4">
        <v>1</v>
      </c>
      <c r="H202" s="4">
        <v>1</v>
      </c>
      <c r="I202" s="4">
        <v>1</v>
      </c>
      <c r="J202" s="4">
        <v>1</v>
      </c>
      <c r="K202" s="4">
        <v>1</v>
      </c>
      <c r="L202" s="4">
        <v>1</v>
      </c>
      <c r="M202" s="4">
        <v>1</v>
      </c>
      <c r="N202" s="4">
        <v>1</v>
      </c>
      <c r="O202" s="4">
        <v>1</v>
      </c>
      <c r="P202" s="4">
        <v>1</v>
      </c>
      <c r="Q202" s="18">
        <v>0</v>
      </c>
      <c r="R202" s="18">
        <v>1</v>
      </c>
      <c r="S202" s="18">
        <v>1</v>
      </c>
      <c r="T202" s="18">
        <v>1</v>
      </c>
      <c r="U202" s="18">
        <v>0</v>
      </c>
      <c r="V202" s="18">
        <v>1</v>
      </c>
      <c r="W202" s="18">
        <v>1</v>
      </c>
      <c r="X202" s="4">
        <v>1</v>
      </c>
      <c r="Y202" s="4">
        <v>1</v>
      </c>
      <c r="Z202" s="4">
        <v>1</v>
      </c>
      <c r="AA202" s="18">
        <v>0</v>
      </c>
      <c r="AB202" s="18">
        <v>1</v>
      </c>
      <c r="AC202" s="18">
        <v>1</v>
      </c>
      <c r="AD202" s="18">
        <v>1</v>
      </c>
      <c r="AE202" s="18">
        <v>1</v>
      </c>
      <c r="AF202" s="18">
        <v>1</v>
      </c>
      <c r="AG202" s="18">
        <v>1</v>
      </c>
      <c r="AH202" s="18">
        <v>1</v>
      </c>
      <c r="AI202" s="18">
        <v>1</v>
      </c>
      <c r="AJ202" s="18">
        <v>1</v>
      </c>
      <c r="AK202" s="18">
        <v>0</v>
      </c>
      <c r="AL202" s="18">
        <v>1</v>
      </c>
      <c r="AM202" s="18">
        <v>1</v>
      </c>
      <c r="AN202" s="18">
        <v>1</v>
      </c>
      <c r="AO202" s="18">
        <v>1</v>
      </c>
      <c r="AP202" s="18">
        <v>1</v>
      </c>
      <c r="AQ202" s="18">
        <v>0</v>
      </c>
      <c r="AR202" s="18">
        <v>1</v>
      </c>
      <c r="AS202" s="18">
        <v>1</v>
      </c>
      <c r="AT202" s="18">
        <v>1</v>
      </c>
      <c r="AU202" s="18">
        <v>1</v>
      </c>
      <c r="AV202" s="18">
        <v>1</v>
      </c>
      <c r="AW202" s="18">
        <v>0</v>
      </c>
      <c r="AX202" s="18">
        <v>1</v>
      </c>
      <c r="AY202" s="18">
        <v>1</v>
      </c>
      <c r="AZ202" s="18">
        <v>0</v>
      </c>
      <c r="BA202" s="4">
        <v>1</v>
      </c>
      <c r="BB202" s="4">
        <v>1</v>
      </c>
      <c r="BC202" s="18">
        <v>1</v>
      </c>
      <c r="BD202" s="18">
        <v>1</v>
      </c>
      <c r="BE202" s="18">
        <v>1</v>
      </c>
      <c r="BF202" s="18">
        <v>0</v>
      </c>
      <c r="BG202" s="18">
        <v>1</v>
      </c>
      <c r="BH202" s="18">
        <v>1</v>
      </c>
      <c r="BI202" s="18">
        <v>1</v>
      </c>
      <c r="BJ202" s="18">
        <v>0</v>
      </c>
      <c r="BK202" s="18">
        <v>1</v>
      </c>
      <c r="BL202" s="4">
        <v>1</v>
      </c>
      <c r="BM202" s="18">
        <v>1</v>
      </c>
      <c r="BN202" s="210">
        <v>1</v>
      </c>
    </row>
    <row r="203" spans="2:66" x14ac:dyDescent="0.25">
      <c r="B203" s="325">
        <v>198</v>
      </c>
      <c r="C203" s="368" t="s">
        <v>872</v>
      </c>
      <c r="D203" s="368" t="s">
        <v>880</v>
      </c>
      <c r="E203" s="368" t="s">
        <v>153</v>
      </c>
      <c r="F203" s="381">
        <v>198</v>
      </c>
      <c r="G203" s="4">
        <v>1</v>
      </c>
      <c r="H203" s="4">
        <v>1</v>
      </c>
      <c r="I203" s="4">
        <v>1</v>
      </c>
      <c r="J203" s="4">
        <v>1</v>
      </c>
      <c r="K203" s="4">
        <v>1</v>
      </c>
      <c r="L203" s="4">
        <v>1</v>
      </c>
      <c r="M203" s="4">
        <v>1</v>
      </c>
      <c r="N203" s="4">
        <v>1</v>
      </c>
      <c r="O203" s="4">
        <v>1</v>
      </c>
      <c r="P203" s="4">
        <v>1</v>
      </c>
      <c r="Q203" s="18">
        <v>0</v>
      </c>
      <c r="R203" s="18">
        <v>1</v>
      </c>
      <c r="S203" s="18">
        <v>1</v>
      </c>
      <c r="T203" s="18">
        <v>1</v>
      </c>
      <c r="U203" s="18">
        <v>0</v>
      </c>
      <c r="V203" s="18">
        <v>1</v>
      </c>
      <c r="W203" s="18">
        <v>1</v>
      </c>
      <c r="X203" s="4">
        <v>1</v>
      </c>
      <c r="Y203" s="4">
        <v>1</v>
      </c>
      <c r="Z203" s="4">
        <v>1</v>
      </c>
      <c r="AA203" s="18">
        <v>0</v>
      </c>
      <c r="AB203" s="18">
        <v>1</v>
      </c>
      <c r="AC203" s="18">
        <v>1</v>
      </c>
      <c r="AD203" s="18">
        <v>1</v>
      </c>
      <c r="AE203" s="18">
        <v>1</v>
      </c>
      <c r="AF203" s="18">
        <v>1</v>
      </c>
      <c r="AG203" s="18">
        <v>1</v>
      </c>
      <c r="AH203" s="18">
        <v>1</v>
      </c>
      <c r="AI203" s="18">
        <v>1</v>
      </c>
      <c r="AJ203" s="18">
        <v>0</v>
      </c>
      <c r="AK203" s="18">
        <v>1</v>
      </c>
      <c r="AL203" s="18">
        <v>1</v>
      </c>
      <c r="AM203" s="18">
        <v>1</v>
      </c>
      <c r="AN203" s="18">
        <v>1</v>
      </c>
      <c r="AO203" s="18">
        <v>1</v>
      </c>
      <c r="AP203" s="18">
        <v>1</v>
      </c>
      <c r="AQ203" s="18">
        <v>0</v>
      </c>
      <c r="AR203" s="18">
        <v>1</v>
      </c>
      <c r="AS203" s="18">
        <v>1</v>
      </c>
      <c r="AT203" s="18">
        <v>1</v>
      </c>
      <c r="AU203" s="18">
        <v>1</v>
      </c>
      <c r="AV203" s="18">
        <v>0</v>
      </c>
      <c r="AW203" s="18">
        <v>1</v>
      </c>
      <c r="AX203" s="18">
        <v>1</v>
      </c>
      <c r="AY203" s="18">
        <v>0</v>
      </c>
      <c r="AZ203" s="18">
        <v>1</v>
      </c>
      <c r="BA203" s="4">
        <v>1</v>
      </c>
      <c r="BB203" s="4">
        <v>1</v>
      </c>
      <c r="BC203" s="18">
        <v>1</v>
      </c>
      <c r="BD203" s="18">
        <v>1</v>
      </c>
      <c r="BE203" s="18">
        <v>1</v>
      </c>
      <c r="BF203" s="18">
        <v>0</v>
      </c>
      <c r="BG203" s="18">
        <v>1</v>
      </c>
      <c r="BH203" s="18">
        <v>1</v>
      </c>
      <c r="BI203" s="18">
        <v>1</v>
      </c>
      <c r="BJ203" s="18">
        <v>0</v>
      </c>
      <c r="BK203" s="18">
        <v>1</v>
      </c>
      <c r="BL203" s="4">
        <v>1</v>
      </c>
      <c r="BM203" s="18">
        <v>1</v>
      </c>
      <c r="BN203" s="210">
        <v>1</v>
      </c>
    </row>
    <row r="204" spans="2:66" x14ac:dyDescent="0.25">
      <c r="B204" s="325">
        <v>199</v>
      </c>
      <c r="C204" s="368" t="s">
        <v>872</v>
      </c>
      <c r="D204" s="368" t="s">
        <v>887</v>
      </c>
      <c r="E204" s="368" t="s">
        <v>153</v>
      </c>
      <c r="F204" s="381">
        <v>199</v>
      </c>
      <c r="G204" s="4">
        <v>1</v>
      </c>
      <c r="H204" s="4">
        <v>1</v>
      </c>
      <c r="I204" s="4">
        <v>1</v>
      </c>
      <c r="J204" s="4">
        <v>1</v>
      </c>
      <c r="K204" s="4">
        <v>1</v>
      </c>
      <c r="L204" s="4">
        <v>1</v>
      </c>
      <c r="M204" s="4">
        <v>1</v>
      </c>
      <c r="N204" s="4">
        <v>1</v>
      </c>
      <c r="O204" s="4">
        <v>1</v>
      </c>
      <c r="P204" s="4">
        <v>1</v>
      </c>
      <c r="Q204" s="18">
        <v>0</v>
      </c>
      <c r="R204" s="18">
        <v>1</v>
      </c>
      <c r="S204" s="18">
        <v>1</v>
      </c>
      <c r="T204" s="18">
        <v>1</v>
      </c>
      <c r="U204" s="18">
        <v>0</v>
      </c>
      <c r="V204" s="18">
        <v>1</v>
      </c>
      <c r="W204" s="18">
        <v>1</v>
      </c>
      <c r="X204" s="4">
        <v>1</v>
      </c>
      <c r="Y204" s="4">
        <v>1</v>
      </c>
      <c r="Z204" s="4">
        <v>1</v>
      </c>
      <c r="AA204" s="18">
        <v>0</v>
      </c>
      <c r="AB204" s="18">
        <v>1</v>
      </c>
      <c r="AC204" s="18">
        <v>1</v>
      </c>
      <c r="AD204" s="18">
        <v>1</v>
      </c>
      <c r="AE204" s="18">
        <v>1</v>
      </c>
      <c r="AF204" s="18">
        <v>1</v>
      </c>
      <c r="AG204" s="18">
        <v>1</v>
      </c>
      <c r="AH204" s="18">
        <v>1</v>
      </c>
      <c r="AI204" s="18">
        <v>1</v>
      </c>
      <c r="AJ204" s="18">
        <v>1</v>
      </c>
      <c r="AK204" s="18">
        <v>0</v>
      </c>
      <c r="AL204" s="18">
        <v>1</v>
      </c>
      <c r="AM204" s="18">
        <v>1</v>
      </c>
      <c r="AN204" s="18">
        <v>1</v>
      </c>
      <c r="AO204" s="18">
        <v>1</v>
      </c>
      <c r="AP204" s="18">
        <v>1</v>
      </c>
      <c r="AQ204" s="18">
        <v>0</v>
      </c>
      <c r="AR204" s="18">
        <v>1</v>
      </c>
      <c r="AS204" s="18">
        <v>1</v>
      </c>
      <c r="AT204" s="18">
        <v>1</v>
      </c>
      <c r="AU204" s="18">
        <v>1</v>
      </c>
      <c r="AV204" s="18">
        <v>1</v>
      </c>
      <c r="AW204" s="18">
        <v>0</v>
      </c>
      <c r="AX204" s="18">
        <v>1</v>
      </c>
      <c r="AY204" s="18">
        <v>1</v>
      </c>
      <c r="AZ204" s="18">
        <v>0</v>
      </c>
      <c r="BA204" s="4">
        <v>1</v>
      </c>
      <c r="BB204" s="4">
        <v>1</v>
      </c>
      <c r="BC204" s="18">
        <v>1</v>
      </c>
      <c r="BD204" s="18">
        <v>1</v>
      </c>
      <c r="BE204" s="18">
        <v>1</v>
      </c>
      <c r="BF204" s="18">
        <v>0</v>
      </c>
      <c r="BG204" s="18">
        <v>1</v>
      </c>
      <c r="BH204" s="18">
        <v>1</v>
      </c>
      <c r="BI204" s="18">
        <v>1</v>
      </c>
      <c r="BJ204" s="18">
        <v>0</v>
      </c>
      <c r="BK204" s="18">
        <v>1</v>
      </c>
      <c r="BL204" s="4">
        <v>1</v>
      </c>
      <c r="BM204" s="18">
        <v>1</v>
      </c>
      <c r="BN204" s="210">
        <v>1</v>
      </c>
    </row>
    <row r="205" spans="2:66" x14ac:dyDescent="0.25">
      <c r="B205" s="325">
        <v>200</v>
      </c>
      <c r="C205" s="368" t="s">
        <v>872</v>
      </c>
      <c r="D205" s="368" t="s">
        <v>889</v>
      </c>
      <c r="E205" s="368" t="s">
        <v>153</v>
      </c>
      <c r="F205" s="381">
        <v>200</v>
      </c>
      <c r="G205" s="4">
        <v>1</v>
      </c>
      <c r="H205" s="4">
        <v>1</v>
      </c>
      <c r="I205" s="4">
        <v>1</v>
      </c>
      <c r="J205" s="4">
        <v>1</v>
      </c>
      <c r="K205" s="4">
        <v>1</v>
      </c>
      <c r="L205" s="4">
        <v>1</v>
      </c>
      <c r="M205" s="4">
        <v>1</v>
      </c>
      <c r="N205" s="4">
        <v>1</v>
      </c>
      <c r="O205" s="4">
        <v>1</v>
      </c>
      <c r="P205" s="4">
        <v>1</v>
      </c>
      <c r="Q205" s="18">
        <v>0</v>
      </c>
      <c r="R205" s="18">
        <v>1</v>
      </c>
      <c r="S205" s="18">
        <v>1</v>
      </c>
      <c r="T205" s="18">
        <v>1</v>
      </c>
      <c r="U205" s="18">
        <v>0</v>
      </c>
      <c r="V205" s="18">
        <v>1</v>
      </c>
      <c r="W205" s="18">
        <v>1</v>
      </c>
      <c r="X205" s="4">
        <v>1</v>
      </c>
      <c r="Y205" s="4">
        <v>1</v>
      </c>
      <c r="Z205" s="4">
        <v>1</v>
      </c>
      <c r="AA205" s="18">
        <v>0</v>
      </c>
      <c r="AB205" s="18">
        <v>1</v>
      </c>
      <c r="AC205" s="18">
        <v>1</v>
      </c>
      <c r="AD205" s="18">
        <v>1</v>
      </c>
      <c r="AE205" s="18">
        <v>1</v>
      </c>
      <c r="AF205" s="18">
        <v>1</v>
      </c>
      <c r="AG205" s="18">
        <v>1</v>
      </c>
      <c r="AH205" s="18">
        <v>1</v>
      </c>
      <c r="AI205" s="18">
        <v>1</v>
      </c>
      <c r="AJ205" s="18">
        <v>1</v>
      </c>
      <c r="AK205" s="18">
        <v>0</v>
      </c>
      <c r="AL205" s="18">
        <v>1</v>
      </c>
      <c r="AM205" s="18">
        <v>1</v>
      </c>
      <c r="AN205" s="18">
        <v>1</v>
      </c>
      <c r="AO205" s="18">
        <v>1</v>
      </c>
      <c r="AP205" s="18">
        <v>1</v>
      </c>
      <c r="AQ205" s="18">
        <v>0</v>
      </c>
      <c r="AR205" s="18">
        <v>1</v>
      </c>
      <c r="AS205" s="18">
        <v>1</v>
      </c>
      <c r="AT205" s="18">
        <v>1</v>
      </c>
      <c r="AU205" s="18">
        <v>1</v>
      </c>
      <c r="AV205" s="18">
        <v>1</v>
      </c>
      <c r="AW205" s="18">
        <v>0</v>
      </c>
      <c r="AX205" s="18">
        <v>1</v>
      </c>
      <c r="AY205" s="18">
        <v>1</v>
      </c>
      <c r="AZ205" s="18">
        <v>0</v>
      </c>
      <c r="BA205" s="4">
        <v>1</v>
      </c>
      <c r="BB205" s="4">
        <v>1</v>
      </c>
      <c r="BC205" s="18">
        <v>1</v>
      </c>
      <c r="BD205" s="18">
        <v>1</v>
      </c>
      <c r="BE205" s="18">
        <v>1</v>
      </c>
      <c r="BF205" s="18">
        <v>0</v>
      </c>
      <c r="BG205" s="18">
        <v>1</v>
      </c>
      <c r="BH205" s="18">
        <v>1</v>
      </c>
      <c r="BI205" s="18">
        <v>1</v>
      </c>
      <c r="BJ205" s="18">
        <v>0</v>
      </c>
      <c r="BK205" s="18">
        <v>1</v>
      </c>
      <c r="BL205" s="4">
        <v>1</v>
      </c>
      <c r="BM205" s="18">
        <v>1</v>
      </c>
      <c r="BN205" s="210">
        <v>1</v>
      </c>
    </row>
    <row r="206" spans="2:66" x14ac:dyDescent="0.25">
      <c r="B206" s="325">
        <v>201</v>
      </c>
      <c r="C206" s="368" t="s">
        <v>872</v>
      </c>
      <c r="D206" s="368" t="s">
        <v>504</v>
      </c>
      <c r="E206" s="368" t="s">
        <v>153</v>
      </c>
      <c r="F206" s="381">
        <v>201</v>
      </c>
      <c r="G206" s="4">
        <v>1</v>
      </c>
      <c r="H206" s="4">
        <v>1</v>
      </c>
      <c r="I206" s="4">
        <v>1</v>
      </c>
      <c r="J206" s="4">
        <v>1</v>
      </c>
      <c r="K206" s="4">
        <v>1</v>
      </c>
      <c r="L206" s="4">
        <v>1</v>
      </c>
      <c r="M206" s="4">
        <v>1</v>
      </c>
      <c r="N206" s="4">
        <v>1</v>
      </c>
      <c r="O206" s="4">
        <v>1</v>
      </c>
      <c r="P206" s="4">
        <v>1</v>
      </c>
      <c r="Q206" s="18">
        <v>0</v>
      </c>
      <c r="R206" s="18">
        <v>1</v>
      </c>
      <c r="S206" s="18">
        <v>1</v>
      </c>
      <c r="T206" s="18">
        <v>1</v>
      </c>
      <c r="U206" s="18">
        <v>0</v>
      </c>
      <c r="V206" s="18">
        <v>1</v>
      </c>
      <c r="W206" s="18">
        <v>1</v>
      </c>
      <c r="X206" s="4">
        <v>1</v>
      </c>
      <c r="Y206" s="4">
        <v>1</v>
      </c>
      <c r="Z206" s="4">
        <v>1</v>
      </c>
      <c r="AA206" s="18">
        <v>0</v>
      </c>
      <c r="AB206" s="18">
        <v>1</v>
      </c>
      <c r="AC206" s="18">
        <v>1</v>
      </c>
      <c r="AD206" s="18">
        <v>1</v>
      </c>
      <c r="AE206" s="18">
        <v>1</v>
      </c>
      <c r="AF206" s="18">
        <v>1</v>
      </c>
      <c r="AG206" s="18">
        <v>1</v>
      </c>
      <c r="AH206" s="18">
        <v>1</v>
      </c>
      <c r="AI206" s="18">
        <v>1</v>
      </c>
      <c r="AJ206" s="18">
        <v>1</v>
      </c>
      <c r="AK206" s="18">
        <v>0</v>
      </c>
      <c r="AL206" s="18">
        <v>1</v>
      </c>
      <c r="AM206" s="18">
        <v>1</v>
      </c>
      <c r="AN206" s="18">
        <v>1</v>
      </c>
      <c r="AO206" s="18">
        <v>1</v>
      </c>
      <c r="AP206" s="18">
        <v>1</v>
      </c>
      <c r="AQ206" s="18">
        <v>0</v>
      </c>
      <c r="AR206" s="18">
        <v>1</v>
      </c>
      <c r="AS206" s="18">
        <v>1</v>
      </c>
      <c r="AT206" s="18">
        <v>1</v>
      </c>
      <c r="AU206" s="18">
        <v>1</v>
      </c>
      <c r="AV206" s="18">
        <v>1</v>
      </c>
      <c r="AW206" s="18">
        <v>0</v>
      </c>
      <c r="AX206" s="18">
        <v>1</v>
      </c>
      <c r="AY206" s="18">
        <v>1</v>
      </c>
      <c r="AZ206" s="18">
        <v>0</v>
      </c>
      <c r="BA206" s="4">
        <v>1</v>
      </c>
      <c r="BB206" s="4">
        <v>1</v>
      </c>
      <c r="BC206" s="18">
        <v>1</v>
      </c>
      <c r="BD206" s="18">
        <v>1</v>
      </c>
      <c r="BE206" s="18">
        <v>1</v>
      </c>
      <c r="BF206" s="18">
        <v>0</v>
      </c>
      <c r="BG206" s="18">
        <v>1</v>
      </c>
      <c r="BH206" s="18">
        <v>1</v>
      </c>
      <c r="BI206" s="18">
        <v>1</v>
      </c>
      <c r="BJ206" s="18">
        <v>0</v>
      </c>
      <c r="BK206" s="18">
        <v>1</v>
      </c>
      <c r="BL206" s="4">
        <v>1</v>
      </c>
      <c r="BM206" s="18">
        <v>1</v>
      </c>
      <c r="BN206" s="210">
        <v>1</v>
      </c>
    </row>
    <row r="207" spans="2:66" x14ac:dyDescent="0.25">
      <c r="B207" s="325">
        <v>202</v>
      </c>
      <c r="C207" s="368" t="s">
        <v>872</v>
      </c>
      <c r="D207" s="368" t="s">
        <v>509</v>
      </c>
      <c r="E207" s="368" t="s">
        <v>153</v>
      </c>
      <c r="F207" s="381">
        <v>202</v>
      </c>
      <c r="G207" s="4">
        <v>1</v>
      </c>
      <c r="H207" s="4">
        <v>1</v>
      </c>
      <c r="I207" s="4">
        <v>1</v>
      </c>
      <c r="J207" s="4">
        <v>1</v>
      </c>
      <c r="K207" s="4">
        <v>1</v>
      </c>
      <c r="L207" s="4">
        <v>1</v>
      </c>
      <c r="M207" s="4">
        <v>1</v>
      </c>
      <c r="N207" s="4">
        <v>1</v>
      </c>
      <c r="O207" s="4">
        <v>1</v>
      </c>
      <c r="P207" s="4">
        <v>1</v>
      </c>
      <c r="Q207" s="18">
        <v>0</v>
      </c>
      <c r="R207" s="18">
        <v>1</v>
      </c>
      <c r="S207" s="18">
        <v>1</v>
      </c>
      <c r="T207" s="18">
        <v>1</v>
      </c>
      <c r="U207" s="18">
        <v>0</v>
      </c>
      <c r="V207" s="18">
        <v>1</v>
      </c>
      <c r="W207" s="18">
        <v>1</v>
      </c>
      <c r="X207" s="4">
        <v>1</v>
      </c>
      <c r="Y207" s="4">
        <v>1</v>
      </c>
      <c r="Z207" s="4">
        <v>1</v>
      </c>
      <c r="AA207" s="18">
        <v>0</v>
      </c>
      <c r="AB207" s="18">
        <v>1</v>
      </c>
      <c r="AC207" s="18">
        <v>1</v>
      </c>
      <c r="AD207" s="18">
        <v>1</v>
      </c>
      <c r="AE207" s="18">
        <v>1</v>
      </c>
      <c r="AF207" s="18">
        <v>1</v>
      </c>
      <c r="AG207" s="18">
        <v>1</v>
      </c>
      <c r="AH207" s="18">
        <v>1</v>
      </c>
      <c r="AI207" s="18">
        <v>1</v>
      </c>
      <c r="AJ207" s="18">
        <v>1</v>
      </c>
      <c r="AK207" s="18">
        <v>0</v>
      </c>
      <c r="AL207" s="18">
        <v>1</v>
      </c>
      <c r="AM207" s="18">
        <v>1</v>
      </c>
      <c r="AN207" s="18">
        <v>1</v>
      </c>
      <c r="AO207" s="18">
        <v>1</v>
      </c>
      <c r="AP207" s="18">
        <v>1</v>
      </c>
      <c r="AQ207" s="18">
        <v>0</v>
      </c>
      <c r="AR207" s="18">
        <v>1</v>
      </c>
      <c r="AS207" s="18">
        <v>1</v>
      </c>
      <c r="AT207" s="18">
        <v>1</v>
      </c>
      <c r="AU207" s="18">
        <v>1</v>
      </c>
      <c r="AV207" s="18">
        <v>1</v>
      </c>
      <c r="AW207" s="18">
        <v>0</v>
      </c>
      <c r="AX207" s="18">
        <v>1</v>
      </c>
      <c r="AY207" s="18">
        <v>1</v>
      </c>
      <c r="AZ207" s="18">
        <v>0</v>
      </c>
      <c r="BA207" s="4">
        <v>1</v>
      </c>
      <c r="BB207" s="4">
        <v>1</v>
      </c>
      <c r="BC207" s="18">
        <v>1</v>
      </c>
      <c r="BD207" s="18">
        <v>1</v>
      </c>
      <c r="BE207" s="18">
        <v>1</v>
      </c>
      <c r="BF207" s="18">
        <v>0</v>
      </c>
      <c r="BG207" s="18">
        <v>1</v>
      </c>
      <c r="BH207" s="18">
        <v>1</v>
      </c>
      <c r="BI207" s="18">
        <v>1</v>
      </c>
      <c r="BJ207" s="18">
        <v>0</v>
      </c>
      <c r="BK207" s="18">
        <v>1</v>
      </c>
      <c r="BL207" s="4">
        <v>1</v>
      </c>
      <c r="BM207" s="18">
        <v>1</v>
      </c>
      <c r="BN207" s="210">
        <v>1</v>
      </c>
    </row>
    <row r="208" spans="2:66" x14ac:dyDescent="0.25">
      <c r="B208" s="325">
        <v>203</v>
      </c>
      <c r="C208" s="368" t="s">
        <v>872</v>
      </c>
      <c r="D208" s="368" t="s">
        <v>905</v>
      </c>
      <c r="E208" s="368" t="s">
        <v>153</v>
      </c>
      <c r="F208" s="381">
        <v>203</v>
      </c>
      <c r="G208" s="4">
        <v>1</v>
      </c>
      <c r="H208" s="4">
        <v>1</v>
      </c>
      <c r="I208" s="4">
        <v>1</v>
      </c>
      <c r="J208" s="4">
        <v>1</v>
      </c>
      <c r="K208" s="4">
        <v>1</v>
      </c>
      <c r="L208" s="4">
        <v>1</v>
      </c>
      <c r="M208" s="4">
        <v>1</v>
      </c>
      <c r="N208" s="4">
        <v>1</v>
      </c>
      <c r="O208" s="4">
        <v>1</v>
      </c>
      <c r="P208" s="4">
        <v>1</v>
      </c>
      <c r="Q208" s="18">
        <v>0</v>
      </c>
      <c r="R208" s="18">
        <v>1</v>
      </c>
      <c r="S208" s="18">
        <v>1</v>
      </c>
      <c r="T208" s="18">
        <v>1</v>
      </c>
      <c r="U208" s="18">
        <v>0</v>
      </c>
      <c r="V208" s="18">
        <v>1</v>
      </c>
      <c r="W208" s="18">
        <v>1</v>
      </c>
      <c r="X208" s="4">
        <v>1</v>
      </c>
      <c r="Y208" s="4">
        <v>1</v>
      </c>
      <c r="Z208" s="4">
        <v>1</v>
      </c>
      <c r="AA208" s="18">
        <v>0</v>
      </c>
      <c r="AB208" s="18">
        <v>1</v>
      </c>
      <c r="AC208" s="18">
        <v>1</v>
      </c>
      <c r="AD208" s="18">
        <v>1</v>
      </c>
      <c r="AE208" s="18">
        <v>1</v>
      </c>
      <c r="AF208" s="18">
        <v>1</v>
      </c>
      <c r="AG208" s="18">
        <v>1</v>
      </c>
      <c r="AH208" s="18">
        <v>1</v>
      </c>
      <c r="AI208" s="18">
        <v>1</v>
      </c>
      <c r="AJ208" s="18">
        <v>1</v>
      </c>
      <c r="AK208" s="18">
        <v>0</v>
      </c>
      <c r="AL208" s="18">
        <v>1</v>
      </c>
      <c r="AM208" s="18">
        <v>1</v>
      </c>
      <c r="AN208" s="18">
        <v>1</v>
      </c>
      <c r="AO208" s="18">
        <v>1</v>
      </c>
      <c r="AP208" s="18">
        <v>1</v>
      </c>
      <c r="AQ208" s="18">
        <v>0</v>
      </c>
      <c r="AR208" s="18">
        <v>1</v>
      </c>
      <c r="AS208" s="18">
        <v>1</v>
      </c>
      <c r="AT208" s="18">
        <v>1</v>
      </c>
      <c r="AU208" s="18">
        <v>1</v>
      </c>
      <c r="AV208" s="18">
        <v>1</v>
      </c>
      <c r="AW208" s="18">
        <v>0</v>
      </c>
      <c r="AX208" s="18">
        <v>1</v>
      </c>
      <c r="AY208" s="18">
        <v>1</v>
      </c>
      <c r="AZ208" s="18">
        <v>0</v>
      </c>
      <c r="BA208" s="4">
        <v>1</v>
      </c>
      <c r="BB208" s="4">
        <v>1</v>
      </c>
      <c r="BC208" s="18">
        <v>1</v>
      </c>
      <c r="BD208" s="18">
        <v>1</v>
      </c>
      <c r="BE208" s="18">
        <v>1</v>
      </c>
      <c r="BF208" s="18">
        <v>0</v>
      </c>
      <c r="BG208" s="18">
        <v>1</v>
      </c>
      <c r="BH208" s="18">
        <v>1</v>
      </c>
      <c r="BI208" s="18">
        <v>1</v>
      </c>
      <c r="BJ208" s="18">
        <v>0</v>
      </c>
      <c r="BK208" s="18">
        <v>1</v>
      </c>
      <c r="BL208" s="4">
        <v>1</v>
      </c>
      <c r="BM208" s="18">
        <v>1</v>
      </c>
      <c r="BN208" s="210">
        <v>1</v>
      </c>
    </row>
    <row r="209" spans="2:66" x14ac:dyDescent="0.25">
      <c r="B209" s="325">
        <v>204</v>
      </c>
      <c r="C209" s="368" t="s">
        <v>872</v>
      </c>
      <c r="D209" s="368" t="s">
        <v>520</v>
      </c>
      <c r="E209" s="368" t="s">
        <v>153</v>
      </c>
      <c r="F209" s="381">
        <v>204</v>
      </c>
      <c r="G209" s="4">
        <v>1</v>
      </c>
      <c r="H209" s="4">
        <v>1</v>
      </c>
      <c r="I209" s="4">
        <v>1</v>
      </c>
      <c r="J209" s="4">
        <v>1</v>
      </c>
      <c r="K209" s="4">
        <v>1</v>
      </c>
      <c r="L209" s="4">
        <v>1</v>
      </c>
      <c r="M209" s="4">
        <v>1</v>
      </c>
      <c r="N209" s="4">
        <v>1</v>
      </c>
      <c r="O209" s="4">
        <v>1</v>
      </c>
      <c r="P209" s="4">
        <v>1</v>
      </c>
      <c r="Q209" s="18">
        <v>0</v>
      </c>
      <c r="R209" s="18">
        <v>1</v>
      </c>
      <c r="S209" s="18">
        <v>1</v>
      </c>
      <c r="T209" s="18">
        <v>1</v>
      </c>
      <c r="U209" s="18">
        <v>0</v>
      </c>
      <c r="V209" s="18">
        <v>1</v>
      </c>
      <c r="W209" s="18">
        <v>1</v>
      </c>
      <c r="X209" s="4">
        <v>1</v>
      </c>
      <c r="Y209" s="4">
        <v>1</v>
      </c>
      <c r="Z209" s="4">
        <v>1</v>
      </c>
      <c r="AA209" s="18">
        <v>0</v>
      </c>
      <c r="AB209" s="18">
        <v>1</v>
      </c>
      <c r="AC209" s="18">
        <v>1</v>
      </c>
      <c r="AD209" s="18">
        <v>1</v>
      </c>
      <c r="AE209" s="18">
        <v>1</v>
      </c>
      <c r="AF209" s="18">
        <v>1</v>
      </c>
      <c r="AG209" s="18">
        <v>1</v>
      </c>
      <c r="AH209" s="18">
        <v>1</v>
      </c>
      <c r="AI209" s="18">
        <v>1</v>
      </c>
      <c r="AJ209" s="18">
        <v>1</v>
      </c>
      <c r="AK209" s="18">
        <v>0</v>
      </c>
      <c r="AL209" s="18">
        <v>1</v>
      </c>
      <c r="AM209" s="18">
        <v>1</v>
      </c>
      <c r="AN209" s="18">
        <v>1</v>
      </c>
      <c r="AO209" s="18">
        <v>1</v>
      </c>
      <c r="AP209" s="18">
        <v>1</v>
      </c>
      <c r="AQ209" s="18">
        <v>0</v>
      </c>
      <c r="AR209" s="18">
        <v>1</v>
      </c>
      <c r="AS209" s="18">
        <v>1</v>
      </c>
      <c r="AT209" s="18">
        <v>1</v>
      </c>
      <c r="AU209" s="18">
        <v>1</v>
      </c>
      <c r="AV209" s="18">
        <v>1</v>
      </c>
      <c r="AW209" s="18">
        <v>0</v>
      </c>
      <c r="AX209" s="18">
        <v>1</v>
      </c>
      <c r="AY209" s="18">
        <v>1</v>
      </c>
      <c r="AZ209" s="18">
        <v>0</v>
      </c>
      <c r="BA209" s="4">
        <v>1</v>
      </c>
      <c r="BB209" s="4">
        <v>1</v>
      </c>
      <c r="BC209" s="18">
        <v>1</v>
      </c>
      <c r="BD209" s="18">
        <v>1</v>
      </c>
      <c r="BE209" s="18">
        <v>1</v>
      </c>
      <c r="BF209" s="18">
        <v>0</v>
      </c>
      <c r="BG209" s="18">
        <v>1</v>
      </c>
      <c r="BH209" s="18">
        <v>1</v>
      </c>
      <c r="BI209" s="18">
        <v>1</v>
      </c>
      <c r="BJ209" s="18">
        <v>0</v>
      </c>
      <c r="BK209" s="18">
        <v>1</v>
      </c>
      <c r="BL209" s="4">
        <v>1</v>
      </c>
      <c r="BM209" s="18">
        <v>1</v>
      </c>
      <c r="BN209" s="210">
        <v>1</v>
      </c>
    </row>
    <row r="210" spans="2:66" x14ac:dyDescent="0.25">
      <c r="B210" s="325">
        <v>205</v>
      </c>
      <c r="C210" s="368" t="s">
        <v>872</v>
      </c>
      <c r="D210" s="368" t="s">
        <v>521</v>
      </c>
      <c r="E210" s="368" t="s">
        <v>153</v>
      </c>
      <c r="F210" s="381">
        <v>205</v>
      </c>
      <c r="G210" s="4">
        <v>1</v>
      </c>
      <c r="H210" s="4">
        <v>1</v>
      </c>
      <c r="I210" s="4">
        <v>1</v>
      </c>
      <c r="J210" s="4">
        <v>1</v>
      </c>
      <c r="K210" s="4">
        <v>1</v>
      </c>
      <c r="L210" s="4">
        <v>1</v>
      </c>
      <c r="M210" s="4">
        <v>1</v>
      </c>
      <c r="N210" s="4">
        <v>1</v>
      </c>
      <c r="O210" s="4">
        <v>1</v>
      </c>
      <c r="P210" s="4">
        <v>1</v>
      </c>
      <c r="Q210" s="18">
        <v>0</v>
      </c>
      <c r="R210" s="18">
        <v>1</v>
      </c>
      <c r="S210" s="18">
        <v>1</v>
      </c>
      <c r="T210" s="18">
        <v>1</v>
      </c>
      <c r="U210" s="18">
        <v>0</v>
      </c>
      <c r="V210" s="18">
        <v>1</v>
      </c>
      <c r="W210" s="18">
        <v>1</v>
      </c>
      <c r="X210" s="4">
        <v>1</v>
      </c>
      <c r="Y210" s="4">
        <v>1</v>
      </c>
      <c r="Z210" s="4">
        <v>1</v>
      </c>
      <c r="AA210" s="18">
        <v>0</v>
      </c>
      <c r="AB210" s="18">
        <v>1</v>
      </c>
      <c r="AC210" s="18">
        <v>1</v>
      </c>
      <c r="AD210" s="18">
        <v>1</v>
      </c>
      <c r="AE210" s="18">
        <v>1</v>
      </c>
      <c r="AF210" s="18">
        <v>1</v>
      </c>
      <c r="AG210" s="18">
        <v>1</v>
      </c>
      <c r="AH210" s="18">
        <v>1</v>
      </c>
      <c r="AI210" s="18">
        <v>1</v>
      </c>
      <c r="AJ210" s="18">
        <v>1</v>
      </c>
      <c r="AK210" s="18">
        <v>0</v>
      </c>
      <c r="AL210" s="18">
        <v>1</v>
      </c>
      <c r="AM210" s="18">
        <v>1</v>
      </c>
      <c r="AN210" s="18">
        <v>1</v>
      </c>
      <c r="AO210" s="18">
        <v>1</v>
      </c>
      <c r="AP210" s="18">
        <v>1</v>
      </c>
      <c r="AQ210" s="18">
        <v>0</v>
      </c>
      <c r="AR210" s="18">
        <v>1</v>
      </c>
      <c r="AS210" s="18">
        <v>1</v>
      </c>
      <c r="AT210" s="18">
        <v>1</v>
      </c>
      <c r="AU210" s="18">
        <v>1</v>
      </c>
      <c r="AV210" s="18">
        <v>1</v>
      </c>
      <c r="AW210" s="18">
        <v>0</v>
      </c>
      <c r="AX210" s="18">
        <v>1</v>
      </c>
      <c r="AY210" s="18">
        <v>1</v>
      </c>
      <c r="AZ210" s="18">
        <v>0</v>
      </c>
      <c r="BA210" s="4">
        <v>1</v>
      </c>
      <c r="BB210" s="4">
        <v>1</v>
      </c>
      <c r="BC210" s="18">
        <v>1</v>
      </c>
      <c r="BD210" s="18">
        <v>1</v>
      </c>
      <c r="BE210" s="18">
        <v>1</v>
      </c>
      <c r="BF210" s="18">
        <v>0</v>
      </c>
      <c r="BG210" s="18">
        <v>1</v>
      </c>
      <c r="BH210" s="18">
        <v>1</v>
      </c>
      <c r="BI210" s="18">
        <v>1</v>
      </c>
      <c r="BJ210" s="18">
        <v>0</v>
      </c>
      <c r="BK210" s="18">
        <v>1</v>
      </c>
      <c r="BL210" s="4">
        <v>1</v>
      </c>
      <c r="BM210" s="18">
        <v>1</v>
      </c>
      <c r="BN210" s="210">
        <v>1</v>
      </c>
    </row>
    <row r="211" spans="2:66" x14ac:dyDescent="0.25">
      <c r="B211" s="325">
        <v>206</v>
      </c>
      <c r="C211" s="368" t="s">
        <v>873</v>
      </c>
      <c r="D211" s="368" t="s">
        <v>894</v>
      </c>
      <c r="E211" s="368">
        <v>2224</v>
      </c>
      <c r="F211" s="381">
        <v>206</v>
      </c>
      <c r="G211" s="4">
        <v>1</v>
      </c>
      <c r="H211" s="4">
        <v>1</v>
      </c>
      <c r="I211" s="4">
        <v>1</v>
      </c>
      <c r="J211" s="4">
        <v>1</v>
      </c>
      <c r="K211" s="4">
        <v>1</v>
      </c>
      <c r="L211" s="4">
        <v>1</v>
      </c>
      <c r="M211" s="4">
        <v>1</v>
      </c>
      <c r="N211" s="4">
        <v>1</v>
      </c>
      <c r="O211" s="4">
        <v>1</v>
      </c>
      <c r="P211" s="4">
        <v>1</v>
      </c>
      <c r="Q211" s="18">
        <v>1</v>
      </c>
      <c r="R211" s="18">
        <v>0</v>
      </c>
      <c r="S211" s="18">
        <v>1</v>
      </c>
      <c r="T211" s="18">
        <v>1</v>
      </c>
      <c r="U211" s="18">
        <v>1</v>
      </c>
      <c r="V211" s="18">
        <v>0</v>
      </c>
      <c r="W211" s="18">
        <v>1</v>
      </c>
      <c r="X211" s="4">
        <v>1</v>
      </c>
      <c r="Y211" s="4">
        <v>1</v>
      </c>
      <c r="Z211" s="4">
        <v>1</v>
      </c>
      <c r="AA211" s="18">
        <v>1</v>
      </c>
      <c r="AB211" s="18">
        <v>0</v>
      </c>
      <c r="AC211" s="18">
        <v>1</v>
      </c>
      <c r="AD211" s="18">
        <v>1</v>
      </c>
      <c r="AE211" s="18">
        <v>1</v>
      </c>
      <c r="AF211" s="18">
        <v>1</v>
      </c>
      <c r="AG211" s="18">
        <v>1</v>
      </c>
      <c r="AH211" s="18">
        <v>1</v>
      </c>
      <c r="AI211" s="18">
        <v>1</v>
      </c>
      <c r="AJ211" s="18">
        <v>1</v>
      </c>
      <c r="AK211" s="18">
        <v>0</v>
      </c>
      <c r="AL211" s="18">
        <v>1</v>
      </c>
      <c r="AM211" s="18">
        <v>1</v>
      </c>
      <c r="AN211" s="18">
        <v>1</v>
      </c>
      <c r="AO211" s="18">
        <v>1</v>
      </c>
      <c r="AP211" s="18">
        <v>1</v>
      </c>
      <c r="AQ211" s="18">
        <v>1</v>
      </c>
      <c r="AR211" s="18">
        <v>0</v>
      </c>
      <c r="AS211" s="18">
        <v>1</v>
      </c>
      <c r="AT211" s="18">
        <v>1</v>
      </c>
      <c r="AU211" s="18">
        <v>1</v>
      </c>
      <c r="AV211" s="18">
        <v>1</v>
      </c>
      <c r="AW211" s="18">
        <v>0</v>
      </c>
      <c r="AX211" s="18">
        <v>1</v>
      </c>
      <c r="AY211" s="18">
        <v>1</v>
      </c>
      <c r="AZ211" s="18">
        <v>0</v>
      </c>
      <c r="BA211" s="4">
        <v>1</v>
      </c>
      <c r="BB211" s="4">
        <v>1</v>
      </c>
      <c r="BC211" s="18">
        <v>1</v>
      </c>
      <c r="BD211" s="18">
        <v>1</v>
      </c>
      <c r="BE211" s="18">
        <v>1</v>
      </c>
      <c r="BF211" s="18">
        <v>1</v>
      </c>
      <c r="BG211" s="18">
        <v>0</v>
      </c>
      <c r="BH211" s="18">
        <v>1</v>
      </c>
      <c r="BI211" s="18">
        <v>1</v>
      </c>
      <c r="BJ211" s="18">
        <v>1</v>
      </c>
      <c r="BK211" s="18">
        <v>0</v>
      </c>
      <c r="BL211" s="4">
        <v>1</v>
      </c>
      <c r="BM211" s="18">
        <v>1</v>
      </c>
      <c r="BN211" s="210">
        <v>1</v>
      </c>
    </row>
    <row r="212" spans="2:66" x14ac:dyDescent="0.25">
      <c r="B212" s="325">
        <v>207</v>
      </c>
      <c r="C212" s="368" t="s">
        <v>873</v>
      </c>
      <c r="D212" s="368" t="s">
        <v>509</v>
      </c>
      <c r="E212" s="368">
        <v>2224</v>
      </c>
      <c r="F212" s="381">
        <v>207</v>
      </c>
      <c r="G212" s="4">
        <v>1</v>
      </c>
      <c r="H212" s="4">
        <v>1</v>
      </c>
      <c r="I212" s="4">
        <v>1</v>
      </c>
      <c r="J212" s="4">
        <v>1</v>
      </c>
      <c r="K212" s="4">
        <v>1</v>
      </c>
      <c r="L212" s="4">
        <v>1</v>
      </c>
      <c r="M212" s="4">
        <v>1</v>
      </c>
      <c r="N212" s="4">
        <v>1</v>
      </c>
      <c r="O212" s="4">
        <v>1</v>
      </c>
      <c r="P212" s="4">
        <v>1</v>
      </c>
      <c r="Q212" s="18">
        <v>1</v>
      </c>
      <c r="R212" s="18">
        <v>0</v>
      </c>
      <c r="S212" s="18">
        <v>1</v>
      </c>
      <c r="T212" s="18">
        <v>1</v>
      </c>
      <c r="U212" s="18">
        <v>1</v>
      </c>
      <c r="V212" s="18">
        <v>0</v>
      </c>
      <c r="W212" s="18">
        <v>1</v>
      </c>
      <c r="X212" s="4">
        <v>1</v>
      </c>
      <c r="Y212" s="4">
        <v>1</v>
      </c>
      <c r="Z212" s="4">
        <v>1</v>
      </c>
      <c r="AA212" s="18">
        <v>1</v>
      </c>
      <c r="AB212" s="18">
        <v>0</v>
      </c>
      <c r="AC212" s="18">
        <v>1</v>
      </c>
      <c r="AD212" s="18">
        <v>1</v>
      </c>
      <c r="AE212" s="18">
        <v>1</v>
      </c>
      <c r="AF212" s="18">
        <v>1</v>
      </c>
      <c r="AG212" s="18">
        <v>1</v>
      </c>
      <c r="AH212" s="18">
        <v>1</v>
      </c>
      <c r="AI212" s="18">
        <v>1</v>
      </c>
      <c r="AJ212" s="18">
        <v>1</v>
      </c>
      <c r="AK212" s="18">
        <v>0</v>
      </c>
      <c r="AL212" s="18">
        <v>1</v>
      </c>
      <c r="AM212" s="18">
        <v>1</v>
      </c>
      <c r="AN212" s="18">
        <v>1</v>
      </c>
      <c r="AO212" s="18">
        <v>1</v>
      </c>
      <c r="AP212" s="18">
        <v>1</v>
      </c>
      <c r="AQ212" s="18">
        <v>1</v>
      </c>
      <c r="AR212" s="18">
        <v>0</v>
      </c>
      <c r="AS212" s="18">
        <v>1</v>
      </c>
      <c r="AT212" s="18">
        <v>1</v>
      </c>
      <c r="AU212" s="18">
        <v>1</v>
      </c>
      <c r="AV212" s="18">
        <v>1</v>
      </c>
      <c r="AW212" s="18">
        <v>0</v>
      </c>
      <c r="AX212" s="18">
        <v>1</v>
      </c>
      <c r="AY212" s="18">
        <v>1</v>
      </c>
      <c r="AZ212" s="18">
        <v>0</v>
      </c>
      <c r="BA212" s="4">
        <v>1</v>
      </c>
      <c r="BB212" s="4">
        <v>1</v>
      </c>
      <c r="BC212" s="18">
        <v>1</v>
      </c>
      <c r="BD212" s="18">
        <v>1</v>
      </c>
      <c r="BE212" s="18">
        <v>1</v>
      </c>
      <c r="BF212" s="18">
        <v>1</v>
      </c>
      <c r="BG212" s="18">
        <v>0</v>
      </c>
      <c r="BH212" s="18">
        <v>1</v>
      </c>
      <c r="BI212" s="18">
        <v>1</v>
      </c>
      <c r="BJ212" s="18">
        <v>1</v>
      </c>
      <c r="BK212" s="18">
        <v>0</v>
      </c>
      <c r="BL212" s="4">
        <v>1</v>
      </c>
      <c r="BM212" s="18">
        <v>1</v>
      </c>
      <c r="BN212" s="210">
        <v>1</v>
      </c>
    </row>
    <row r="213" spans="2:66" x14ac:dyDescent="0.25">
      <c r="B213" s="325">
        <v>208</v>
      </c>
      <c r="C213" s="368" t="s">
        <v>873</v>
      </c>
      <c r="D213" s="368" t="s">
        <v>905</v>
      </c>
      <c r="E213" s="368">
        <v>2224</v>
      </c>
      <c r="F213" s="381">
        <v>208</v>
      </c>
      <c r="G213" s="4">
        <v>1</v>
      </c>
      <c r="H213" s="4">
        <v>1</v>
      </c>
      <c r="I213" s="4">
        <v>1</v>
      </c>
      <c r="J213" s="4">
        <v>1</v>
      </c>
      <c r="K213" s="4">
        <v>1</v>
      </c>
      <c r="L213" s="4">
        <v>1</v>
      </c>
      <c r="M213" s="4">
        <v>1</v>
      </c>
      <c r="N213" s="4">
        <v>1</v>
      </c>
      <c r="O213" s="4">
        <v>1</v>
      </c>
      <c r="P213" s="4">
        <v>1</v>
      </c>
      <c r="Q213" s="18">
        <v>1</v>
      </c>
      <c r="R213" s="18">
        <v>0</v>
      </c>
      <c r="S213" s="18">
        <v>1</v>
      </c>
      <c r="T213" s="18">
        <v>1</v>
      </c>
      <c r="U213" s="18">
        <v>1</v>
      </c>
      <c r="V213" s="18">
        <v>0</v>
      </c>
      <c r="W213" s="18">
        <v>1</v>
      </c>
      <c r="X213" s="4">
        <v>1</v>
      </c>
      <c r="Y213" s="4">
        <v>1</v>
      </c>
      <c r="Z213" s="4">
        <v>1</v>
      </c>
      <c r="AA213" s="18">
        <v>1</v>
      </c>
      <c r="AB213" s="18">
        <v>0</v>
      </c>
      <c r="AC213" s="18">
        <v>1</v>
      </c>
      <c r="AD213" s="18">
        <v>1</v>
      </c>
      <c r="AE213" s="18">
        <v>1</v>
      </c>
      <c r="AF213" s="18">
        <v>1</v>
      </c>
      <c r="AG213" s="18">
        <v>1</v>
      </c>
      <c r="AH213" s="18">
        <v>1</v>
      </c>
      <c r="AI213" s="18">
        <v>1</v>
      </c>
      <c r="AJ213" s="18">
        <v>1</v>
      </c>
      <c r="AK213" s="18">
        <v>0</v>
      </c>
      <c r="AL213" s="18">
        <v>1</v>
      </c>
      <c r="AM213" s="18">
        <v>1</v>
      </c>
      <c r="AN213" s="18">
        <v>1</v>
      </c>
      <c r="AO213" s="18">
        <v>1</v>
      </c>
      <c r="AP213" s="18">
        <v>1</v>
      </c>
      <c r="AQ213" s="18">
        <v>1</v>
      </c>
      <c r="AR213" s="18">
        <v>0</v>
      </c>
      <c r="AS213" s="18">
        <v>1</v>
      </c>
      <c r="AT213" s="18">
        <v>1</v>
      </c>
      <c r="AU213" s="18">
        <v>1</v>
      </c>
      <c r="AV213" s="18">
        <v>1</v>
      </c>
      <c r="AW213" s="18">
        <v>0</v>
      </c>
      <c r="AX213" s="18">
        <v>1</v>
      </c>
      <c r="AY213" s="18">
        <v>1</v>
      </c>
      <c r="AZ213" s="18">
        <v>0</v>
      </c>
      <c r="BA213" s="4">
        <v>1</v>
      </c>
      <c r="BB213" s="4">
        <v>1</v>
      </c>
      <c r="BC213" s="18">
        <v>1</v>
      </c>
      <c r="BD213" s="18">
        <v>1</v>
      </c>
      <c r="BE213" s="18">
        <v>1</v>
      </c>
      <c r="BF213" s="18">
        <v>1</v>
      </c>
      <c r="BG213" s="18">
        <v>0</v>
      </c>
      <c r="BH213" s="18">
        <v>1</v>
      </c>
      <c r="BI213" s="18">
        <v>1</v>
      </c>
      <c r="BJ213" s="18">
        <v>1</v>
      </c>
      <c r="BK213" s="18">
        <v>0</v>
      </c>
      <c r="BL213" s="4">
        <v>1</v>
      </c>
      <c r="BM213" s="18">
        <v>1</v>
      </c>
      <c r="BN213" s="210">
        <v>1</v>
      </c>
    </row>
    <row r="214" spans="2:66" x14ac:dyDescent="0.25">
      <c r="B214" s="325">
        <v>209</v>
      </c>
      <c r="C214" s="368" t="s">
        <v>873</v>
      </c>
      <c r="D214" s="368" t="s">
        <v>906</v>
      </c>
      <c r="E214" s="368">
        <v>2224</v>
      </c>
      <c r="F214" s="381">
        <v>209</v>
      </c>
      <c r="G214" s="4">
        <v>1</v>
      </c>
      <c r="H214" s="4">
        <v>1</v>
      </c>
      <c r="I214" s="4">
        <v>1</v>
      </c>
      <c r="J214" s="4">
        <v>1</v>
      </c>
      <c r="K214" s="4">
        <v>1</v>
      </c>
      <c r="L214" s="4">
        <v>1</v>
      </c>
      <c r="M214" s="4">
        <v>1</v>
      </c>
      <c r="N214" s="4">
        <v>1</v>
      </c>
      <c r="O214" s="4">
        <v>1</v>
      </c>
      <c r="P214" s="4">
        <v>1</v>
      </c>
      <c r="Q214" s="18">
        <v>1</v>
      </c>
      <c r="R214" s="18">
        <v>0</v>
      </c>
      <c r="S214" s="18">
        <v>1</v>
      </c>
      <c r="T214" s="18">
        <v>1</v>
      </c>
      <c r="U214" s="18">
        <v>1</v>
      </c>
      <c r="V214" s="18">
        <v>0</v>
      </c>
      <c r="W214" s="18">
        <v>1</v>
      </c>
      <c r="X214" s="4">
        <v>1</v>
      </c>
      <c r="Y214" s="4">
        <v>1</v>
      </c>
      <c r="Z214" s="4">
        <v>1</v>
      </c>
      <c r="AA214" s="18">
        <v>1</v>
      </c>
      <c r="AB214" s="18">
        <v>0</v>
      </c>
      <c r="AC214" s="18">
        <v>1</v>
      </c>
      <c r="AD214" s="18">
        <v>1</v>
      </c>
      <c r="AE214" s="18">
        <v>1</v>
      </c>
      <c r="AF214" s="18">
        <v>1</v>
      </c>
      <c r="AG214" s="18">
        <v>1</v>
      </c>
      <c r="AH214" s="18">
        <v>1</v>
      </c>
      <c r="AI214" s="18">
        <v>1</v>
      </c>
      <c r="AJ214" s="18">
        <v>1</v>
      </c>
      <c r="AK214" s="18">
        <v>0</v>
      </c>
      <c r="AL214" s="18">
        <v>1</v>
      </c>
      <c r="AM214" s="18">
        <v>1</v>
      </c>
      <c r="AN214" s="18">
        <v>1</v>
      </c>
      <c r="AO214" s="18">
        <v>1</v>
      </c>
      <c r="AP214" s="18">
        <v>1</v>
      </c>
      <c r="AQ214" s="18">
        <v>1</v>
      </c>
      <c r="AR214" s="18">
        <v>0</v>
      </c>
      <c r="AS214" s="18">
        <v>1</v>
      </c>
      <c r="AT214" s="18">
        <v>1</v>
      </c>
      <c r="AU214" s="18">
        <v>1</v>
      </c>
      <c r="AV214" s="18">
        <v>1</v>
      </c>
      <c r="AW214" s="18">
        <v>0</v>
      </c>
      <c r="AX214" s="18">
        <v>1</v>
      </c>
      <c r="AY214" s="18">
        <v>1</v>
      </c>
      <c r="AZ214" s="18">
        <v>0</v>
      </c>
      <c r="BA214" s="4">
        <v>1</v>
      </c>
      <c r="BB214" s="4">
        <v>1</v>
      </c>
      <c r="BC214" s="18">
        <v>1</v>
      </c>
      <c r="BD214" s="18">
        <v>1</v>
      </c>
      <c r="BE214" s="18">
        <v>1</v>
      </c>
      <c r="BF214" s="18">
        <v>1</v>
      </c>
      <c r="BG214" s="18">
        <v>0</v>
      </c>
      <c r="BH214" s="18">
        <v>1</v>
      </c>
      <c r="BI214" s="18">
        <v>1</v>
      </c>
      <c r="BJ214" s="18">
        <v>1</v>
      </c>
      <c r="BK214" s="18">
        <v>0</v>
      </c>
      <c r="BL214" s="4">
        <v>1</v>
      </c>
      <c r="BM214" s="18">
        <v>1</v>
      </c>
      <c r="BN214" s="210">
        <v>1</v>
      </c>
    </row>
    <row r="215" spans="2:66" x14ac:dyDescent="0.25">
      <c r="B215" s="325">
        <v>210</v>
      </c>
      <c r="C215" s="368" t="s">
        <v>873</v>
      </c>
      <c r="D215" s="368" t="s">
        <v>522</v>
      </c>
      <c r="E215" s="368">
        <v>2224</v>
      </c>
      <c r="F215" s="381">
        <v>210</v>
      </c>
      <c r="G215" s="4">
        <v>1</v>
      </c>
      <c r="H215" s="4">
        <v>1</v>
      </c>
      <c r="I215" s="4">
        <v>1</v>
      </c>
      <c r="J215" s="4">
        <v>1</v>
      </c>
      <c r="K215" s="4">
        <v>1</v>
      </c>
      <c r="L215" s="4">
        <v>1</v>
      </c>
      <c r="M215" s="4">
        <v>1</v>
      </c>
      <c r="N215" s="4">
        <v>1</v>
      </c>
      <c r="O215" s="4">
        <v>1</v>
      </c>
      <c r="P215" s="4">
        <v>1</v>
      </c>
      <c r="Q215" s="18">
        <v>1</v>
      </c>
      <c r="R215" s="18">
        <v>0</v>
      </c>
      <c r="S215" s="18">
        <v>1</v>
      </c>
      <c r="T215" s="18">
        <v>1</v>
      </c>
      <c r="U215" s="18">
        <v>1</v>
      </c>
      <c r="V215" s="18">
        <v>0</v>
      </c>
      <c r="W215" s="18">
        <v>1</v>
      </c>
      <c r="X215" s="4">
        <v>1</v>
      </c>
      <c r="Y215" s="4">
        <v>1</v>
      </c>
      <c r="Z215" s="4">
        <v>1</v>
      </c>
      <c r="AA215" s="18">
        <v>1</v>
      </c>
      <c r="AB215" s="18">
        <v>0</v>
      </c>
      <c r="AC215" s="18">
        <v>1</v>
      </c>
      <c r="AD215" s="18">
        <v>1</v>
      </c>
      <c r="AE215" s="18">
        <v>1</v>
      </c>
      <c r="AF215" s="18">
        <v>1</v>
      </c>
      <c r="AG215" s="18">
        <v>1</v>
      </c>
      <c r="AH215" s="18">
        <v>1</v>
      </c>
      <c r="AI215" s="18">
        <v>1</v>
      </c>
      <c r="AJ215" s="18">
        <v>1</v>
      </c>
      <c r="AK215" s="18">
        <v>0</v>
      </c>
      <c r="AL215" s="18">
        <v>1</v>
      </c>
      <c r="AM215" s="18">
        <v>1</v>
      </c>
      <c r="AN215" s="18">
        <v>1</v>
      </c>
      <c r="AO215" s="18">
        <v>1</v>
      </c>
      <c r="AP215" s="18">
        <v>1</v>
      </c>
      <c r="AQ215" s="18">
        <v>1</v>
      </c>
      <c r="AR215" s="18">
        <v>0</v>
      </c>
      <c r="AS215" s="18">
        <v>1</v>
      </c>
      <c r="AT215" s="18">
        <v>1</v>
      </c>
      <c r="AU215" s="18">
        <v>1</v>
      </c>
      <c r="AV215" s="18">
        <v>1</v>
      </c>
      <c r="AW215" s="18">
        <v>0</v>
      </c>
      <c r="AX215" s="18">
        <v>1</v>
      </c>
      <c r="AY215" s="18">
        <v>1</v>
      </c>
      <c r="AZ215" s="18">
        <v>0</v>
      </c>
      <c r="BA215" s="4">
        <v>1</v>
      </c>
      <c r="BB215" s="4">
        <v>1</v>
      </c>
      <c r="BC215" s="18">
        <v>1</v>
      </c>
      <c r="BD215" s="18">
        <v>1</v>
      </c>
      <c r="BE215" s="18">
        <v>1</v>
      </c>
      <c r="BF215" s="18">
        <v>1</v>
      </c>
      <c r="BG215" s="18">
        <v>0</v>
      </c>
      <c r="BH215" s="18">
        <v>1</v>
      </c>
      <c r="BI215" s="18">
        <v>1</v>
      </c>
      <c r="BJ215" s="18">
        <v>1</v>
      </c>
      <c r="BK215" s="18">
        <v>0</v>
      </c>
      <c r="BL215" s="4">
        <v>1</v>
      </c>
      <c r="BM215" s="18">
        <v>1</v>
      </c>
      <c r="BN215" s="210">
        <v>1</v>
      </c>
    </row>
    <row r="216" spans="2:66" x14ac:dyDescent="0.25">
      <c r="B216" s="325">
        <v>211</v>
      </c>
      <c r="C216" s="368" t="s">
        <v>873</v>
      </c>
      <c r="D216" s="368" t="s">
        <v>509</v>
      </c>
      <c r="E216" s="368" t="s">
        <v>545</v>
      </c>
      <c r="F216" s="381">
        <v>211</v>
      </c>
      <c r="G216" s="4">
        <v>1</v>
      </c>
      <c r="H216" s="4">
        <v>1</v>
      </c>
      <c r="I216" s="4">
        <v>1</v>
      </c>
      <c r="J216" s="4">
        <v>1</v>
      </c>
      <c r="K216" s="4">
        <v>1</v>
      </c>
      <c r="L216" s="4">
        <v>1</v>
      </c>
      <c r="M216" s="4">
        <v>1</v>
      </c>
      <c r="N216" s="4">
        <v>1</v>
      </c>
      <c r="O216" s="4">
        <v>1</v>
      </c>
      <c r="P216" s="4">
        <v>1</v>
      </c>
      <c r="Q216" s="18">
        <v>1</v>
      </c>
      <c r="R216" s="18">
        <v>0</v>
      </c>
      <c r="S216" s="18">
        <v>1</v>
      </c>
      <c r="T216" s="18">
        <v>1</v>
      </c>
      <c r="U216" s="18">
        <v>1</v>
      </c>
      <c r="V216" s="18">
        <v>0</v>
      </c>
      <c r="W216" s="18">
        <v>1</v>
      </c>
      <c r="X216" s="4">
        <v>1</v>
      </c>
      <c r="Y216" s="4">
        <v>1</v>
      </c>
      <c r="Z216" s="4">
        <v>1</v>
      </c>
      <c r="AA216" s="18">
        <v>1</v>
      </c>
      <c r="AB216" s="18">
        <v>0</v>
      </c>
      <c r="AC216" s="18">
        <v>1</v>
      </c>
      <c r="AD216" s="18">
        <v>1</v>
      </c>
      <c r="AE216" s="18">
        <v>1</v>
      </c>
      <c r="AF216" s="18">
        <v>1</v>
      </c>
      <c r="AG216" s="18">
        <v>1</v>
      </c>
      <c r="AH216" s="18">
        <v>1</v>
      </c>
      <c r="AI216" s="18">
        <v>1</v>
      </c>
      <c r="AJ216" s="18">
        <v>1</v>
      </c>
      <c r="AK216" s="18">
        <v>0</v>
      </c>
      <c r="AL216" s="18">
        <v>1</v>
      </c>
      <c r="AM216" s="18">
        <v>1</v>
      </c>
      <c r="AN216" s="18">
        <v>1</v>
      </c>
      <c r="AO216" s="18">
        <v>1</v>
      </c>
      <c r="AP216" s="18">
        <v>1</v>
      </c>
      <c r="AQ216" s="18">
        <v>1</v>
      </c>
      <c r="AR216" s="18">
        <v>0</v>
      </c>
      <c r="AS216" s="18">
        <v>1</v>
      </c>
      <c r="AT216" s="18">
        <v>1</v>
      </c>
      <c r="AU216" s="18">
        <v>1</v>
      </c>
      <c r="AV216" s="18">
        <v>1</v>
      </c>
      <c r="AW216" s="18">
        <v>0</v>
      </c>
      <c r="AX216" s="18">
        <v>1</v>
      </c>
      <c r="AY216" s="18">
        <v>1</v>
      </c>
      <c r="AZ216" s="18">
        <v>0</v>
      </c>
      <c r="BA216" s="4">
        <v>1</v>
      </c>
      <c r="BB216" s="4">
        <v>1</v>
      </c>
      <c r="BC216" s="18">
        <v>1</v>
      </c>
      <c r="BD216" s="18">
        <v>1</v>
      </c>
      <c r="BE216" s="18">
        <v>1</v>
      </c>
      <c r="BF216" s="18">
        <v>1</v>
      </c>
      <c r="BG216" s="18">
        <v>0</v>
      </c>
      <c r="BH216" s="18">
        <v>1</v>
      </c>
      <c r="BI216" s="18">
        <v>1</v>
      </c>
      <c r="BJ216" s="18">
        <v>1</v>
      </c>
      <c r="BK216" s="18">
        <v>0</v>
      </c>
      <c r="BL216" s="4">
        <v>1</v>
      </c>
      <c r="BM216" s="18">
        <v>1</v>
      </c>
      <c r="BN216" s="210">
        <v>1</v>
      </c>
    </row>
    <row r="217" spans="2:66" x14ac:dyDescent="0.25">
      <c r="B217" s="325">
        <v>212</v>
      </c>
      <c r="C217" s="368" t="s">
        <v>873</v>
      </c>
      <c r="D217" s="368" t="s">
        <v>905</v>
      </c>
      <c r="E217" s="368" t="s">
        <v>545</v>
      </c>
      <c r="F217" s="381">
        <v>212</v>
      </c>
      <c r="G217" s="4">
        <v>1</v>
      </c>
      <c r="H217" s="4">
        <v>1</v>
      </c>
      <c r="I217" s="4">
        <v>1</v>
      </c>
      <c r="J217" s="4">
        <v>1</v>
      </c>
      <c r="K217" s="4">
        <v>1</v>
      </c>
      <c r="L217" s="4">
        <v>1</v>
      </c>
      <c r="M217" s="4">
        <v>1</v>
      </c>
      <c r="N217" s="4">
        <v>1</v>
      </c>
      <c r="O217" s="4">
        <v>1</v>
      </c>
      <c r="P217" s="4">
        <v>1</v>
      </c>
      <c r="Q217" s="18">
        <v>1</v>
      </c>
      <c r="R217" s="18">
        <v>0</v>
      </c>
      <c r="S217" s="18">
        <v>1</v>
      </c>
      <c r="T217" s="18">
        <v>1</v>
      </c>
      <c r="U217" s="18">
        <v>1</v>
      </c>
      <c r="V217" s="18">
        <v>0</v>
      </c>
      <c r="W217" s="18">
        <v>1</v>
      </c>
      <c r="X217" s="4">
        <v>1</v>
      </c>
      <c r="Y217" s="4">
        <v>1</v>
      </c>
      <c r="Z217" s="4">
        <v>1</v>
      </c>
      <c r="AA217" s="18">
        <v>1</v>
      </c>
      <c r="AB217" s="18">
        <v>0</v>
      </c>
      <c r="AC217" s="18">
        <v>1</v>
      </c>
      <c r="AD217" s="18">
        <v>1</v>
      </c>
      <c r="AE217" s="18">
        <v>1</v>
      </c>
      <c r="AF217" s="18">
        <v>1</v>
      </c>
      <c r="AG217" s="18">
        <v>1</v>
      </c>
      <c r="AH217" s="18">
        <v>1</v>
      </c>
      <c r="AI217" s="18">
        <v>1</v>
      </c>
      <c r="AJ217" s="18">
        <v>1</v>
      </c>
      <c r="AK217" s="18">
        <v>0</v>
      </c>
      <c r="AL217" s="18">
        <v>1</v>
      </c>
      <c r="AM217" s="18">
        <v>1</v>
      </c>
      <c r="AN217" s="18">
        <v>1</v>
      </c>
      <c r="AO217" s="18">
        <v>1</v>
      </c>
      <c r="AP217" s="18">
        <v>1</v>
      </c>
      <c r="AQ217" s="18">
        <v>1</v>
      </c>
      <c r="AR217" s="18">
        <v>0</v>
      </c>
      <c r="AS217" s="18">
        <v>1</v>
      </c>
      <c r="AT217" s="18">
        <v>1</v>
      </c>
      <c r="AU217" s="18">
        <v>1</v>
      </c>
      <c r="AV217" s="18">
        <v>1</v>
      </c>
      <c r="AW217" s="18">
        <v>0</v>
      </c>
      <c r="AX217" s="18">
        <v>1</v>
      </c>
      <c r="AY217" s="18">
        <v>1</v>
      </c>
      <c r="AZ217" s="18">
        <v>0</v>
      </c>
      <c r="BA217" s="4">
        <v>1</v>
      </c>
      <c r="BB217" s="4">
        <v>1</v>
      </c>
      <c r="BC217" s="18">
        <v>1</v>
      </c>
      <c r="BD217" s="18">
        <v>1</v>
      </c>
      <c r="BE217" s="18">
        <v>1</v>
      </c>
      <c r="BF217" s="18">
        <v>1</v>
      </c>
      <c r="BG217" s="18">
        <v>0</v>
      </c>
      <c r="BH217" s="18">
        <v>1</v>
      </c>
      <c r="BI217" s="18">
        <v>1</v>
      </c>
      <c r="BJ217" s="18">
        <v>1</v>
      </c>
      <c r="BK217" s="18">
        <v>0</v>
      </c>
      <c r="BL217" s="4">
        <v>1</v>
      </c>
      <c r="BM217" s="18">
        <v>1</v>
      </c>
      <c r="BN217" s="210">
        <v>1</v>
      </c>
    </row>
    <row r="218" spans="2:66" x14ac:dyDescent="0.25">
      <c r="B218" s="325">
        <v>213</v>
      </c>
      <c r="C218" s="368" t="s">
        <v>873</v>
      </c>
      <c r="D218" s="368" t="s">
        <v>906</v>
      </c>
      <c r="E218" s="368" t="s">
        <v>545</v>
      </c>
      <c r="F218" s="381">
        <v>213</v>
      </c>
      <c r="G218" s="4">
        <v>1</v>
      </c>
      <c r="H218" s="4">
        <v>1</v>
      </c>
      <c r="I218" s="4">
        <v>1</v>
      </c>
      <c r="J218" s="4">
        <v>1</v>
      </c>
      <c r="K218" s="4">
        <v>1</v>
      </c>
      <c r="L218" s="4">
        <v>1</v>
      </c>
      <c r="M218" s="4">
        <v>1</v>
      </c>
      <c r="N218" s="4">
        <v>1</v>
      </c>
      <c r="O218" s="4">
        <v>1</v>
      </c>
      <c r="P218" s="4">
        <v>1</v>
      </c>
      <c r="Q218" s="18">
        <v>1</v>
      </c>
      <c r="R218" s="18">
        <v>0</v>
      </c>
      <c r="S218" s="18">
        <v>1</v>
      </c>
      <c r="T218" s="18">
        <v>1</v>
      </c>
      <c r="U218" s="18">
        <v>1</v>
      </c>
      <c r="V218" s="18">
        <v>0</v>
      </c>
      <c r="W218" s="18">
        <v>1</v>
      </c>
      <c r="X218" s="4">
        <v>1</v>
      </c>
      <c r="Y218" s="4">
        <v>1</v>
      </c>
      <c r="Z218" s="4">
        <v>1</v>
      </c>
      <c r="AA218" s="18">
        <v>1</v>
      </c>
      <c r="AB218" s="18">
        <v>0</v>
      </c>
      <c r="AC218" s="18">
        <v>1</v>
      </c>
      <c r="AD218" s="18">
        <v>1</v>
      </c>
      <c r="AE218" s="18">
        <v>1</v>
      </c>
      <c r="AF218" s="18">
        <v>1</v>
      </c>
      <c r="AG218" s="18">
        <v>1</v>
      </c>
      <c r="AH218" s="18">
        <v>1</v>
      </c>
      <c r="AI218" s="18">
        <v>1</v>
      </c>
      <c r="AJ218" s="18">
        <v>1</v>
      </c>
      <c r="AK218" s="18">
        <v>0</v>
      </c>
      <c r="AL218" s="18">
        <v>1</v>
      </c>
      <c r="AM218" s="18">
        <v>1</v>
      </c>
      <c r="AN218" s="18">
        <v>1</v>
      </c>
      <c r="AO218" s="18">
        <v>1</v>
      </c>
      <c r="AP218" s="18">
        <v>1</v>
      </c>
      <c r="AQ218" s="18">
        <v>1</v>
      </c>
      <c r="AR218" s="18">
        <v>0</v>
      </c>
      <c r="AS218" s="18">
        <v>1</v>
      </c>
      <c r="AT218" s="18">
        <v>1</v>
      </c>
      <c r="AU218" s="18">
        <v>1</v>
      </c>
      <c r="AV218" s="18">
        <v>1</v>
      </c>
      <c r="AW218" s="18">
        <v>0</v>
      </c>
      <c r="AX218" s="18">
        <v>1</v>
      </c>
      <c r="AY218" s="18">
        <v>1</v>
      </c>
      <c r="AZ218" s="18">
        <v>0</v>
      </c>
      <c r="BA218" s="4">
        <v>1</v>
      </c>
      <c r="BB218" s="4">
        <v>1</v>
      </c>
      <c r="BC218" s="18">
        <v>1</v>
      </c>
      <c r="BD218" s="18">
        <v>1</v>
      </c>
      <c r="BE218" s="18">
        <v>1</v>
      </c>
      <c r="BF218" s="18">
        <v>1</v>
      </c>
      <c r="BG218" s="18">
        <v>0</v>
      </c>
      <c r="BH218" s="18">
        <v>1</v>
      </c>
      <c r="BI218" s="18">
        <v>1</v>
      </c>
      <c r="BJ218" s="18">
        <v>1</v>
      </c>
      <c r="BK218" s="18">
        <v>0</v>
      </c>
      <c r="BL218" s="4">
        <v>1</v>
      </c>
      <c r="BM218" s="18">
        <v>1</v>
      </c>
      <c r="BN218" s="210">
        <v>1</v>
      </c>
    </row>
    <row r="219" spans="2:66" x14ac:dyDescent="0.25">
      <c r="B219" s="325">
        <v>214</v>
      </c>
      <c r="C219" s="368" t="s">
        <v>873</v>
      </c>
      <c r="D219" s="368" t="s">
        <v>522</v>
      </c>
      <c r="E219" s="368" t="s">
        <v>545</v>
      </c>
      <c r="F219" s="381">
        <v>214</v>
      </c>
      <c r="G219" s="4">
        <v>1</v>
      </c>
      <c r="H219" s="4">
        <v>1</v>
      </c>
      <c r="I219" s="4">
        <v>1</v>
      </c>
      <c r="J219" s="4">
        <v>1</v>
      </c>
      <c r="K219" s="4">
        <v>1</v>
      </c>
      <c r="L219" s="4">
        <v>1</v>
      </c>
      <c r="M219" s="4">
        <v>1</v>
      </c>
      <c r="N219" s="4">
        <v>1</v>
      </c>
      <c r="O219" s="4">
        <v>1</v>
      </c>
      <c r="P219" s="4">
        <v>1</v>
      </c>
      <c r="Q219" s="18">
        <v>1</v>
      </c>
      <c r="R219" s="18">
        <v>0</v>
      </c>
      <c r="S219" s="18">
        <v>1</v>
      </c>
      <c r="T219" s="18">
        <v>1</v>
      </c>
      <c r="U219" s="18">
        <v>1</v>
      </c>
      <c r="V219" s="18">
        <v>0</v>
      </c>
      <c r="W219" s="18">
        <v>1</v>
      </c>
      <c r="X219" s="4">
        <v>1</v>
      </c>
      <c r="Y219" s="4">
        <v>1</v>
      </c>
      <c r="Z219" s="4">
        <v>1</v>
      </c>
      <c r="AA219" s="18">
        <v>1</v>
      </c>
      <c r="AB219" s="18">
        <v>0</v>
      </c>
      <c r="AC219" s="18">
        <v>1</v>
      </c>
      <c r="AD219" s="18">
        <v>1</v>
      </c>
      <c r="AE219" s="18">
        <v>1</v>
      </c>
      <c r="AF219" s="18">
        <v>1</v>
      </c>
      <c r="AG219" s="18">
        <v>1</v>
      </c>
      <c r="AH219" s="18">
        <v>1</v>
      </c>
      <c r="AI219" s="18">
        <v>1</v>
      </c>
      <c r="AJ219" s="18">
        <v>1</v>
      </c>
      <c r="AK219" s="18">
        <v>0</v>
      </c>
      <c r="AL219" s="18">
        <v>1</v>
      </c>
      <c r="AM219" s="18">
        <v>1</v>
      </c>
      <c r="AN219" s="18">
        <v>1</v>
      </c>
      <c r="AO219" s="18">
        <v>1</v>
      </c>
      <c r="AP219" s="18">
        <v>1</v>
      </c>
      <c r="AQ219" s="18">
        <v>1</v>
      </c>
      <c r="AR219" s="18">
        <v>0</v>
      </c>
      <c r="AS219" s="18">
        <v>1</v>
      </c>
      <c r="AT219" s="18">
        <v>1</v>
      </c>
      <c r="AU219" s="18">
        <v>1</v>
      </c>
      <c r="AV219" s="18">
        <v>1</v>
      </c>
      <c r="AW219" s="18">
        <v>0</v>
      </c>
      <c r="AX219" s="18">
        <v>1</v>
      </c>
      <c r="AY219" s="18">
        <v>1</v>
      </c>
      <c r="AZ219" s="18">
        <v>0</v>
      </c>
      <c r="BA219" s="4">
        <v>1</v>
      </c>
      <c r="BB219" s="4">
        <v>1</v>
      </c>
      <c r="BC219" s="18">
        <v>1</v>
      </c>
      <c r="BD219" s="18">
        <v>1</v>
      </c>
      <c r="BE219" s="18">
        <v>1</v>
      </c>
      <c r="BF219" s="18">
        <v>1</v>
      </c>
      <c r="BG219" s="18">
        <v>0</v>
      </c>
      <c r="BH219" s="18">
        <v>1</v>
      </c>
      <c r="BI219" s="18">
        <v>1</v>
      </c>
      <c r="BJ219" s="18">
        <v>1</v>
      </c>
      <c r="BK219" s="18">
        <v>0</v>
      </c>
      <c r="BL219" s="4">
        <v>1</v>
      </c>
      <c r="BM219" s="18">
        <v>1</v>
      </c>
      <c r="BN219" s="210">
        <v>1</v>
      </c>
    </row>
    <row r="220" spans="2:66" x14ac:dyDescent="0.25">
      <c r="B220" s="325">
        <v>215</v>
      </c>
      <c r="C220" s="368" t="s">
        <v>873</v>
      </c>
      <c r="D220" s="368" t="s">
        <v>905</v>
      </c>
      <c r="E220" s="368">
        <v>3031</v>
      </c>
      <c r="F220" s="381">
        <v>215</v>
      </c>
      <c r="G220" s="4">
        <v>1</v>
      </c>
      <c r="H220" s="4">
        <v>1</v>
      </c>
      <c r="I220" s="4">
        <v>1</v>
      </c>
      <c r="J220" s="4">
        <v>1</v>
      </c>
      <c r="K220" s="4">
        <v>1</v>
      </c>
      <c r="L220" s="4">
        <v>1</v>
      </c>
      <c r="M220" s="4">
        <v>1</v>
      </c>
      <c r="N220" s="4">
        <v>1</v>
      </c>
      <c r="O220" s="4">
        <v>1</v>
      </c>
      <c r="P220" s="4">
        <v>1</v>
      </c>
      <c r="Q220" s="18">
        <v>1</v>
      </c>
      <c r="R220" s="18">
        <v>0</v>
      </c>
      <c r="S220" s="18">
        <v>1</v>
      </c>
      <c r="T220" s="18">
        <v>1</v>
      </c>
      <c r="U220" s="18">
        <v>1</v>
      </c>
      <c r="V220" s="18">
        <v>0</v>
      </c>
      <c r="W220" s="18">
        <v>1</v>
      </c>
      <c r="X220" s="4">
        <v>1</v>
      </c>
      <c r="Y220" s="4">
        <v>1</v>
      </c>
      <c r="Z220" s="4">
        <v>1</v>
      </c>
      <c r="AA220" s="18">
        <v>1</v>
      </c>
      <c r="AB220" s="18">
        <v>0</v>
      </c>
      <c r="AC220" s="18">
        <v>1</v>
      </c>
      <c r="AD220" s="18">
        <v>1</v>
      </c>
      <c r="AE220" s="18">
        <v>1</v>
      </c>
      <c r="AF220" s="18">
        <v>1</v>
      </c>
      <c r="AG220" s="18">
        <v>1</v>
      </c>
      <c r="AH220" s="18">
        <v>1</v>
      </c>
      <c r="AI220" s="18">
        <v>1</v>
      </c>
      <c r="AJ220" s="18">
        <v>1</v>
      </c>
      <c r="AK220" s="18">
        <v>0</v>
      </c>
      <c r="AL220" s="18">
        <v>1</v>
      </c>
      <c r="AM220" s="18">
        <v>1</v>
      </c>
      <c r="AN220" s="18">
        <v>1</v>
      </c>
      <c r="AO220" s="18">
        <v>1</v>
      </c>
      <c r="AP220" s="18">
        <v>1</v>
      </c>
      <c r="AQ220" s="18">
        <v>1</v>
      </c>
      <c r="AR220" s="18">
        <v>0</v>
      </c>
      <c r="AS220" s="18">
        <v>1</v>
      </c>
      <c r="AT220" s="18">
        <v>1</v>
      </c>
      <c r="AU220" s="18">
        <v>1</v>
      </c>
      <c r="AV220" s="18">
        <v>1</v>
      </c>
      <c r="AW220" s="18">
        <v>0</v>
      </c>
      <c r="AX220" s="18">
        <v>1</v>
      </c>
      <c r="AY220" s="18">
        <v>1</v>
      </c>
      <c r="AZ220" s="18">
        <v>0</v>
      </c>
      <c r="BA220" s="4">
        <v>1</v>
      </c>
      <c r="BB220" s="4">
        <v>1</v>
      </c>
      <c r="BC220" s="18">
        <v>1</v>
      </c>
      <c r="BD220" s="18">
        <v>1</v>
      </c>
      <c r="BE220" s="18">
        <v>1</v>
      </c>
      <c r="BF220" s="18">
        <v>1</v>
      </c>
      <c r="BG220" s="18">
        <v>0</v>
      </c>
      <c r="BH220" s="18">
        <v>1</v>
      </c>
      <c r="BI220" s="18">
        <v>1</v>
      </c>
      <c r="BJ220" s="18">
        <v>1</v>
      </c>
      <c r="BK220" s="18">
        <v>0</v>
      </c>
      <c r="BL220" s="4">
        <v>1</v>
      </c>
      <c r="BM220" s="18">
        <v>1</v>
      </c>
      <c r="BN220" s="210">
        <v>1</v>
      </c>
    </row>
    <row r="221" spans="2:66" x14ac:dyDescent="0.25">
      <c r="B221" s="325">
        <v>216</v>
      </c>
      <c r="C221" s="368" t="s">
        <v>873</v>
      </c>
      <c r="D221" s="368" t="s">
        <v>894</v>
      </c>
      <c r="E221" s="368" t="s">
        <v>157</v>
      </c>
      <c r="F221" s="381">
        <v>216</v>
      </c>
      <c r="G221" s="4">
        <v>1</v>
      </c>
      <c r="H221" s="4">
        <v>1</v>
      </c>
      <c r="I221" s="4">
        <v>1</v>
      </c>
      <c r="J221" s="4">
        <v>1</v>
      </c>
      <c r="K221" s="4">
        <v>1</v>
      </c>
      <c r="L221" s="4">
        <v>1</v>
      </c>
      <c r="M221" s="4">
        <v>1</v>
      </c>
      <c r="N221" s="4">
        <v>1</v>
      </c>
      <c r="O221" s="4">
        <v>1</v>
      </c>
      <c r="P221" s="4">
        <v>1</v>
      </c>
      <c r="Q221" s="18">
        <v>0</v>
      </c>
      <c r="R221" s="18">
        <v>1</v>
      </c>
      <c r="S221" s="18">
        <v>1</v>
      </c>
      <c r="T221" s="18">
        <v>1</v>
      </c>
      <c r="U221" s="18">
        <v>0</v>
      </c>
      <c r="V221" s="18">
        <v>1</v>
      </c>
      <c r="W221" s="18">
        <v>1</v>
      </c>
      <c r="X221" s="4">
        <v>1</v>
      </c>
      <c r="Y221" s="4">
        <v>1</v>
      </c>
      <c r="Z221" s="4">
        <v>1</v>
      </c>
      <c r="AA221" s="18">
        <v>0</v>
      </c>
      <c r="AB221" s="18">
        <v>1</v>
      </c>
      <c r="AC221" s="18">
        <v>1</v>
      </c>
      <c r="AD221" s="18">
        <v>1</v>
      </c>
      <c r="AE221" s="18">
        <v>1</v>
      </c>
      <c r="AF221" s="18">
        <v>1</v>
      </c>
      <c r="AG221" s="18">
        <v>1</v>
      </c>
      <c r="AH221" s="18">
        <v>1</v>
      </c>
      <c r="AI221" s="18">
        <v>1</v>
      </c>
      <c r="AJ221" s="18">
        <v>1</v>
      </c>
      <c r="AK221" s="18">
        <v>0</v>
      </c>
      <c r="AL221" s="18">
        <v>1</v>
      </c>
      <c r="AM221" s="18">
        <v>1</v>
      </c>
      <c r="AN221" s="18">
        <v>1</v>
      </c>
      <c r="AO221" s="18">
        <v>1</v>
      </c>
      <c r="AP221" s="18">
        <v>1</v>
      </c>
      <c r="AQ221" s="18">
        <v>0</v>
      </c>
      <c r="AR221" s="18">
        <v>1</v>
      </c>
      <c r="AS221" s="18">
        <v>1</v>
      </c>
      <c r="AT221" s="18">
        <v>1</v>
      </c>
      <c r="AU221" s="18">
        <v>1</v>
      </c>
      <c r="AV221" s="18">
        <v>1</v>
      </c>
      <c r="AW221" s="18">
        <v>0</v>
      </c>
      <c r="AX221" s="18">
        <v>1</v>
      </c>
      <c r="AY221" s="18">
        <v>1</v>
      </c>
      <c r="AZ221" s="18">
        <v>0</v>
      </c>
      <c r="BA221" s="4">
        <v>1</v>
      </c>
      <c r="BB221" s="4">
        <v>1</v>
      </c>
      <c r="BC221" s="18">
        <v>1</v>
      </c>
      <c r="BD221" s="18">
        <v>1</v>
      </c>
      <c r="BE221" s="18">
        <v>1</v>
      </c>
      <c r="BF221" s="18">
        <v>0</v>
      </c>
      <c r="BG221" s="18">
        <v>1</v>
      </c>
      <c r="BH221" s="18">
        <v>1</v>
      </c>
      <c r="BI221" s="18">
        <v>1</v>
      </c>
      <c r="BJ221" s="18">
        <v>0</v>
      </c>
      <c r="BK221" s="18">
        <v>1</v>
      </c>
      <c r="BL221" s="4">
        <v>1</v>
      </c>
      <c r="BM221" s="18">
        <v>1</v>
      </c>
      <c r="BN221" s="210">
        <v>1</v>
      </c>
    </row>
    <row r="222" spans="2:66" x14ac:dyDescent="0.25">
      <c r="B222" s="325">
        <v>217</v>
      </c>
      <c r="C222" s="368" t="s">
        <v>873</v>
      </c>
      <c r="D222" s="368" t="s">
        <v>509</v>
      </c>
      <c r="E222" s="368" t="s">
        <v>157</v>
      </c>
      <c r="F222" s="381">
        <v>217</v>
      </c>
      <c r="G222" s="4">
        <v>1</v>
      </c>
      <c r="H222" s="4">
        <v>1</v>
      </c>
      <c r="I222" s="4">
        <v>1</v>
      </c>
      <c r="J222" s="4">
        <v>1</v>
      </c>
      <c r="K222" s="4">
        <v>1</v>
      </c>
      <c r="L222" s="4">
        <v>1</v>
      </c>
      <c r="M222" s="4">
        <v>1</v>
      </c>
      <c r="N222" s="4">
        <v>1</v>
      </c>
      <c r="O222" s="4">
        <v>1</v>
      </c>
      <c r="P222" s="4">
        <v>1</v>
      </c>
      <c r="Q222" s="18">
        <v>0</v>
      </c>
      <c r="R222" s="18">
        <v>1</v>
      </c>
      <c r="S222" s="18">
        <v>1</v>
      </c>
      <c r="T222" s="18">
        <v>1</v>
      </c>
      <c r="U222" s="18">
        <v>0</v>
      </c>
      <c r="V222" s="18">
        <v>1</v>
      </c>
      <c r="W222" s="18">
        <v>1</v>
      </c>
      <c r="X222" s="4">
        <v>1</v>
      </c>
      <c r="Y222" s="4">
        <v>1</v>
      </c>
      <c r="Z222" s="4">
        <v>1</v>
      </c>
      <c r="AA222" s="18">
        <v>0</v>
      </c>
      <c r="AB222" s="18">
        <v>1</v>
      </c>
      <c r="AC222" s="18">
        <v>1</v>
      </c>
      <c r="AD222" s="18">
        <v>1</v>
      </c>
      <c r="AE222" s="18">
        <v>1</v>
      </c>
      <c r="AF222" s="18">
        <v>1</v>
      </c>
      <c r="AG222" s="18">
        <v>1</v>
      </c>
      <c r="AH222" s="18">
        <v>1</v>
      </c>
      <c r="AI222" s="18">
        <v>1</v>
      </c>
      <c r="AJ222" s="18">
        <v>1</v>
      </c>
      <c r="AK222" s="18">
        <v>0</v>
      </c>
      <c r="AL222" s="18">
        <v>1</v>
      </c>
      <c r="AM222" s="18">
        <v>1</v>
      </c>
      <c r="AN222" s="18">
        <v>1</v>
      </c>
      <c r="AO222" s="18">
        <v>1</v>
      </c>
      <c r="AP222" s="18">
        <v>1</v>
      </c>
      <c r="AQ222" s="18">
        <v>0</v>
      </c>
      <c r="AR222" s="18">
        <v>1</v>
      </c>
      <c r="AS222" s="18">
        <v>1</v>
      </c>
      <c r="AT222" s="18">
        <v>1</v>
      </c>
      <c r="AU222" s="18">
        <v>1</v>
      </c>
      <c r="AV222" s="18">
        <v>1</v>
      </c>
      <c r="AW222" s="18">
        <v>0</v>
      </c>
      <c r="AX222" s="18">
        <v>1</v>
      </c>
      <c r="AY222" s="18">
        <v>1</v>
      </c>
      <c r="AZ222" s="18">
        <v>0</v>
      </c>
      <c r="BA222" s="4">
        <v>1</v>
      </c>
      <c r="BB222" s="4">
        <v>1</v>
      </c>
      <c r="BC222" s="18">
        <v>1</v>
      </c>
      <c r="BD222" s="18">
        <v>1</v>
      </c>
      <c r="BE222" s="18">
        <v>1</v>
      </c>
      <c r="BF222" s="18">
        <v>0</v>
      </c>
      <c r="BG222" s="18">
        <v>1</v>
      </c>
      <c r="BH222" s="18">
        <v>1</v>
      </c>
      <c r="BI222" s="18">
        <v>1</v>
      </c>
      <c r="BJ222" s="18">
        <v>0</v>
      </c>
      <c r="BK222" s="18">
        <v>1</v>
      </c>
      <c r="BL222" s="4">
        <v>1</v>
      </c>
      <c r="BM222" s="18">
        <v>1</v>
      </c>
      <c r="BN222" s="210">
        <v>1</v>
      </c>
    </row>
    <row r="223" spans="2:66" x14ac:dyDescent="0.25">
      <c r="B223" s="325">
        <v>218</v>
      </c>
      <c r="C223" s="368" t="s">
        <v>873</v>
      </c>
      <c r="D223" s="368" t="s">
        <v>481</v>
      </c>
      <c r="E223" s="368" t="s">
        <v>153</v>
      </c>
      <c r="F223" s="381">
        <v>218</v>
      </c>
      <c r="G223" s="4">
        <v>1</v>
      </c>
      <c r="H223" s="4">
        <v>1</v>
      </c>
      <c r="I223" s="4">
        <v>1</v>
      </c>
      <c r="J223" s="4">
        <v>1</v>
      </c>
      <c r="K223" s="4">
        <v>1</v>
      </c>
      <c r="L223" s="4">
        <v>1</v>
      </c>
      <c r="M223" s="4">
        <v>1</v>
      </c>
      <c r="N223" s="4">
        <v>1</v>
      </c>
      <c r="O223" s="4">
        <v>1</v>
      </c>
      <c r="P223" s="4">
        <v>1</v>
      </c>
      <c r="Q223" s="18">
        <v>0</v>
      </c>
      <c r="R223" s="18">
        <v>1</v>
      </c>
      <c r="S223" s="18">
        <v>1</v>
      </c>
      <c r="T223" s="18">
        <v>1</v>
      </c>
      <c r="U223" s="18">
        <v>0</v>
      </c>
      <c r="V223" s="18">
        <v>1</v>
      </c>
      <c r="W223" s="18">
        <v>1</v>
      </c>
      <c r="X223" s="4">
        <v>1</v>
      </c>
      <c r="Y223" s="4">
        <v>1</v>
      </c>
      <c r="Z223" s="4">
        <v>1</v>
      </c>
      <c r="AA223" s="18">
        <v>0</v>
      </c>
      <c r="AB223" s="18">
        <v>1</v>
      </c>
      <c r="AC223" s="18">
        <v>1</v>
      </c>
      <c r="AD223" s="18">
        <v>1</v>
      </c>
      <c r="AE223" s="18">
        <v>1</v>
      </c>
      <c r="AF223" s="18">
        <v>1</v>
      </c>
      <c r="AG223" s="18">
        <v>1</v>
      </c>
      <c r="AH223" s="18">
        <v>1</v>
      </c>
      <c r="AI223" s="18">
        <v>1</v>
      </c>
      <c r="AJ223" s="18">
        <v>1</v>
      </c>
      <c r="AK223" s="18">
        <v>0</v>
      </c>
      <c r="AL223" s="18">
        <v>1</v>
      </c>
      <c r="AM223" s="18">
        <v>1</v>
      </c>
      <c r="AN223" s="18">
        <v>1</v>
      </c>
      <c r="AO223" s="18">
        <v>1</v>
      </c>
      <c r="AP223" s="18">
        <v>1</v>
      </c>
      <c r="AQ223" s="18">
        <v>0</v>
      </c>
      <c r="AR223" s="18">
        <v>1</v>
      </c>
      <c r="AS223" s="18">
        <v>1</v>
      </c>
      <c r="AT223" s="18">
        <v>1</v>
      </c>
      <c r="AU223" s="18">
        <v>1</v>
      </c>
      <c r="AV223" s="18">
        <v>1</v>
      </c>
      <c r="AW223" s="18">
        <v>0</v>
      </c>
      <c r="AX223" s="18">
        <v>1</v>
      </c>
      <c r="AY223" s="18">
        <v>1</v>
      </c>
      <c r="AZ223" s="18">
        <v>0</v>
      </c>
      <c r="BA223" s="4">
        <v>1</v>
      </c>
      <c r="BB223" s="4">
        <v>1</v>
      </c>
      <c r="BC223" s="18">
        <v>1</v>
      </c>
      <c r="BD223" s="18">
        <v>1</v>
      </c>
      <c r="BE223" s="18">
        <v>1</v>
      </c>
      <c r="BF223" s="18">
        <v>0</v>
      </c>
      <c r="BG223" s="18">
        <v>1</v>
      </c>
      <c r="BH223" s="18">
        <v>1</v>
      </c>
      <c r="BI223" s="18">
        <v>1</v>
      </c>
      <c r="BJ223" s="18">
        <v>0</v>
      </c>
      <c r="BK223" s="18">
        <v>1</v>
      </c>
      <c r="BL223" s="4">
        <v>1</v>
      </c>
      <c r="BM223" s="18">
        <v>1</v>
      </c>
      <c r="BN223" s="210">
        <v>1</v>
      </c>
    </row>
    <row r="224" spans="2:66" x14ac:dyDescent="0.25">
      <c r="B224" s="325">
        <v>219</v>
      </c>
      <c r="C224" s="368" t="s">
        <v>873</v>
      </c>
      <c r="D224" s="368" t="s">
        <v>887</v>
      </c>
      <c r="E224" s="368" t="s">
        <v>153</v>
      </c>
      <c r="F224" s="381">
        <v>219</v>
      </c>
      <c r="G224" s="4">
        <v>1</v>
      </c>
      <c r="H224" s="4">
        <v>1</v>
      </c>
      <c r="I224" s="4">
        <v>1</v>
      </c>
      <c r="J224" s="4">
        <v>1</v>
      </c>
      <c r="K224" s="4">
        <v>1</v>
      </c>
      <c r="L224" s="4">
        <v>1</v>
      </c>
      <c r="M224" s="4">
        <v>1</v>
      </c>
      <c r="N224" s="4">
        <v>1</v>
      </c>
      <c r="O224" s="4">
        <v>1</v>
      </c>
      <c r="P224" s="4">
        <v>1</v>
      </c>
      <c r="Q224" s="18">
        <v>0</v>
      </c>
      <c r="R224" s="18">
        <v>1</v>
      </c>
      <c r="S224" s="18">
        <v>1</v>
      </c>
      <c r="T224" s="18">
        <v>1</v>
      </c>
      <c r="U224" s="18">
        <v>0</v>
      </c>
      <c r="V224" s="18">
        <v>1</v>
      </c>
      <c r="W224" s="18">
        <v>1</v>
      </c>
      <c r="X224" s="4">
        <v>1</v>
      </c>
      <c r="Y224" s="4">
        <v>1</v>
      </c>
      <c r="Z224" s="4">
        <v>1</v>
      </c>
      <c r="AA224" s="18">
        <v>0</v>
      </c>
      <c r="AB224" s="18">
        <v>1</v>
      </c>
      <c r="AC224" s="18">
        <v>1</v>
      </c>
      <c r="AD224" s="18">
        <v>1</v>
      </c>
      <c r="AE224" s="18">
        <v>1</v>
      </c>
      <c r="AF224" s="18">
        <v>1</v>
      </c>
      <c r="AG224" s="18">
        <v>1</v>
      </c>
      <c r="AH224" s="18">
        <v>1</v>
      </c>
      <c r="AI224" s="18">
        <v>1</v>
      </c>
      <c r="AJ224" s="18">
        <v>1</v>
      </c>
      <c r="AK224" s="18">
        <v>0</v>
      </c>
      <c r="AL224" s="18">
        <v>1</v>
      </c>
      <c r="AM224" s="18">
        <v>1</v>
      </c>
      <c r="AN224" s="18">
        <v>1</v>
      </c>
      <c r="AO224" s="18">
        <v>1</v>
      </c>
      <c r="AP224" s="18">
        <v>1</v>
      </c>
      <c r="AQ224" s="18">
        <v>0</v>
      </c>
      <c r="AR224" s="18">
        <v>1</v>
      </c>
      <c r="AS224" s="18">
        <v>1</v>
      </c>
      <c r="AT224" s="18">
        <v>1</v>
      </c>
      <c r="AU224" s="18">
        <v>1</v>
      </c>
      <c r="AV224" s="18">
        <v>1</v>
      </c>
      <c r="AW224" s="18">
        <v>0</v>
      </c>
      <c r="AX224" s="18">
        <v>1</v>
      </c>
      <c r="AY224" s="18">
        <v>1</v>
      </c>
      <c r="AZ224" s="18">
        <v>0</v>
      </c>
      <c r="BA224" s="4">
        <v>1</v>
      </c>
      <c r="BB224" s="4">
        <v>1</v>
      </c>
      <c r="BC224" s="18">
        <v>1</v>
      </c>
      <c r="BD224" s="18">
        <v>1</v>
      </c>
      <c r="BE224" s="18">
        <v>1</v>
      </c>
      <c r="BF224" s="18">
        <v>0</v>
      </c>
      <c r="BG224" s="18">
        <v>1</v>
      </c>
      <c r="BH224" s="18">
        <v>1</v>
      </c>
      <c r="BI224" s="18">
        <v>1</v>
      </c>
      <c r="BJ224" s="18">
        <v>0</v>
      </c>
      <c r="BK224" s="18">
        <v>1</v>
      </c>
      <c r="BL224" s="4">
        <v>1</v>
      </c>
      <c r="BM224" s="18">
        <v>1</v>
      </c>
      <c r="BN224" s="210">
        <v>1</v>
      </c>
    </row>
    <row r="225" spans="2:66" x14ac:dyDescent="0.25">
      <c r="B225" s="325">
        <v>220</v>
      </c>
      <c r="C225" s="368" t="s">
        <v>873</v>
      </c>
      <c r="D225" s="368" t="s">
        <v>889</v>
      </c>
      <c r="E225" s="368" t="s">
        <v>153</v>
      </c>
      <c r="F225" s="381">
        <v>220</v>
      </c>
      <c r="G225" s="4">
        <v>1</v>
      </c>
      <c r="H225" s="4">
        <v>1</v>
      </c>
      <c r="I225" s="4">
        <v>1</v>
      </c>
      <c r="J225" s="4">
        <v>1</v>
      </c>
      <c r="K225" s="4">
        <v>1</v>
      </c>
      <c r="L225" s="4">
        <v>1</v>
      </c>
      <c r="M225" s="4">
        <v>1</v>
      </c>
      <c r="N225" s="4">
        <v>1</v>
      </c>
      <c r="O225" s="4">
        <v>1</v>
      </c>
      <c r="P225" s="4">
        <v>1</v>
      </c>
      <c r="Q225" s="18">
        <v>1</v>
      </c>
      <c r="R225" s="18">
        <v>0</v>
      </c>
      <c r="S225" s="18">
        <v>1</v>
      </c>
      <c r="T225" s="18">
        <v>1</v>
      </c>
      <c r="U225" s="18">
        <v>1</v>
      </c>
      <c r="V225" s="18">
        <v>0</v>
      </c>
      <c r="W225" s="18">
        <v>1</v>
      </c>
      <c r="X225" s="4">
        <v>1</v>
      </c>
      <c r="Y225" s="4">
        <v>1</v>
      </c>
      <c r="Z225" s="4">
        <v>1</v>
      </c>
      <c r="AA225" s="18">
        <v>1</v>
      </c>
      <c r="AB225" s="18">
        <v>0</v>
      </c>
      <c r="AC225" s="18">
        <v>1</v>
      </c>
      <c r="AD225" s="18">
        <v>1</v>
      </c>
      <c r="AE225" s="18">
        <v>1</v>
      </c>
      <c r="AF225" s="18">
        <v>1</v>
      </c>
      <c r="AG225" s="18">
        <v>1</v>
      </c>
      <c r="AH225" s="18">
        <v>1</v>
      </c>
      <c r="AI225" s="18">
        <v>1</v>
      </c>
      <c r="AJ225" s="18">
        <v>1</v>
      </c>
      <c r="AK225" s="18">
        <v>0</v>
      </c>
      <c r="AL225" s="18">
        <v>1</v>
      </c>
      <c r="AM225" s="18">
        <v>1</v>
      </c>
      <c r="AN225" s="18">
        <v>1</v>
      </c>
      <c r="AO225" s="18">
        <v>1</v>
      </c>
      <c r="AP225" s="18">
        <v>1</v>
      </c>
      <c r="AQ225" s="18">
        <v>1</v>
      </c>
      <c r="AR225" s="18">
        <v>0</v>
      </c>
      <c r="AS225" s="18">
        <v>1</v>
      </c>
      <c r="AT225" s="18">
        <v>1</v>
      </c>
      <c r="AU225" s="18">
        <v>1</v>
      </c>
      <c r="AV225" s="18">
        <v>1</v>
      </c>
      <c r="AW225" s="18">
        <v>0</v>
      </c>
      <c r="AX225" s="18">
        <v>1</v>
      </c>
      <c r="AY225" s="18">
        <v>1</v>
      </c>
      <c r="AZ225" s="18">
        <v>0</v>
      </c>
      <c r="BA225" s="4">
        <v>1</v>
      </c>
      <c r="BB225" s="4">
        <v>1</v>
      </c>
      <c r="BC225" s="18">
        <v>1</v>
      </c>
      <c r="BD225" s="18">
        <v>1</v>
      </c>
      <c r="BE225" s="18">
        <v>1</v>
      </c>
      <c r="BF225" s="18">
        <v>1</v>
      </c>
      <c r="BG225" s="18">
        <v>0</v>
      </c>
      <c r="BH225" s="18">
        <v>1</v>
      </c>
      <c r="BI225" s="18">
        <v>1</v>
      </c>
      <c r="BJ225" s="18">
        <v>1</v>
      </c>
      <c r="BK225" s="18">
        <v>0</v>
      </c>
      <c r="BL225" s="4">
        <v>1</v>
      </c>
      <c r="BM225" s="18">
        <v>1</v>
      </c>
      <c r="BN225" s="210">
        <v>1</v>
      </c>
    </row>
    <row r="226" spans="2:66" x14ac:dyDescent="0.25">
      <c r="B226" s="325">
        <v>221</v>
      </c>
      <c r="C226" s="368" t="s">
        <v>873</v>
      </c>
      <c r="D226" s="368" t="s">
        <v>896</v>
      </c>
      <c r="E226" s="368" t="s">
        <v>153</v>
      </c>
      <c r="F226" s="381">
        <v>221</v>
      </c>
      <c r="G226" s="4">
        <v>1</v>
      </c>
      <c r="H226" s="4">
        <v>1</v>
      </c>
      <c r="I226" s="4">
        <v>1</v>
      </c>
      <c r="J226" s="4">
        <v>1</v>
      </c>
      <c r="K226" s="4">
        <v>1</v>
      </c>
      <c r="L226" s="4">
        <v>1</v>
      </c>
      <c r="M226" s="4">
        <v>1</v>
      </c>
      <c r="N226" s="4">
        <v>1</v>
      </c>
      <c r="O226" s="4">
        <v>1</v>
      </c>
      <c r="P226" s="4">
        <v>1</v>
      </c>
      <c r="Q226" s="18">
        <v>1</v>
      </c>
      <c r="R226" s="18">
        <v>0</v>
      </c>
      <c r="S226" s="18">
        <v>1</v>
      </c>
      <c r="T226" s="18">
        <v>1</v>
      </c>
      <c r="U226" s="18">
        <v>1</v>
      </c>
      <c r="V226" s="18">
        <v>0</v>
      </c>
      <c r="W226" s="18">
        <v>1</v>
      </c>
      <c r="X226" s="4">
        <v>1</v>
      </c>
      <c r="Y226" s="4">
        <v>1</v>
      </c>
      <c r="Z226" s="4">
        <v>1</v>
      </c>
      <c r="AA226" s="18">
        <v>1</v>
      </c>
      <c r="AB226" s="18">
        <v>0</v>
      </c>
      <c r="AC226" s="18">
        <v>1</v>
      </c>
      <c r="AD226" s="18">
        <v>1</v>
      </c>
      <c r="AE226" s="18">
        <v>1</v>
      </c>
      <c r="AF226" s="18">
        <v>1</v>
      </c>
      <c r="AG226" s="18">
        <v>1</v>
      </c>
      <c r="AH226" s="18">
        <v>1</v>
      </c>
      <c r="AI226" s="18">
        <v>1</v>
      </c>
      <c r="AJ226" s="67">
        <v>0</v>
      </c>
      <c r="AK226" s="67">
        <v>1</v>
      </c>
      <c r="AL226" s="18">
        <v>1</v>
      </c>
      <c r="AM226" s="18">
        <v>1</v>
      </c>
      <c r="AN226" s="18">
        <v>1</v>
      </c>
      <c r="AO226" s="18">
        <v>1</v>
      </c>
      <c r="AP226" s="18">
        <v>1</v>
      </c>
      <c r="AQ226" s="18">
        <v>1</v>
      </c>
      <c r="AR226" s="18">
        <v>0</v>
      </c>
      <c r="AS226" s="18">
        <v>1</v>
      </c>
      <c r="AT226" s="18">
        <v>1</v>
      </c>
      <c r="AU226" s="18">
        <v>1</v>
      </c>
      <c r="AV226" s="67">
        <v>0</v>
      </c>
      <c r="AW226" s="67">
        <v>1</v>
      </c>
      <c r="AX226" s="18">
        <v>1</v>
      </c>
      <c r="AY226" s="67">
        <v>0</v>
      </c>
      <c r="AZ226" s="67">
        <v>1</v>
      </c>
      <c r="BA226" s="4">
        <v>1</v>
      </c>
      <c r="BB226" s="4">
        <v>1</v>
      </c>
      <c r="BC226" s="18">
        <v>1</v>
      </c>
      <c r="BD226" s="18">
        <v>1</v>
      </c>
      <c r="BE226" s="18">
        <v>1</v>
      </c>
      <c r="BF226" s="18">
        <v>1</v>
      </c>
      <c r="BG226" s="18">
        <v>0</v>
      </c>
      <c r="BH226" s="18">
        <v>1</v>
      </c>
      <c r="BI226" s="18">
        <v>1</v>
      </c>
      <c r="BJ226" s="18">
        <v>1</v>
      </c>
      <c r="BK226" s="18">
        <v>0</v>
      </c>
      <c r="BL226" s="4">
        <v>1</v>
      </c>
      <c r="BM226" s="18">
        <v>1</v>
      </c>
      <c r="BN226" s="210">
        <v>1</v>
      </c>
    </row>
    <row r="227" spans="2:66" x14ac:dyDescent="0.25">
      <c r="B227" s="325">
        <v>222</v>
      </c>
      <c r="C227" s="368" t="s">
        <v>873</v>
      </c>
      <c r="D227" s="368" t="s">
        <v>504</v>
      </c>
      <c r="E227" s="368" t="s">
        <v>153</v>
      </c>
      <c r="F227" s="381">
        <v>222</v>
      </c>
      <c r="G227" s="4">
        <v>1</v>
      </c>
      <c r="H227" s="4">
        <v>1</v>
      </c>
      <c r="I227" s="4">
        <v>1</v>
      </c>
      <c r="J227" s="4">
        <v>1</v>
      </c>
      <c r="K227" s="4">
        <v>1</v>
      </c>
      <c r="L227" s="4">
        <v>1</v>
      </c>
      <c r="M227" s="4">
        <v>1</v>
      </c>
      <c r="N227" s="4">
        <v>1</v>
      </c>
      <c r="O227" s="4">
        <v>1</v>
      </c>
      <c r="P227" s="4">
        <v>1</v>
      </c>
      <c r="Q227" s="18">
        <v>0</v>
      </c>
      <c r="R227" s="18">
        <v>1</v>
      </c>
      <c r="S227" s="18">
        <v>1</v>
      </c>
      <c r="T227" s="18">
        <v>1</v>
      </c>
      <c r="U227" s="18">
        <v>0</v>
      </c>
      <c r="V227" s="18">
        <v>1</v>
      </c>
      <c r="W227" s="18">
        <v>1</v>
      </c>
      <c r="X227" s="4">
        <v>1</v>
      </c>
      <c r="Y227" s="4">
        <v>1</v>
      </c>
      <c r="Z227" s="4">
        <v>1</v>
      </c>
      <c r="AA227" s="18">
        <v>0</v>
      </c>
      <c r="AB227" s="18">
        <v>1</v>
      </c>
      <c r="AC227" s="18">
        <v>1</v>
      </c>
      <c r="AD227" s="18">
        <v>1</v>
      </c>
      <c r="AE227" s="18">
        <v>1</v>
      </c>
      <c r="AF227" s="18">
        <v>1</v>
      </c>
      <c r="AG227" s="18">
        <v>1</v>
      </c>
      <c r="AH227" s="18">
        <v>1</v>
      </c>
      <c r="AI227" s="18">
        <v>1</v>
      </c>
      <c r="AJ227" s="18">
        <v>1</v>
      </c>
      <c r="AK227" s="18">
        <v>0</v>
      </c>
      <c r="AL227" s="18">
        <v>1</v>
      </c>
      <c r="AM227" s="18">
        <v>1</v>
      </c>
      <c r="AN227" s="18">
        <v>1</v>
      </c>
      <c r="AO227" s="18">
        <v>1</v>
      </c>
      <c r="AP227" s="18">
        <v>1</v>
      </c>
      <c r="AQ227" s="18">
        <v>0</v>
      </c>
      <c r="AR227" s="18">
        <v>1</v>
      </c>
      <c r="AS227" s="18">
        <v>1</v>
      </c>
      <c r="AT227" s="18">
        <v>1</v>
      </c>
      <c r="AU227" s="18">
        <v>1</v>
      </c>
      <c r="AV227" s="18">
        <v>1</v>
      </c>
      <c r="AW227" s="18">
        <v>0</v>
      </c>
      <c r="AX227" s="18">
        <v>1</v>
      </c>
      <c r="AY227" s="18">
        <v>1</v>
      </c>
      <c r="AZ227" s="18">
        <v>0</v>
      </c>
      <c r="BA227" s="4">
        <v>1</v>
      </c>
      <c r="BB227" s="4">
        <v>1</v>
      </c>
      <c r="BC227" s="18">
        <v>1</v>
      </c>
      <c r="BD227" s="18">
        <v>1</v>
      </c>
      <c r="BE227" s="18">
        <v>1</v>
      </c>
      <c r="BF227" s="18">
        <v>0</v>
      </c>
      <c r="BG227" s="18">
        <v>1</v>
      </c>
      <c r="BH227" s="18">
        <v>1</v>
      </c>
      <c r="BI227" s="18">
        <v>1</v>
      </c>
      <c r="BJ227" s="18">
        <v>0</v>
      </c>
      <c r="BK227" s="18">
        <v>1</v>
      </c>
      <c r="BL227" s="4">
        <v>1</v>
      </c>
      <c r="BM227" s="18">
        <v>1</v>
      </c>
      <c r="BN227" s="210">
        <v>1</v>
      </c>
    </row>
    <row r="228" spans="2:66" x14ac:dyDescent="0.25">
      <c r="B228" s="325">
        <v>223</v>
      </c>
      <c r="C228" s="368" t="s">
        <v>873</v>
      </c>
      <c r="D228" s="368" t="s">
        <v>520</v>
      </c>
      <c r="E228" s="368" t="s">
        <v>153</v>
      </c>
      <c r="F228" s="381">
        <v>223</v>
      </c>
      <c r="G228" s="4">
        <v>1</v>
      </c>
      <c r="H228" s="4">
        <v>1</v>
      </c>
      <c r="I228" s="4">
        <v>1</v>
      </c>
      <c r="J228" s="4">
        <v>1</v>
      </c>
      <c r="K228" s="4">
        <v>1</v>
      </c>
      <c r="L228" s="4">
        <v>1</v>
      </c>
      <c r="M228" s="4">
        <v>1</v>
      </c>
      <c r="N228" s="4">
        <v>1</v>
      </c>
      <c r="O228" s="4">
        <v>1</v>
      </c>
      <c r="P228" s="4">
        <v>1</v>
      </c>
      <c r="Q228" s="18">
        <v>1</v>
      </c>
      <c r="R228" s="18">
        <v>0</v>
      </c>
      <c r="S228" s="18">
        <v>1</v>
      </c>
      <c r="T228" s="18">
        <v>1</v>
      </c>
      <c r="U228" s="18">
        <v>1</v>
      </c>
      <c r="V228" s="18">
        <v>0</v>
      </c>
      <c r="W228" s="18">
        <v>1</v>
      </c>
      <c r="X228" s="4">
        <v>1</v>
      </c>
      <c r="Y228" s="4">
        <v>1</v>
      </c>
      <c r="Z228" s="4">
        <v>1</v>
      </c>
      <c r="AA228" s="18">
        <v>1</v>
      </c>
      <c r="AB228" s="18">
        <v>0</v>
      </c>
      <c r="AC228" s="18">
        <v>1</v>
      </c>
      <c r="AD228" s="18">
        <v>1</v>
      </c>
      <c r="AE228" s="18">
        <v>1</v>
      </c>
      <c r="AF228" s="18">
        <v>1</v>
      </c>
      <c r="AG228" s="18">
        <v>1</v>
      </c>
      <c r="AH228" s="18">
        <v>1</v>
      </c>
      <c r="AI228" s="18">
        <v>1</v>
      </c>
      <c r="AJ228" s="18">
        <v>1</v>
      </c>
      <c r="AK228" s="18">
        <v>0</v>
      </c>
      <c r="AL228" s="18">
        <v>1</v>
      </c>
      <c r="AM228" s="18">
        <v>1</v>
      </c>
      <c r="AN228" s="18">
        <v>1</v>
      </c>
      <c r="AO228" s="18">
        <v>1</v>
      </c>
      <c r="AP228" s="18">
        <v>1</v>
      </c>
      <c r="AQ228" s="18">
        <v>1</v>
      </c>
      <c r="AR228" s="18">
        <v>0</v>
      </c>
      <c r="AS228" s="18">
        <v>1</v>
      </c>
      <c r="AT228" s="18">
        <v>1</v>
      </c>
      <c r="AU228" s="18">
        <v>1</v>
      </c>
      <c r="AV228" s="18">
        <v>1</v>
      </c>
      <c r="AW228" s="18">
        <v>0</v>
      </c>
      <c r="AX228" s="18">
        <v>1</v>
      </c>
      <c r="AY228" s="18">
        <v>1</v>
      </c>
      <c r="AZ228" s="18">
        <v>0</v>
      </c>
      <c r="BA228" s="4">
        <v>1</v>
      </c>
      <c r="BB228" s="4">
        <v>1</v>
      </c>
      <c r="BC228" s="18">
        <v>1</v>
      </c>
      <c r="BD228" s="18">
        <v>1</v>
      </c>
      <c r="BE228" s="18">
        <v>1</v>
      </c>
      <c r="BF228" s="18">
        <v>1</v>
      </c>
      <c r="BG228" s="18">
        <v>0</v>
      </c>
      <c r="BH228" s="18">
        <v>1</v>
      </c>
      <c r="BI228" s="18">
        <v>1</v>
      </c>
      <c r="BJ228" s="18">
        <v>1</v>
      </c>
      <c r="BK228" s="18">
        <v>0</v>
      </c>
      <c r="BL228" s="4">
        <v>1</v>
      </c>
      <c r="BM228" s="18">
        <v>1</v>
      </c>
      <c r="BN228" s="210">
        <v>1</v>
      </c>
    </row>
    <row r="229" spans="2:66" x14ac:dyDescent="0.25">
      <c r="B229" s="325">
        <v>224</v>
      </c>
      <c r="C229" s="368" t="s">
        <v>873</v>
      </c>
      <c r="D229" s="368" t="s">
        <v>521</v>
      </c>
      <c r="E229" s="368" t="s">
        <v>153</v>
      </c>
      <c r="F229" s="381">
        <v>224</v>
      </c>
      <c r="G229" s="4">
        <v>1</v>
      </c>
      <c r="H229" s="4">
        <v>1</v>
      </c>
      <c r="I229" s="4">
        <v>1</v>
      </c>
      <c r="J229" s="4">
        <v>1</v>
      </c>
      <c r="K229" s="4">
        <v>1</v>
      </c>
      <c r="L229" s="4">
        <v>1</v>
      </c>
      <c r="M229" s="4">
        <v>1</v>
      </c>
      <c r="N229" s="4">
        <v>1</v>
      </c>
      <c r="O229" s="4">
        <v>1</v>
      </c>
      <c r="P229" s="4">
        <v>1</v>
      </c>
      <c r="Q229" s="18">
        <v>1</v>
      </c>
      <c r="R229" s="18">
        <v>0</v>
      </c>
      <c r="S229" s="18">
        <v>1</v>
      </c>
      <c r="T229" s="18">
        <v>1</v>
      </c>
      <c r="U229" s="18">
        <v>1</v>
      </c>
      <c r="V229" s="18">
        <v>0</v>
      </c>
      <c r="W229" s="18">
        <v>1</v>
      </c>
      <c r="X229" s="4">
        <v>1</v>
      </c>
      <c r="Y229" s="4">
        <v>1</v>
      </c>
      <c r="Z229" s="4">
        <v>1</v>
      </c>
      <c r="AA229" s="18">
        <v>1</v>
      </c>
      <c r="AB229" s="18">
        <v>0</v>
      </c>
      <c r="AC229" s="18">
        <v>1</v>
      </c>
      <c r="AD229" s="18">
        <v>1</v>
      </c>
      <c r="AE229" s="18">
        <v>1</v>
      </c>
      <c r="AF229" s="18">
        <v>1</v>
      </c>
      <c r="AG229" s="18">
        <v>1</v>
      </c>
      <c r="AH229" s="18">
        <v>1</v>
      </c>
      <c r="AI229" s="18">
        <v>1</v>
      </c>
      <c r="AJ229" s="18">
        <v>1</v>
      </c>
      <c r="AK229" s="18">
        <v>0</v>
      </c>
      <c r="AL229" s="18">
        <v>1</v>
      </c>
      <c r="AM229" s="18">
        <v>1</v>
      </c>
      <c r="AN229" s="18">
        <v>1</v>
      </c>
      <c r="AO229" s="18">
        <v>1</v>
      </c>
      <c r="AP229" s="18">
        <v>1</v>
      </c>
      <c r="AQ229" s="18">
        <v>1</v>
      </c>
      <c r="AR229" s="18">
        <v>0</v>
      </c>
      <c r="AS229" s="18">
        <v>1</v>
      </c>
      <c r="AT229" s="18">
        <v>1</v>
      </c>
      <c r="AU229" s="18">
        <v>1</v>
      </c>
      <c r="AV229" s="18">
        <v>1</v>
      </c>
      <c r="AW229" s="18">
        <v>0</v>
      </c>
      <c r="AX229" s="18">
        <v>1</v>
      </c>
      <c r="AY229" s="18">
        <v>1</v>
      </c>
      <c r="AZ229" s="18">
        <v>0</v>
      </c>
      <c r="BA229" s="4">
        <v>1</v>
      </c>
      <c r="BB229" s="4">
        <v>1</v>
      </c>
      <c r="BC229" s="18">
        <v>1</v>
      </c>
      <c r="BD229" s="18">
        <v>1</v>
      </c>
      <c r="BE229" s="18">
        <v>1</v>
      </c>
      <c r="BF229" s="18">
        <v>1</v>
      </c>
      <c r="BG229" s="18">
        <v>0</v>
      </c>
      <c r="BH229" s="18">
        <v>1</v>
      </c>
      <c r="BI229" s="18">
        <v>1</v>
      </c>
      <c r="BJ229" s="18">
        <v>1</v>
      </c>
      <c r="BK229" s="18">
        <v>0</v>
      </c>
      <c r="BL229" s="4">
        <v>1</v>
      </c>
      <c r="BM229" s="18">
        <v>1</v>
      </c>
      <c r="BN229" s="210">
        <v>1</v>
      </c>
    </row>
    <row r="230" spans="2:66" x14ac:dyDescent="0.25">
      <c r="B230" s="325">
        <v>225</v>
      </c>
      <c r="C230" s="368" t="s">
        <v>873</v>
      </c>
      <c r="D230" s="368" t="s">
        <v>522</v>
      </c>
      <c r="E230" s="368" t="s">
        <v>153</v>
      </c>
      <c r="F230" s="381">
        <v>225</v>
      </c>
      <c r="G230" s="4">
        <v>1</v>
      </c>
      <c r="H230" s="4">
        <v>1</v>
      </c>
      <c r="I230" s="4">
        <v>1</v>
      </c>
      <c r="J230" s="4">
        <v>1</v>
      </c>
      <c r="K230" s="4">
        <v>1</v>
      </c>
      <c r="L230" s="4">
        <v>1</v>
      </c>
      <c r="M230" s="4">
        <v>1</v>
      </c>
      <c r="N230" s="4">
        <v>1</v>
      </c>
      <c r="O230" s="4">
        <v>1</v>
      </c>
      <c r="P230" s="4">
        <v>1</v>
      </c>
      <c r="Q230" s="18">
        <v>0</v>
      </c>
      <c r="R230" s="18">
        <v>1</v>
      </c>
      <c r="S230" s="18">
        <v>1</v>
      </c>
      <c r="T230" s="18">
        <v>1</v>
      </c>
      <c r="U230" s="18">
        <v>0</v>
      </c>
      <c r="V230" s="18">
        <v>1</v>
      </c>
      <c r="W230" s="18">
        <v>1</v>
      </c>
      <c r="X230" s="4">
        <v>1</v>
      </c>
      <c r="Y230" s="4">
        <v>1</v>
      </c>
      <c r="Z230" s="4">
        <v>1</v>
      </c>
      <c r="AA230" s="18">
        <v>0</v>
      </c>
      <c r="AB230" s="18">
        <v>1</v>
      </c>
      <c r="AC230" s="18">
        <v>1</v>
      </c>
      <c r="AD230" s="18">
        <v>1</v>
      </c>
      <c r="AE230" s="18">
        <v>1</v>
      </c>
      <c r="AF230" s="18">
        <v>1</v>
      </c>
      <c r="AG230" s="18">
        <v>1</v>
      </c>
      <c r="AH230" s="18">
        <v>1</v>
      </c>
      <c r="AI230" s="18">
        <v>1</v>
      </c>
      <c r="AJ230" s="18">
        <v>1</v>
      </c>
      <c r="AK230" s="18">
        <v>0</v>
      </c>
      <c r="AL230" s="18">
        <v>1</v>
      </c>
      <c r="AM230" s="18">
        <v>1</v>
      </c>
      <c r="AN230" s="18">
        <v>1</v>
      </c>
      <c r="AO230" s="18">
        <v>1</v>
      </c>
      <c r="AP230" s="18">
        <v>1</v>
      </c>
      <c r="AQ230" s="18">
        <v>0</v>
      </c>
      <c r="AR230" s="18">
        <v>1</v>
      </c>
      <c r="AS230" s="18">
        <v>1</v>
      </c>
      <c r="AT230" s="18">
        <v>1</v>
      </c>
      <c r="AU230" s="18">
        <v>1</v>
      </c>
      <c r="AV230" s="18">
        <v>1</v>
      </c>
      <c r="AW230" s="18">
        <v>0</v>
      </c>
      <c r="AX230" s="18">
        <v>1</v>
      </c>
      <c r="AY230" s="18">
        <v>1</v>
      </c>
      <c r="AZ230" s="18">
        <v>0</v>
      </c>
      <c r="BA230" s="4">
        <v>1</v>
      </c>
      <c r="BB230" s="4">
        <v>1</v>
      </c>
      <c r="BC230" s="18">
        <v>1</v>
      </c>
      <c r="BD230" s="18">
        <v>1</v>
      </c>
      <c r="BE230" s="18">
        <v>1</v>
      </c>
      <c r="BF230" s="18">
        <v>0</v>
      </c>
      <c r="BG230" s="18">
        <v>1</v>
      </c>
      <c r="BH230" s="18">
        <v>1</v>
      </c>
      <c r="BI230" s="18">
        <v>1</v>
      </c>
      <c r="BJ230" s="18">
        <v>0</v>
      </c>
      <c r="BK230" s="18">
        <v>1</v>
      </c>
      <c r="BL230" s="4">
        <v>1</v>
      </c>
      <c r="BM230" s="18">
        <v>1</v>
      </c>
      <c r="BN230" s="210">
        <v>1</v>
      </c>
    </row>
    <row r="231" spans="2:66" x14ac:dyDescent="0.25">
      <c r="B231" s="325">
        <v>226</v>
      </c>
      <c r="C231" s="368" t="s">
        <v>874</v>
      </c>
      <c r="D231" s="368" t="s">
        <v>894</v>
      </c>
      <c r="E231" s="368">
        <v>2224</v>
      </c>
      <c r="F231" s="381">
        <v>226</v>
      </c>
      <c r="G231" s="4">
        <v>1</v>
      </c>
      <c r="H231" s="4">
        <v>1</v>
      </c>
      <c r="I231" s="4">
        <v>1</v>
      </c>
      <c r="J231" s="4">
        <v>1</v>
      </c>
      <c r="K231" s="4">
        <v>1</v>
      </c>
      <c r="L231" s="4">
        <v>1</v>
      </c>
      <c r="M231" s="4">
        <v>1</v>
      </c>
      <c r="N231" s="4">
        <v>1</v>
      </c>
      <c r="O231" s="4">
        <v>1</v>
      </c>
      <c r="P231" s="4">
        <v>1</v>
      </c>
      <c r="Q231" s="18">
        <v>1</v>
      </c>
      <c r="R231" s="18">
        <v>0</v>
      </c>
      <c r="S231" s="18">
        <v>1</v>
      </c>
      <c r="T231" s="18">
        <v>1</v>
      </c>
      <c r="U231" s="18">
        <v>1</v>
      </c>
      <c r="V231" s="18">
        <v>0</v>
      </c>
      <c r="W231" s="18">
        <v>1</v>
      </c>
      <c r="X231" s="4">
        <v>1</v>
      </c>
      <c r="Y231" s="4">
        <v>1</v>
      </c>
      <c r="Z231" s="4">
        <v>1</v>
      </c>
      <c r="AA231" s="18">
        <v>1</v>
      </c>
      <c r="AB231" s="18">
        <v>0</v>
      </c>
      <c r="AC231" s="18">
        <v>1</v>
      </c>
      <c r="AD231" s="18">
        <v>1</v>
      </c>
      <c r="AE231" s="18">
        <v>1</v>
      </c>
      <c r="AF231" s="18">
        <v>1</v>
      </c>
      <c r="AG231" s="18">
        <v>1</v>
      </c>
      <c r="AH231" s="18">
        <v>1</v>
      </c>
      <c r="AI231" s="18">
        <v>1</v>
      </c>
      <c r="AJ231" s="18">
        <v>1</v>
      </c>
      <c r="AK231" s="18">
        <v>0</v>
      </c>
      <c r="AL231" s="18">
        <v>1</v>
      </c>
      <c r="AM231" s="18">
        <v>1</v>
      </c>
      <c r="AN231" s="18">
        <v>1</v>
      </c>
      <c r="AO231" s="18">
        <v>1</v>
      </c>
      <c r="AP231" s="18">
        <v>1</v>
      </c>
      <c r="AQ231" s="18">
        <v>1</v>
      </c>
      <c r="AR231" s="18">
        <v>0</v>
      </c>
      <c r="AS231" s="18">
        <v>1</v>
      </c>
      <c r="AT231" s="18">
        <v>1</v>
      </c>
      <c r="AU231" s="18">
        <v>1</v>
      </c>
      <c r="AV231" s="18">
        <v>1</v>
      </c>
      <c r="AW231" s="18">
        <v>0</v>
      </c>
      <c r="AX231" s="18">
        <v>1</v>
      </c>
      <c r="AY231" s="18">
        <v>1</v>
      </c>
      <c r="AZ231" s="18">
        <v>0</v>
      </c>
      <c r="BA231" s="4">
        <v>1</v>
      </c>
      <c r="BB231" s="4">
        <v>1</v>
      </c>
      <c r="BC231" s="18">
        <v>1</v>
      </c>
      <c r="BD231" s="18">
        <v>1</v>
      </c>
      <c r="BE231" s="18">
        <v>1</v>
      </c>
      <c r="BF231" s="18">
        <v>1</v>
      </c>
      <c r="BG231" s="18">
        <v>0</v>
      </c>
      <c r="BH231" s="18">
        <v>1</v>
      </c>
      <c r="BI231" s="18">
        <v>1</v>
      </c>
      <c r="BJ231" s="18">
        <v>1</v>
      </c>
      <c r="BK231" s="18">
        <v>0</v>
      </c>
      <c r="BL231" s="4">
        <v>1</v>
      </c>
      <c r="BM231" s="18">
        <v>1</v>
      </c>
      <c r="BN231" s="210">
        <v>1</v>
      </c>
    </row>
    <row r="232" spans="2:66" x14ac:dyDescent="0.25">
      <c r="B232" s="325">
        <v>227</v>
      </c>
      <c r="C232" s="368" t="s">
        <v>874</v>
      </c>
      <c r="D232" s="368" t="s">
        <v>897</v>
      </c>
      <c r="E232" s="368">
        <v>2224</v>
      </c>
      <c r="F232" s="381">
        <v>227</v>
      </c>
      <c r="G232" s="4">
        <v>1</v>
      </c>
      <c r="H232" s="4">
        <v>1</v>
      </c>
      <c r="I232" s="4">
        <v>1</v>
      </c>
      <c r="J232" s="4">
        <v>1</v>
      </c>
      <c r="K232" s="4">
        <v>1</v>
      </c>
      <c r="L232" s="4">
        <v>1</v>
      </c>
      <c r="M232" s="4">
        <v>1</v>
      </c>
      <c r="N232" s="4">
        <v>1</v>
      </c>
      <c r="O232" s="4">
        <v>1</v>
      </c>
      <c r="P232" s="4">
        <v>1</v>
      </c>
      <c r="Q232" s="18">
        <v>1</v>
      </c>
      <c r="R232" s="18">
        <v>0</v>
      </c>
      <c r="S232" s="18">
        <v>1</v>
      </c>
      <c r="T232" s="18">
        <v>1</v>
      </c>
      <c r="U232" s="18">
        <v>1</v>
      </c>
      <c r="V232" s="18">
        <v>0</v>
      </c>
      <c r="W232" s="18">
        <v>1</v>
      </c>
      <c r="X232" s="4">
        <v>1</v>
      </c>
      <c r="Y232" s="4">
        <v>1</v>
      </c>
      <c r="Z232" s="4">
        <v>1</v>
      </c>
      <c r="AA232" s="18">
        <v>1</v>
      </c>
      <c r="AB232" s="18">
        <v>0</v>
      </c>
      <c r="AC232" s="18">
        <v>1</v>
      </c>
      <c r="AD232" s="18">
        <v>1</v>
      </c>
      <c r="AE232" s="18">
        <v>1</v>
      </c>
      <c r="AF232" s="18">
        <v>1</v>
      </c>
      <c r="AG232" s="18">
        <v>1</v>
      </c>
      <c r="AH232" s="18">
        <v>1</v>
      </c>
      <c r="AI232" s="18">
        <v>1</v>
      </c>
      <c r="AJ232" s="18">
        <v>1</v>
      </c>
      <c r="AK232" s="18">
        <v>0</v>
      </c>
      <c r="AL232" s="18">
        <v>1</v>
      </c>
      <c r="AM232" s="18">
        <v>1</v>
      </c>
      <c r="AN232" s="18">
        <v>1</v>
      </c>
      <c r="AO232" s="18">
        <v>1</v>
      </c>
      <c r="AP232" s="18">
        <v>1</v>
      </c>
      <c r="AQ232" s="18">
        <v>1</v>
      </c>
      <c r="AR232" s="18">
        <v>0</v>
      </c>
      <c r="AS232" s="18">
        <v>1</v>
      </c>
      <c r="AT232" s="18">
        <v>1</v>
      </c>
      <c r="AU232" s="18">
        <v>1</v>
      </c>
      <c r="AV232" s="18">
        <v>1</v>
      </c>
      <c r="AW232" s="18">
        <v>0</v>
      </c>
      <c r="AX232" s="18">
        <v>1</v>
      </c>
      <c r="AY232" s="18">
        <v>1</v>
      </c>
      <c r="AZ232" s="18">
        <v>0</v>
      </c>
      <c r="BA232" s="4">
        <v>1</v>
      </c>
      <c r="BB232" s="4">
        <v>1</v>
      </c>
      <c r="BC232" s="18">
        <v>1</v>
      </c>
      <c r="BD232" s="18">
        <v>1</v>
      </c>
      <c r="BE232" s="18">
        <v>1</v>
      </c>
      <c r="BF232" s="18">
        <v>1</v>
      </c>
      <c r="BG232" s="18">
        <v>0</v>
      </c>
      <c r="BH232" s="18">
        <v>1</v>
      </c>
      <c r="BI232" s="18">
        <v>1</v>
      </c>
      <c r="BJ232" s="18">
        <v>1</v>
      </c>
      <c r="BK232" s="18">
        <v>0</v>
      </c>
      <c r="BL232" s="4">
        <v>1</v>
      </c>
      <c r="BM232" s="18">
        <v>1</v>
      </c>
      <c r="BN232" s="210">
        <v>1</v>
      </c>
    </row>
    <row r="233" spans="2:66" x14ac:dyDescent="0.25">
      <c r="B233" s="325">
        <v>228</v>
      </c>
      <c r="C233" s="368" t="s">
        <v>874</v>
      </c>
      <c r="D233" s="368" t="s">
        <v>509</v>
      </c>
      <c r="E233" s="368">
        <v>2224</v>
      </c>
      <c r="F233" s="381">
        <v>228</v>
      </c>
      <c r="G233" s="4">
        <v>1</v>
      </c>
      <c r="H233" s="4">
        <v>1</v>
      </c>
      <c r="I233" s="4">
        <v>1</v>
      </c>
      <c r="J233" s="4">
        <v>1</v>
      </c>
      <c r="K233" s="4">
        <v>1</v>
      </c>
      <c r="L233" s="4">
        <v>1</v>
      </c>
      <c r="M233" s="4">
        <v>1</v>
      </c>
      <c r="N233" s="4">
        <v>1</v>
      </c>
      <c r="O233" s="4">
        <v>1</v>
      </c>
      <c r="P233" s="4">
        <v>1</v>
      </c>
      <c r="Q233" s="18">
        <v>1</v>
      </c>
      <c r="R233" s="18">
        <v>0</v>
      </c>
      <c r="S233" s="18">
        <v>1</v>
      </c>
      <c r="T233" s="18">
        <v>1</v>
      </c>
      <c r="U233" s="18">
        <v>1</v>
      </c>
      <c r="V233" s="18">
        <v>0</v>
      </c>
      <c r="W233" s="18">
        <v>1</v>
      </c>
      <c r="X233" s="4">
        <v>1</v>
      </c>
      <c r="Y233" s="4">
        <v>1</v>
      </c>
      <c r="Z233" s="4">
        <v>1</v>
      </c>
      <c r="AA233" s="18">
        <v>1</v>
      </c>
      <c r="AB233" s="18">
        <v>0</v>
      </c>
      <c r="AC233" s="18">
        <v>1</v>
      </c>
      <c r="AD233" s="18">
        <v>1</v>
      </c>
      <c r="AE233" s="18">
        <v>1</v>
      </c>
      <c r="AF233" s="18">
        <v>1</v>
      </c>
      <c r="AG233" s="18">
        <v>1</v>
      </c>
      <c r="AH233" s="18">
        <v>1</v>
      </c>
      <c r="AI233" s="18">
        <v>1</v>
      </c>
      <c r="AJ233" s="18">
        <v>1</v>
      </c>
      <c r="AK233" s="18">
        <v>0</v>
      </c>
      <c r="AL233" s="18">
        <v>1</v>
      </c>
      <c r="AM233" s="18">
        <v>1</v>
      </c>
      <c r="AN233" s="18">
        <v>1</v>
      </c>
      <c r="AO233" s="18">
        <v>1</v>
      </c>
      <c r="AP233" s="18">
        <v>1</v>
      </c>
      <c r="AQ233" s="18">
        <v>1</v>
      </c>
      <c r="AR233" s="18">
        <v>0</v>
      </c>
      <c r="AS233" s="18">
        <v>1</v>
      </c>
      <c r="AT233" s="18">
        <v>1</v>
      </c>
      <c r="AU233" s="18">
        <v>1</v>
      </c>
      <c r="AV233" s="18">
        <v>1</v>
      </c>
      <c r="AW233" s="18">
        <v>0</v>
      </c>
      <c r="AX233" s="18">
        <v>1</v>
      </c>
      <c r="AY233" s="18">
        <v>1</v>
      </c>
      <c r="AZ233" s="18">
        <v>0</v>
      </c>
      <c r="BA233" s="4">
        <v>1</v>
      </c>
      <c r="BB233" s="4">
        <v>1</v>
      </c>
      <c r="BC233" s="18">
        <v>1</v>
      </c>
      <c r="BD233" s="18">
        <v>1</v>
      </c>
      <c r="BE233" s="18">
        <v>1</v>
      </c>
      <c r="BF233" s="18">
        <v>1</v>
      </c>
      <c r="BG233" s="18">
        <v>0</v>
      </c>
      <c r="BH233" s="18">
        <v>1</v>
      </c>
      <c r="BI233" s="18">
        <v>1</v>
      </c>
      <c r="BJ233" s="18">
        <v>1</v>
      </c>
      <c r="BK233" s="18">
        <v>0</v>
      </c>
      <c r="BL233" s="4">
        <v>1</v>
      </c>
      <c r="BM233" s="18">
        <v>1</v>
      </c>
      <c r="BN233" s="210">
        <v>1</v>
      </c>
    </row>
    <row r="234" spans="2:66" x14ac:dyDescent="0.25">
      <c r="B234" s="325">
        <v>229</v>
      </c>
      <c r="C234" s="368" t="s">
        <v>874</v>
      </c>
      <c r="D234" s="368" t="s">
        <v>510</v>
      </c>
      <c r="E234" s="368">
        <v>2224</v>
      </c>
      <c r="F234" s="381">
        <v>229</v>
      </c>
      <c r="G234" s="4">
        <v>1</v>
      </c>
      <c r="H234" s="4">
        <v>1</v>
      </c>
      <c r="I234" s="4">
        <v>1</v>
      </c>
      <c r="J234" s="4">
        <v>1</v>
      </c>
      <c r="K234" s="4">
        <v>1</v>
      </c>
      <c r="L234" s="4">
        <v>1</v>
      </c>
      <c r="M234" s="4">
        <v>1</v>
      </c>
      <c r="N234" s="4">
        <v>1</v>
      </c>
      <c r="O234" s="4">
        <v>1</v>
      </c>
      <c r="P234" s="4">
        <v>1</v>
      </c>
      <c r="Q234" s="18">
        <v>1</v>
      </c>
      <c r="R234" s="18">
        <v>0</v>
      </c>
      <c r="S234" s="18">
        <v>1</v>
      </c>
      <c r="T234" s="18">
        <v>1</v>
      </c>
      <c r="U234" s="18">
        <v>1</v>
      </c>
      <c r="V234" s="18">
        <v>0</v>
      </c>
      <c r="W234" s="18">
        <v>1</v>
      </c>
      <c r="X234" s="4">
        <v>1</v>
      </c>
      <c r="Y234" s="4">
        <v>1</v>
      </c>
      <c r="Z234" s="4">
        <v>1</v>
      </c>
      <c r="AA234" s="18">
        <v>1</v>
      </c>
      <c r="AB234" s="18">
        <v>0</v>
      </c>
      <c r="AC234" s="18">
        <v>1</v>
      </c>
      <c r="AD234" s="18">
        <v>1</v>
      </c>
      <c r="AE234" s="18">
        <v>1</v>
      </c>
      <c r="AF234" s="18">
        <v>1</v>
      </c>
      <c r="AG234" s="18">
        <v>1</v>
      </c>
      <c r="AH234" s="18">
        <v>1</v>
      </c>
      <c r="AI234" s="18">
        <v>1</v>
      </c>
      <c r="AJ234" s="18">
        <v>1</v>
      </c>
      <c r="AK234" s="18">
        <v>0</v>
      </c>
      <c r="AL234" s="18">
        <v>1</v>
      </c>
      <c r="AM234" s="18">
        <v>1</v>
      </c>
      <c r="AN234" s="18">
        <v>1</v>
      </c>
      <c r="AO234" s="18">
        <v>1</v>
      </c>
      <c r="AP234" s="18">
        <v>1</v>
      </c>
      <c r="AQ234" s="18">
        <v>1</v>
      </c>
      <c r="AR234" s="18">
        <v>0</v>
      </c>
      <c r="AS234" s="18">
        <v>1</v>
      </c>
      <c r="AT234" s="18">
        <v>1</v>
      </c>
      <c r="AU234" s="18">
        <v>1</v>
      </c>
      <c r="AV234" s="18">
        <v>1</v>
      </c>
      <c r="AW234" s="18">
        <v>0</v>
      </c>
      <c r="AX234" s="18">
        <v>1</v>
      </c>
      <c r="AY234" s="18">
        <v>1</v>
      </c>
      <c r="AZ234" s="18">
        <v>0</v>
      </c>
      <c r="BA234" s="4">
        <v>1</v>
      </c>
      <c r="BB234" s="4">
        <v>1</v>
      </c>
      <c r="BC234" s="18">
        <v>1</v>
      </c>
      <c r="BD234" s="18">
        <v>1</v>
      </c>
      <c r="BE234" s="18">
        <v>1</v>
      </c>
      <c r="BF234" s="18">
        <v>1</v>
      </c>
      <c r="BG234" s="18">
        <v>0</v>
      </c>
      <c r="BH234" s="18">
        <v>1</v>
      </c>
      <c r="BI234" s="18">
        <v>1</v>
      </c>
      <c r="BJ234" s="18">
        <v>1</v>
      </c>
      <c r="BK234" s="18">
        <v>0</v>
      </c>
      <c r="BL234" s="4">
        <v>1</v>
      </c>
      <c r="BM234" s="18">
        <v>1</v>
      </c>
      <c r="BN234" s="210">
        <v>1</v>
      </c>
    </row>
    <row r="235" spans="2:66" x14ac:dyDescent="0.25">
      <c r="B235" s="325">
        <v>230</v>
      </c>
      <c r="C235" s="368" t="s">
        <v>874</v>
      </c>
      <c r="D235" s="368" t="s">
        <v>906</v>
      </c>
      <c r="E235" s="368">
        <v>2224</v>
      </c>
      <c r="F235" s="381">
        <v>230</v>
      </c>
      <c r="G235" s="4">
        <v>1</v>
      </c>
      <c r="H235" s="4">
        <v>1</v>
      </c>
      <c r="I235" s="4">
        <v>1</v>
      </c>
      <c r="J235" s="4">
        <v>1</v>
      </c>
      <c r="K235" s="4">
        <v>1</v>
      </c>
      <c r="L235" s="4">
        <v>1</v>
      </c>
      <c r="M235" s="4">
        <v>1</v>
      </c>
      <c r="N235" s="4">
        <v>1</v>
      </c>
      <c r="O235" s="4">
        <v>1</v>
      </c>
      <c r="P235" s="4">
        <v>1</v>
      </c>
      <c r="Q235" s="18">
        <v>1</v>
      </c>
      <c r="R235" s="18">
        <v>0</v>
      </c>
      <c r="S235" s="18">
        <v>1</v>
      </c>
      <c r="T235" s="18">
        <v>1</v>
      </c>
      <c r="U235" s="18">
        <v>1</v>
      </c>
      <c r="V235" s="18">
        <v>0</v>
      </c>
      <c r="W235" s="18">
        <v>1</v>
      </c>
      <c r="X235" s="4">
        <v>1</v>
      </c>
      <c r="Y235" s="4">
        <v>1</v>
      </c>
      <c r="Z235" s="4">
        <v>1</v>
      </c>
      <c r="AA235" s="18">
        <v>1</v>
      </c>
      <c r="AB235" s="18">
        <v>0</v>
      </c>
      <c r="AC235" s="18">
        <v>1</v>
      </c>
      <c r="AD235" s="18">
        <v>1</v>
      </c>
      <c r="AE235" s="18">
        <v>1</v>
      </c>
      <c r="AF235" s="18">
        <v>1</v>
      </c>
      <c r="AG235" s="18">
        <v>1</v>
      </c>
      <c r="AH235" s="18">
        <v>1</v>
      </c>
      <c r="AI235" s="18">
        <v>1</v>
      </c>
      <c r="AJ235" s="18">
        <v>1</v>
      </c>
      <c r="AK235" s="18">
        <v>0</v>
      </c>
      <c r="AL235" s="18">
        <v>1</v>
      </c>
      <c r="AM235" s="18">
        <v>1</v>
      </c>
      <c r="AN235" s="18">
        <v>1</v>
      </c>
      <c r="AO235" s="18">
        <v>1</v>
      </c>
      <c r="AP235" s="18">
        <v>1</v>
      </c>
      <c r="AQ235" s="18">
        <v>1</v>
      </c>
      <c r="AR235" s="18">
        <v>0</v>
      </c>
      <c r="AS235" s="18">
        <v>1</v>
      </c>
      <c r="AT235" s="18">
        <v>1</v>
      </c>
      <c r="AU235" s="18">
        <v>1</v>
      </c>
      <c r="AV235" s="18">
        <v>1</v>
      </c>
      <c r="AW235" s="18">
        <v>0</v>
      </c>
      <c r="AX235" s="18">
        <v>1</v>
      </c>
      <c r="AY235" s="18">
        <v>1</v>
      </c>
      <c r="AZ235" s="18">
        <v>0</v>
      </c>
      <c r="BA235" s="4">
        <v>1</v>
      </c>
      <c r="BB235" s="4">
        <v>1</v>
      </c>
      <c r="BC235" s="18">
        <v>1</v>
      </c>
      <c r="BD235" s="18">
        <v>1</v>
      </c>
      <c r="BE235" s="18">
        <v>1</v>
      </c>
      <c r="BF235" s="18">
        <v>1</v>
      </c>
      <c r="BG235" s="18">
        <v>0</v>
      </c>
      <c r="BH235" s="18">
        <v>1</v>
      </c>
      <c r="BI235" s="18">
        <v>1</v>
      </c>
      <c r="BJ235" s="18">
        <v>1</v>
      </c>
      <c r="BK235" s="18">
        <v>0</v>
      </c>
      <c r="BL235" s="4">
        <v>1</v>
      </c>
      <c r="BM235" s="18">
        <v>1</v>
      </c>
      <c r="BN235" s="210">
        <v>1</v>
      </c>
    </row>
    <row r="236" spans="2:66" x14ac:dyDescent="0.25">
      <c r="B236" s="325">
        <v>231</v>
      </c>
      <c r="C236" s="368" t="s">
        <v>874</v>
      </c>
      <c r="D236" s="368" t="s">
        <v>907</v>
      </c>
      <c r="E236" s="368">
        <v>2224</v>
      </c>
      <c r="F236" s="381">
        <v>231</v>
      </c>
      <c r="G236" s="4">
        <v>1</v>
      </c>
      <c r="H236" s="4">
        <v>1</v>
      </c>
      <c r="I236" s="4">
        <v>1</v>
      </c>
      <c r="J236" s="4">
        <v>1</v>
      </c>
      <c r="K236" s="4">
        <v>1</v>
      </c>
      <c r="L236" s="4">
        <v>1</v>
      </c>
      <c r="M236" s="4">
        <v>1</v>
      </c>
      <c r="N236" s="4">
        <v>1</v>
      </c>
      <c r="O236" s="4">
        <v>1</v>
      </c>
      <c r="P236" s="4">
        <v>1</v>
      </c>
      <c r="Q236" s="18">
        <v>1</v>
      </c>
      <c r="R236" s="18">
        <v>0</v>
      </c>
      <c r="S236" s="18">
        <v>1</v>
      </c>
      <c r="T236" s="18">
        <v>1</v>
      </c>
      <c r="U236" s="18">
        <v>1</v>
      </c>
      <c r="V236" s="18">
        <v>0</v>
      </c>
      <c r="W236" s="18">
        <v>1</v>
      </c>
      <c r="X236" s="4">
        <v>1</v>
      </c>
      <c r="Y236" s="4">
        <v>1</v>
      </c>
      <c r="Z236" s="4">
        <v>1</v>
      </c>
      <c r="AA236" s="18">
        <v>1</v>
      </c>
      <c r="AB236" s="18">
        <v>0</v>
      </c>
      <c r="AC236" s="18">
        <v>1</v>
      </c>
      <c r="AD236" s="18">
        <v>1</v>
      </c>
      <c r="AE236" s="18">
        <v>1</v>
      </c>
      <c r="AF236" s="18">
        <v>1</v>
      </c>
      <c r="AG236" s="18">
        <v>1</v>
      </c>
      <c r="AH236" s="18">
        <v>1</v>
      </c>
      <c r="AI236" s="18">
        <v>1</v>
      </c>
      <c r="AJ236" s="18">
        <v>1</v>
      </c>
      <c r="AK236" s="18">
        <v>0</v>
      </c>
      <c r="AL236" s="18">
        <v>1</v>
      </c>
      <c r="AM236" s="18">
        <v>1</v>
      </c>
      <c r="AN236" s="18">
        <v>1</v>
      </c>
      <c r="AO236" s="18">
        <v>1</v>
      </c>
      <c r="AP236" s="18">
        <v>1</v>
      </c>
      <c r="AQ236" s="18">
        <v>1</v>
      </c>
      <c r="AR236" s="18">
        <v>0</v>
      </c>
      <c r="AS236" s="18">
        <v>1</v>
      </c>
      <c r="AT236" s="18">
        <v>1</v>
      </c>
      <c r="AU236" s="18">
        <v>1</v>
      </c>
      <c r="AV236" s="18">
        <v>1</v>
      </c>
      <c r="AW236" s="18">
        <v>0</v>
      </c>
      <c r="AX236" s="18">
        <v>1</v>
      </c>
      <c r="AY236" s="18">
        <v>1</v>
      </c>
      <c r="AZ236" s="18">
        <v>0</v>
      </c>
      <c r="BA236" s="4">
        <v>1</v>
      </c>
      <c r="BB236" s="4">
        <v>1</v>
      </c>
      <c r="BC236" s="18">
        <v>1</v>
      </c>
      <c r="BD236" s="18">
        <v>1</v>
      </c>
      <c r="BE236" s="18">
        <v>1</v>
      </c>
      <c r="BF236" s="18">
        <v>1</v>
      </c>
      <c r="BG236" s="18">
        <v>0</v>
      </c>
      <c r="BH236" s="18">
        <v>1</v>
      </c>
      <c r="BI236" s="18">
        <v>1</v>
      </c>
      <c r="BJ236" s="18">
        <v>1</v>
      </c>
      <c r="BK236" s="18">
        <v>0</v>
      </c>
      <c r="BL236" s="4">
        <v>1</v>
      </c>
      <c r="BM236" s="18">
        <v>1</v>
      </c>
      <c r="BN236" s="210">
        <v>1</v>
      </c>
    </row>
    <row r="237" spans="2:66" x14ac:dyDescent="0.25">
      <c r="B237" s="325">
        <v>232</v>
      </c>
      <c r="C237" s="368" t="s">
        <v>874</v>
      </c>
      <c r="D237" s="368" t="s">
        <v>522</v>
      </c>
      <c r="E237" s="368">
        <v>2224</v>
      </c>
      <c r="F237" s="381">
        <v>232</v>
      </c>
      <c r="G237" s="4">
        <v>1</v>
      </c>
      <c r="H237" s="4">
        <v>1</v>
      </c>
      <c r="I237" s="4">
        <v>1</v>
      </c>
      <c r="J237" s="4">
        <v>1</v>
      </c>
      <c r="K237" s="4">
        <v>1</v>
      </c>
      <c r="L237" s="4">
        <v>1</v>
      </c>
      <c r="M237" s="4">
        <v>1</v>
      </c>
      <c r="N237" s="4">
        <v>1</v>
      </c>
      <c r="O237" s="4">
        <v>1</v>
      </c>
      <c r="P237" s="4">
        <v>1</v>
      </c>
      <c r="Q237" s="18">
        <v>1</v>
      </c>
      <c r="R237" s="18">
        <v>0</v>
      </c>
      <c r="S237" s="18">
        <v>1</v>
      </c>
      <c r="T237" s="18">
        <v>1</v>
      </c>
      <c r="U237" s="18">
        <v>1</v>
      </c>
      <c r="V237" s="18">
        <v>0</v>
      </c>
      <c r="W237" s="18">
        <v>1</v>
      </c>
      <c r="X237" s="4">
        <v>1</v>
      </c>
      <c r="Y237" s="4">
        <v>1</v>
      </c>
      <c r="Z237" s="4">
        <v>1</v>
      </c>
      <c r="AA237" s="18">
        <v>1</v>
      </c>
      <c r="AB237" s="18">
        <v>0</v>
      </c>
      <c r="AC237" s="18">
        <v>1</v>
      </c>
      <c r="AD237" s="18">
        <v>1</v>
      </c>
      <c r="AE237" s="18">
        <v>1</v>
      </c>
      <c r="AF237" s="18">
        <v>1</v>
      </c>
      <c r="AG237" s="18">
        <v>1</v>
      </c>
      <c r="AH237" s="18">
        <v>1</v>
      </c>
      <c r="AI237" s="18">
        <v>1</v>
      </c>
      <c r="AJ237" s="18">
        <v>1</v>
      </c>
      <c r="AK237" s="18">
        <v>0</v>
      </c>
      <c r="AL237" s="18">
        <v>1</v>
      </c>
      <c r="AM237" s="18">
        <v>1</v>
      </c>
      <c r="AN237" s="18">
        <v>1</v>
      </c>
      <c r="AO237" s="18">
        <v>1</v>
      </c>
      <c r="AP237" s="18">
        <v>1</v>
      </c>
      <c r="AQ237" s="18">
        <v>1</v>
      </c>
      <c r="AR237" s="18">
        <v>0</v>
      </c>
      <c r="AS237" s="18">
        <v>1</v>
      </c>
      <c r="AT237" s="18">
        <v>1</v>
      </c>
      <c r="AU237" s="18">
        <v>1</v>
      </c>
      <c r="AV237" s="18">
        <v>1</v>
      </c>
      <c r="AW237" s="18">
        <v>0</v>
      </c>
      <c r="AX237" s="18">
        <v>1</v>
      </c>
      <c r="AY237" s="18">
        <v>1</v>
      </c>
      <c r="AZ237" s="18">
        <v>0</v>
      </c>
      <c r="BA237" s="4">
        <v>1</v>
      </c>
      <c r="BB237" s="4">
        <v>1</v>
      </c>
      <c r="BC237" s="18">
        <v>1</v>
      </c>
      <c r="BD237" s="18">
        <v>1</v>
      </c>
      <c r="BE237" s="18">
        <v>1</v>
      </c>
      <c r="BF237" s="18">
        <v>1</v>
      </c>
      <c r="BG237" s="18">
        <v>0</v>
      </c>
      <c r="BH237" s="18">
        <v>1</v>
      </c>
      <c r="BI237" s="18">
        <v>1</v>
      </c>
      <c r="BJ237" s="18">
        <v>1</v>
      </c>
      <c r="BK237" s="18">
        <v>0</v>
      </c>
      <c r="BL237" s="4">
        <v>1</v>
      </c>
      <c r="BM237" s="18">
        <v>1</v>
      </c>
      <c r="BN237" s="210">
        <v>1</v>
      </c>
    </row>
    <row r="238" spans="2:66" x14ac:dyDescent="0.25">
      <c r="B238" s="325">
        <v>233</v>
      </c>
      <c r="C238" s="368" t="s">
        <v>874</v>
      </c>
      <c r="D238" s="368" t="s">
        <v>907</v>
      </c>
      <c r="E238" s="368" t="s">
        <v>545</v>
      </c>
      <c r="F238" s="381">
        <v>233</v>
      </c>
      <c r="G238" s="4">
        <v>1</v>
      </c>
      <c r="H238" s="4">
        <v>1</v>
      </c>
      <c r="I238" s="4">
        <v>1</v>
      </c>
      <c r="J238" s="4">
        <v>1</v>
      </c>
      <c r="K238" s="4">
        <v>1</v>
      </c>
      <c r="L238" s="4">
        <v>1</v>
      </c>
      <c r="M238" s="4">
        <v>1</v>
      </c>
      <c r="N238" s="4">
        <v>1</v>
      </c>
      <c r="O238" s="4">
        <v>1</v>
      </c>
      <c r="P238" s="4">
        <v>1</v>
      </c>
      <c r="Q238" s="18">
        <v>1</v>
      </c>
      <c r="R238" s="18">
        <v>0</v>
      </c>
      <c r="S238" s="18">
        <v>1</v>
      </c>
      <c r="T238" s="18">
        <v>1</v>
      </c>
      <c r="U238" s="18">
        <v>1</v>
      </c>
      <c r="V238" s="18">
        <v>0</v>
      </c>
      <c r="W238" s="18">
        <v>1</v>
      </c>
      <c r="X238" s="4">
        <v>1</v>
      </c>
      <c r="Y238" s="4">
        <v>1</v>
      </c>
      <c r="Z238" s="4">
        <v>1</v>
      </c>
      <c r="AA238" s="18">
        <v>1</v>
      </c>
      <c r="AB238" s="18">
        <v>0</v>
      </c>
      <c r="AC238" s="18">
        <v>1</v>
      </c>
      <c r="AD238" s="18">
        <v>1</v>
      </c>
      <c r="AE238" s="18">
        <v>1</v>
      </c>
      <c r="AF238" s="18">
        <v>1</v>
      </c>
      <c r="AG238" s="18">
        <v>1</v>
      </c>
      <c r="AH238" s="18">
        <v>1</v>
      </c>
      <c r="AI238" s="18">
        <v>1</v>
      </c>
      <c r="AJ238" s="18">
        <v>1</v>
      </c>
      <c r="AK238" s="18">
        <v>0</v>
      </c>
      <c r="AL238" s="18">
        <v>1</v>
      </c>
      <c r="AM238" s="18">
        <v>1</v>
      </c>
      <c r="AN238" s="18">
        <v>1</v>
      </c>
      <c r="AO238" s="18">
        <v>1</v>
      </c>
      <c r="AP238" s="18">
        <v>1</v>
      </c>
      <c r="AQ238" s="18">
        <v>1</v>
      </c>
      <c r="AR238" s="18">
        <v>0</v>
      </c>
      <c r="AS238" s="18">
        <v>1</v>
      </c>
      <c r="AT238" s="18">
        <v>1</v>
      </c>
      <c r="AU238" s="18">
        <v>1</v>
      </c>
      <c r="AV238" s="18">
        <v>1</v>
      </c>
      <c r="AW238" s="18">
        <v>0</v>
      </c>
      <c r="AX238" s="18">
        <v>1</v>
      </c>
      <c r="AY238" s="18">
        <v>1</v>
      </c>
      <c r="AZ238" s="18">
        <v>0</v>
      </c>
      <c r="BA238" s="4">
        <v>1</v>
      </c>
      <c r="BB238" s="4">
        <v>1</v>
      </c>
      <c r="BC238" s="18">
        <v>1</v>
      </c>
      <c r="BD238" s="18">
        <v>1</v>
      </c>
      <c r="BE238" s="18">
        <v>1</v>
      </c>
      <c r="BF238" s="18">
        <v>1</v>
      </c>
      <c r="BG238" s="18">
        <v>0</v>
      </c>
      <c r="BH238" s="18">
        <v>1</v>
      </c>
      <c r="BI238" s="18">
        <v>1</v>
      </c>
      <c r="BJ238" s="18">
        <v>1</v>
      </c>
      <c r="BK238" s="18">
        <v>0</v>
      </c>
      <c r="BL238" s="4">
        <v>1</v>
      </c>
      <c r="BM238" s="18">
        <v>1</v>
      </c>
      <c r="BN238" s="210">
        <v>1</v>
      </c>
    </row>
    <row r="239" spans="2:66" x14ac:dyDescent="0.25">
      <c r="B239" s="325">
        <v>234</v>
      </c>
      <c r="C239" s="368" t="s">
        <v>874</v>
      </c>
      <c r="D239" s="368" t="s">
        <v>522</v>
      </c>
      <c r="E239" s="368" t="s">
        <v>545</v>
      </c>
      <c r="F239" s="381">
        <v>234</v>
      </c>
      <c r="G239" s="4">
        <v>1</v>
      </c>
      <c r="H239" s="4">
        <v>1</v>
      </c>
      <c r="I239" s="4">
        <v>1</v>
      </c>
      <c r="J239" s="4">
        <v>1</v>
      </c>
      <c r="K239" s="4">
        <v>1</v>
      </c>
      <c r="L239" s="4">
        <v>1</v>
      </c>
      <c r="M239" s="4">
        <v>1</v>
      </c>
      <c r="N239" s="4">
        <v>1</v>
      </c>
      <c r="O239" s="4">
        <v>1</v>
      </c>
      <c r="P239" s="4">
        <v>1</v>
      </c>
      <c r="Q239" s="18">
        <v>1</v>
      </c>
      <c r="R239" s="18">
        <v>0</v>
      </c>
      <c r="S239" s="18">
        <v>1</v>
      </c>
      <c r="T239" s="18">
        <v>1</v>
      </c>
      <c r="U239" s="18">
        <v>1</v>
      </c>
      <c r="V239" s="18">
        <v>0</v>
      </c>
      <c r="W239" s="18">
        <v>1</v>
      </c>
      <c r="X239" s="4">
        <v>1</v>
      </c>
      <c r="Y239" s="4">
        <v>1</v>
      </c>
      <c r="Z239" s="4">
        <v>1</v>
      </c>
      <c r="AA239" s="18">
        <v>1</v>
      </c>
      <c r="AB239" s="18">
        <v>0</v>
      </c>
      <c r="AC239" s="18">
        <v>1</v>
      </c>
      <c r="AD239" s="18">
        <v>1</v>
      </c>
      <c r="AE239" s="18">
        <v>1</v>
      </c>
      <c r="AF239" s="18">
        <v>1</v>
      </c>
      <c r="AG239" s="18">
        <v>1</v>
      </c>
      <c r="AH239" s="18">
        <v>1</v>
      </c>
      <c r="AI239" s="18">
        <v>1</v>
      </c>
      <c r="AJ239" s="18">
        <v>1</v>
      </c>
      <c r="AK239" s="18">
        <v>0</v>
      </c>
      <c r="AL239" s="18">
        <v>1</v>
      </c>
      <c r="AM239" s="18">
        <v>1</v>
      </c>
      <c r="AN239" s="18">
        <v>1</v>
      </c>
      <c r="AO239" s="18">
        <v>1</v>
      </c>
      <c r="AP239" s="18">
        <v>1</v>
      </c>
      <c r="AQ239" s="18">
        <v>1</v>
      </c>
      <c r="AR239" s="18">
        <v>0</v>
      </c>
      <c r="AS239" s="18">
        <v>1</v>
      </c>
      <c r="AT239" s="18">
        <v>1</v>
      </c>
      <c r="AU239" s="18">
        <v>1</v>
      </c>
      <c r="AV239" s="18">
        <v>1</v>
      </c>
      <c r="AW239" s="18">
        <v>0</v>
      </c>
      <c r="AX239" s="18">
        <v>1</v>
      </c>
      <c r="AY239" s="18">
        <v>1</v>
      </c>
      <c r="AZ239" s="18">
        <v>0</v>
      </c>
      <c r="BA239" s="4">
        <v>1</v>
      </c>
      <c r="BB239" s="4">
        <v>1</v>
      </c>
      <c r="BC239" s="18">
        <v>1</v>
      </c>
      <c r="BD239" s="18">
        <v>1</v>
      </c>
      <c r="BE239" s="18">
        <v>1</v>
      </c>
      <c r="BF239" s="18">
        <v>1</v>
      </c>
      <c r="BG239" s="18">
        <v>0</v>
      </c>
      <c r="BH239" s="18">
        <v>1</v>
      </c>
      <c r="BI239" s="18">
        <v>1</v>
      </c>
      <c r="BJ239" s="18">
        <v>1</v>
      </c>
      <c r="BK239" s="18">
        <v>0</v>
      </c>
      <c r="BL239" s="4">
        <v>1</v>
      </c>
      <c r="BM239" s="18">
        <v>1</v>
      </c>
      <c r="BN239" s="210">
        <v>1</v>
      </c>
    </row>
    <row r="240" spans="2:66" x14ac:dyDescent="0.25">
      <c r="B240" s="325">
        <v>235</v>
      </c>
      <c r="C240" s="368" t="s">
        <v>876</v>
      </c>
      <c r="D240" s="368" t="s">
        <v>879</v>
      </c>
      <c r="E240" s="368">
        <v>3031</v>
      </c>
      <c r="F240" s="381">
        <v>235</v>
      </c>
      <c r="G240" s="4">
        <v>1</v>
      </c>
      <c r="H240" s="4">
        <v>1</v>
      </c>
      <c r="I240" s="4">
        <v>1</v>
      </c>
      <c r="J240" s="4">
        <v>1</v>
      </c>
      <c r="K240" s="4">
        <v>1</v>
      </c>
      <c r="L240" s="4">
        <v>1</v>
      </c>
      <c r="M240" s="4">
        <v>1</v>
      </c>
      <c r="N240" s="4">
        <v>1</v>
      </c>
      <c r="O240" s="4">
        <v>1</v>
      </c>
      <c r="P240" s="4">
        <v>1</v>
      </c>
      <c r="Q240" s="18">
        <v>1</v>
      </c>
      <c r="R240" s="18">
        <v>0</v>
      </c>
      <c r="S240" s="18">
        <v>1</v>
      </c>
      <c r="T240" s="18">
        <v>1</v>
      </c>
      <c r="U240" s="18">
        <v>1</v>
      </c>
      <c r="V240" s="18">
        <v>0</v>
      </c>
      <c r="W240" s="18">
        <v>1</v>
      </c>
      <c r="X240" s="4">
        <v>1</v>
      </c>
      <c r="Y240" s="4">
        <v>1</v>
      </c>
      <c r="Z240" s="4">
        <v>1</v>
      </c>
      <c r="AA240" s="18">
        <v>1</v>
      </c>
      <c r="AB240" s="18">
        <v>0</v>
      </c>
      <c r="AC240" s="18">
        <v>1</v>
      </c>
      <c r="AD240" s="18">
        <v>1</v>
      </c>
      <c r="AE240" s="18">
        <v>1</v>
      </c>
      <c r="AF240" s="18">
        <v>1</v>
      </c>
      <c r="AG240" s="18">
        <v>1</v>
      </c>
      <c r="AH240" s="18">
        <v>1</v>
      </c>
      <c r="AI240" s="18">
        <v>1</v>
      </c>
      <c r="AJ240" s="18">
        <v>0</v>
      </c>
      <c r="AK240" s="18">
        <v>1</v>
      </c>
      <c r="AL240" s="18">
        <v>1</v>
      </c>
      <c r="AM240" s="18">
        <v>1</v>
      </c>
      <c r="AN240" s="18">
        <v>1</v>
      </c>
      <c r="AO240" s="18">
        <v>1</v>
      </c>
      <c r="AP240" s="18">
        <v>1</v>
      </c>
      <c r="AQ240" s="18">
        <v>1</v>
      </c>
      <c r="AR240" s="18">
        <v>0</v>
      </c>
      <c r="AS240" s="18">
        <v>1</v>
      </c>
      <c r="AT240" s="18">
        <v>1</v>
      </c>
      <c r="AU240" s="18">
        <v>1</v>
      </c>
      <c r="AV240" s="67">
        <v>0</v>
      </c>
      <c r="AW240" s="67">
        <v>1</v>
      </c>
      <c r="AX240" s="18">
        <v>1</v>
      </c>
      <c r="AY240" s="67">
        <v>0</v>
      </c>
      <c r="AZ240" s="67">
        <v>1</v>
      </c>
      <c r="BA240" s="4">
        <v>1</v>
      </c>
      <c r="BB240" s="4">
        <v>1</v>
      </c>
      <c r="BC240" s="18">
        <v>1</v>
      </c>
      <c r="BD240" s="18">
        <v>1</v>
      </c>
      <c r="BE240" s="18">
        <v>1</v>
      </c>
      <c r="BF240" s="18">
        <v>1</v>
      </c>
      <c r="BG240" s="18">
        <v>0</v>
      </c>
      <c r="BH240" s="18">
        <v>1</v>
      </c>
      <c r="BI240" s="18">
        <v>1</v>
      </c>
      <c r="BJ240" s="18">
        <v>1</v>
      </c>
      <c r="BK240" s="18">
        <v>0</v>
      </c>
      <c r="BL240" s="4">
        <v>1</v>
      </c>
      <c r="BM240" s="18">
        <v>1</v>
      </c>
      <c r="BN240" s="210">
        <v>1</v>
      </c>
    </row>
    <row r="241" spans="2:66" x14ac:dyDescent="0.25">
      <c r="B241" s="325">
        <v>236</v>
      </c>
      <c r="C241" s="368" t="s">
        <v>876</v>
      </c>
      <c r="D241" s="368" t="s">
        <v>899</v>
      </c>
      <c r="E241" s="368">
        <v>3031</v>
      </c>
      <c r="F241" s="381">
        <v>236</v>
      </c>
      <c r="G241" s="4">
        <v>1</v>
      </c>
      <c r="H241" s="4">
        <v>1</v>
      </c>
      <c r="I241" s="4">
        <v>1</v>
      </c>
      <c r="J241" s="4">
        <v>1</v>
      </c>
      <c r="K241" s="4">
        <v>1</v>
      </c>
      <c r="L241" s="4">
        <v>1</v>
      </c>
      <c r="M241" s="4">
        <v>1</v>
      </c>
      <c r="N241" s="4">
        <v>1</v>
      </c>
      <c r="O241" s="4">
        <v>1</v>
      </c>
      <c r="P241" s="4">
        <v>1</v>
      </c>
      <c r="Q241" s="18">
        <v>1</v>
      </c>
      <c r="R241" s="18">
        <v>0</v>
      </c>
      <c r="S241" s="18">
        <v>1</v>
      </c>
      <c r="T241" s="18">
        <v>1</v>
      </c>
      <c r="U241" s="18">
        <v>1</v>
      </c>
      <c r="V241" s="18">
        <v>0</v>
      </c>
      <c r="W241" s="18">
        <v>1</v>
      </c>
      <c r="X241" s="4">
        <v>1</v>
      </c>
      <c r="Y241" s="4">
        <v>1</v>
      </c>
      <c r="Z241" s="4">
        <v>1</v>
      </c>
      <c r="AA241" s="18">
        <v>1</v>
      </c>
      <c r="AB241" s="18">
        <v>0</v>
      </c>
      <c r="AC241" s="18">
        <v>1</v>
      </c>
      <c r="AD241" s="18">
        <v>1</v>
      </c>
      <c r="AE241" s="18">
        <v>1</v>
      </c>
      <c r="AF241" s="18">
        <v>1</v>
      </c>
      <c r="AG241" s="18">
        <v>1</v>
      </c>
      <c r="AH241" s="18">
        <v>1</v>
      </c>
      <c r="AI241" s="18">
        <v>1</v>
      </c>
      <c r="AJ241" s="18">
        <v>0</v>
      </c>
      <c r="AK241" s="18">
        <v>1</v>
      </c>
      <c r="AL241" s="18">
        <v>1</v>
      </c>
      <c r="AM241" s="18">
        <v>1</v>
      </c>
      <c r="AN241" s="18">
        <v>1</v>
      </c>
      <c r="AO241" s="18">
        <v>1</v>
      </c>
      <c r="AP241" s="18">
        <v>1</v>
      </c>
      <c r="AQ241" s="18">
        <v>1</v>
      </c>
      <c r="AR241" s="18">
        <v>0</v>
      </c>
      <c r="AS241" s="18">
        <v>1</v>
      </c>
      <c r="AT241" s="18">
        <v>1</v>
      </c>
      <c r="AU241" s="18">
        <v>1</v>
      </c>
      <c r="AV241" s="67">
        <v>0</v>
      </c>
      <c r="AW241" s="67">
        <v>1</v>
      </c>
      <c r="AX241" s="18">
        <v>1</v>
      </c>
      <c r="AY241" s="67">
        <v>0</v>
      </c>
      <c r="AZ241" s="67">
        <v>1</v>
      </c>
      <c r="BA241" s="4">
        <v>1</v>
      </c>
      <c r="BB241" s="4">
        <v>1</v>
      </c>
      <c r="BC241" s="18">
        <v>1</v>
      </c>
      <c r="BD241" s="18">
        <v>1</v>
      </c>
      <c r="BE241" s="18">
        <v>1</v>
      </c>
      <c r="BF241" s="18">
        <v>1</v>
      </c>
      <c r="BG241" s="18">
        <v>0</v>
      </c>
      <c r="BH241" s="18">
        <v>1</v>
      </c>
      <c r="BI241" s="18">
        <v>1</v>
      </c>
      <c r="BJ241" s="18">
        <v>1</v>
      </c>
      <c r="BK241" s="18">
        <v>0</v>
      </c>
      <c r="BL241" s="4">
        <v>1</v>
      </c>
      <c r="BM241" s="18">
        <v>1</v>
      </c>
      <c r="BN241" s="210">
        <v>1</v>
      </c>
    </row>
    <row r="242" spans="2:66" x14ac:dyDescent="0.25">
      <c r="B242" s="325">
        <v>237</v>
      </c>
      <c r="C242" s="368" t="s">
        <v>876</v>
      </c>
      <c r="D242" s="368" t="s">
        <v>902</v>
      </c>
      <c r="E242" s="368">
        <v>3031</v>
      </c>
      <c r="F242" s="381">
        <v>237</v>
      </c>
      <c r="G242" s="4">
        <v>1</v>
      </c>
      <c r="H242" s="4">
        <v>1</v>
      </c>
      <c r="I242" s="4">
        <v>1</v>
      </c>
      <c r="J242" s="4">
        <v>1</v>
      </c>
      <c r="K242" s="4">
        <v>1</v>
      </c>
      <c r="L242" s="4">
        <v>1</v>
      </c>
      <c r="M242" s="4">
        <v>1</v>
      </c>
      <c r="N242" s="4">
        <v>1</v>
      </c>
      <c r="O242" s="4">
        <v>1</v>
      </c>
      <c r="P242" s="4">
        <v>1</v>
      </c>
      <c r="Q242" s="18">
        <v>1</v>
      </c>
      <c r="R242" s="18">
        <v>0</v>
      </c>
      <c r="S242" s="18">
        <v>1</v>
      </c>
      <c r="T242" s="18">
        <v>1</v>
      </c>
      <c r="U242" s="18">
        <v>1</v>
      </c>
      <c r="V242" s="18">
        <v>0</v>
      </c>
      <c r="W242" s="18">
        <v>1</v>
      </c>
      <c r="X242" s="4">
        <v>1</v>
      </c>
      <c r="Y242" s="4">
        <v>1</v>
      </c>
      <c r="Z242" s="4">
        <v>1</v>
      </c>
      <c r="AA242" s="18">
        <v>1</v>
      </c>
      <c r="AB242" s="18">
        <v>0</v>
      </c>
      <c r="AC242" s="18">
        <v>1</v>
      </c>
      <c r="AD242" s="18">
        <v>1</v>
      </c>
      <c r="AE242" s="18">
        <v>1</v>
      </c>
      <c r="AF242" s="18">
        <v>1</v>
      </c>
      <c r="AG242" s="18">
        <v>1</v>
      </c>
      <c r="AH242" s="18">
        <v>1</v>
      </c>
      <c r="AI242" s="18">
        <v>1</v>
      </c>
      <c r="AJ242" s="18">
        <v>1</v>
      </c>
      <c r="AK242" s="18">
        <v>0</v>
      </c>
      <c r="AL242" s="18">
        <v>1</v>
      </c>
      <c r="AM242" s="18">
        <v>1</v>
      </c>
      <c r="AN242" s="18">
        <v>1</v>
      </c>
      <c r="AO242" s="18">
        <v>1</v>
      </c>
      <c r="AP242" s="18">
        <v>1</v>
      </c>
      <c r="AQ242" s="18">
        <v>1</v>
      </c>
      <c r="AR242" s="18">
        <v>0</v>
      </c>
      <c r="AS242" s="18">
        <v>1</v>
      </c>
      <c r="AT242" s="18">
        <v>1</v>
      </c>
      <c r="AU242" s="18">
        <v>1</v>
      </c>
      <c r="AV242" s="18">
        <v>1</v>
      </c>
      <c r="AW242" s="18">
        <v>0</v>
      </c>
      <c r="AX242" s="18">
        <v>1</v>
      </c>
      <c r="AY242" s="18">
        <v>1</v>
      </c>
      <c r="AZ242" s="18">
        <v>0</v>
      </c>
      <c r="BA242" s="4">
        <v>1</v>
      </c>
      <c r="BB242" s="4">
        <v>1</v>
      </c>
      <c r="BC242" s="18">
        <v>1</v>
      </c>
      <c r="BD242" s="18">
        <v>1</v>
      </c>
      <c r="BE242" s="18">
        <v>1</v>
      </c>
      <c r="BF242" s="18">
        <v>1</v>
      </c>
      <c r="BG242" s="18">
        <v>0</v>
      </c>
      <c r="BH242" s="18">
        <v>1</v>
      </c>
      <c r="BI242" s="18">
        <v>1</v>
      </c>
      <c r="BJ242" s="18">
        <v>1</v>
      </c>
      <c r="BK242" s="18">
        <v>0</v>
      </c>
      <c r="BL242" s="4">
        <v>1</v>
      </c>
      <c r="BM242" s="18">
        <v>1</v>
      </c>
      <c r="BN242" s="210">
        <v>1</v>
      </c>
    </row>
    <row r="243" spans="2:66" x14ac:dyDescent="0.25">
      <c r="B243" s="325">
        <v>238</v>
      </c>
      <c r="C243" s="368" t="s">
        <v>876</v>
      </c>
      <c r="D243" s="368" t="s">
        <v>905</v>
      </c>
      <c r="E243" s="368">
        <v>3031</v>
      </c>
      <c r="F243" s="381">
        <v>238</v>
      </c>
      <c r="G243" s="4">
        <v>1</v>
      </c>
      <c r="H243" s="4">
        <v>1</v>
      </c>
      <c r="I243" s="4">
        <v>1</v>
      </c>
      <c r="J243" s="4">
        <v>1</v>
      </c>
      <c r="K243" s="4">
        <v>1</v>
      </c>
      <c r="L243" s="4">
        <v>1</v>
      </c>
      <c r="M243" s="4">
        <v>1</v>
      </c>
      <c r="N243" s="4">
        <v>1</v>
      </c>
      <c r="O243" s="4">
        <v>1</v>
      </c>
      <c r="P243" s="4">
        <v>1</v>
      </c>
      <c r="Q243" s="18">
        <v>1</v>
      </c>
      <c r="R243" s="18">
        <v>0</v>
      </c>
      <c r="S243" s="18">
        <v>1</v>
      </c>
      <c r="T243" s="18">
        <v>1</v>
      </c>
      <c r="U243" s="18">
        <v>1</v>
      </c>
      <c r="V243" s="18">
        <v>0</v>
      </c>
      <c r="W243" s="18">
        <v>1</v>
      </c>
      <c r="X243" s="4">
        <v>1</v>
      </c>
      <c r="Y243" s="4">
        <v>1</v>
      </c>
      <c r="Z243" s="4">
        <v>1</v>
      </c>
      <c r="AA243" s="18">
        <v>1</v>
      </c>
      <c r="AB243" s="18">
        <v>0</v>
      </c>
      <c r="AC243" s="18">
        <v>1</v>
      </c>
      <c r="AD243" s="18">
        <v>1</v>
      </c>
      <c r="AE243" s="18">
        <v>1</v>
      </c>
      <c r="AF243" s="18">
        <v>1</v>
      </c>
      <c r="AG243" s="18">
        <v>1</v>
      </c>
      <c r="AH243" s="18">
        <v>1</v>
      </c>
      <c r="AI243" s="18">
        <v>1</v>
      </c>
      <c r="AJ243" s="18">
        <v>1</v>
      </c>
      <c r="AK243" s="18">
        <v>0</v>
      </c>
      <c r="AL243" s="18">
        <v>1</v>
      </c>
      <c r="AM243" s="18">
        <v>1</v>
      </c>
      <c r="AN243" s="18">
        <v>1</v>
      </c>
      <c r="AO243" s="18">
        <v>1</v>
      </c>
      <c r="AP243" s="18">
        <v>1</v>
      </c>
      <c r="AQ243" s="18">
        <v>1</v>
      </c>
      <c r="AR243" s="18">
        <v>0</v>
      </c>
      <c r="AS243" s="18">
        <v>1</v>
      </c>
      <c r="AT243" s="18">
        <v>1</v>
      </c>
      <c r="AU243" s="18">
        <v>1</v>
      </c>
      <c r="AV243" s="18">
        <v>1</v>
      </c>
      <c r="AW243" s="18">
        <v>0</v>
      </c>
      <c r="AX243" s="18">
        <v>1</v>
      </c>
      <c r="AY243" s="18">
        <v>1</v>
      </c>
      <c r="AZ243" s="18">
        <v>0</v>
      </c>
      <c r="BA243" s="4">
        <v>1</v>
      </c>
      <c r="BB243" s="4">
        <v>1</v>
      </c>
      <c r="BC243" s="18">
        <v>1</v>
      </c>
      <c r="BD243" s="18">
        <v>1</v>
      </c>
      <c r="BE243" s="18">
        <v>1</v>
      </c>
      <c r="BF243" s="18">
        <v>1</v>
      </c>
      <c r="BG243" s="18">
        <v>0</v>
      </c>
      <c r="BH243" s="18">
        <v>1</v>
      </c>
      <c r="BI243" s="18">
        <v>1</v>
      </c>
      <c r="BJ243" s="18">
        <v>1</v>
      </c>
      <c r="BK243" s="18">
        <v>0</v>
      </c>
      <c r="BL243" s="4">
        <v>1</v>
      </c>
      <c r="BM243" s="18">
        <v>1</v>
      </c>
      <c r="BN243" s="210">
        <v>1</v>
      </c>
    </row>
    <row r="244" spans="2:66" x14ac:dyDescent="0.25">
      <c r="B244" s="325">
        <v>239</v>
      </c>
      <c r="C244" s="368" t="s">
        <v>875</v>
      </c>
      <c r="D244" s="368" t="s">
        <v>522</v>
      </c>
      <c r="E244" s="368">
        <v>2224</v>
      </c>
      <c r="F244" s="381">
        <v>239</v>
      </c>
      <c r="G244" s="4">
        <v>1</v>
      </c>
      <c r="H244" s="4">
        <v>1</v>
      </c>
      <c r="I244" s="4">
        <v>1</v>
      </c>
      <c r="J244" s="4">
        <v>1</v>
      </c>
      <c r="K244" s="4">
        <v>1</v>
      </c>
      <c r="L244" s="4">
        <v>1</v>
      </c>
      <c r="M244" s="4">
        <v>1</v>
      </c>
      <c r="N244" s="4">
        <v>1</v>
      </c>
      <c r="O244" s="4">
        <v>1</v>
      </c>
      <c r="P244" s="4">
        <v>1</v>
      </c>
      <c r="Q244" s="18">
        <v>1</v>
      </c>
      <c r="R244" s="18">
        <v>0</v>
      </c>
      <c r="S244" s="18">
        <v>1</v>
      </c>
      <c r="T244" s="18">
        <v>1</v>
      </c>
      <c r="U244" s="18">
        <v>1</v>
      </c>
      <c r="V244" s="18">
        <v>0</v>
      </c>
      <c r="W244" s="18">
        <v>1</v>
      </c>
      <c r="X244" s="4">
        <v>1</v>
      </c>
      <c r="Y244" s="4">
        <v>1</v>
      </c>
      <c r="Z244" s="4">
        <v>1</v>
      </c>
      <c r="AA244" s="18">
        <v>1</v>
      </c>
      <c r="AB244" s="18">
        <v>0</v>
      </c>
      <c r="AC244" s="18">
        <v>1</v>
      </c>
      <c r="AD244" s="18">
        <v>1</v>
      </c>
      <c r="AE244" s="18">
        <v>1</v>
      </c>
      <c r="AF244" s="18">
        <v>1</v>
      </c>
      <c r="AG244" s="18">
        <v>1</v>
      </c>
      <c r="AH244" s="18">
        <v>1</v>
      </c>
      <c r="AI244" s="18">
        <v>1</v>
      </c>
      <c r="AJ244" s="18">
        <v>1</v>
      </c>
      <c r="AK244" s="18">
        <v>0</v>
      </c>
      <c r="AL244" s="18">
        <v>1</v>
      </c>
      <c r="AM244" s="18">
        <v>1</v>
      </c>
      <c r="AN244" s="18">
        <v>1</v>
      </c>
      <c r="AO244" s="18">
        <v>1</v>
      </c>
      <c r="AP244" s="18">
        <v>1</v>
      </c>
      <c r="AQ244" s="18">
        <v>1</v>
      </c>
      <c r="AR244" s="18">
        <v>0</v>
      </c>
      <c r="AS244" s="18">
        <v>1</v>
      </c>
      <c r="AT244" s="18">
        <v>1</v>
      </c>
      <c r="AU244" s="18">
        <v>1</v>
      </c>
      <c r="AV244" s="18">
        <v>1</v>
      </c>
      <c r="AW244" s="18">
        <v>0</v>
      </c>
      <c r="AX244" s="18">
        <v>1</v>
      </c>
      <c r="AY244" s="18">
        <v>1</v>
      </c>
      <c r="AZ244" s="18">
        <v>0</v>
      </c>
      <c r="BA244" s="4">
        <v>1</v>
      </c>
      <c r="BB244" s="4">
        <v>1</v>
      </c>
      <c r="BC244" s="18">
        <v>1</v>
      </c>
      <c r="BD244" s="18">
        <v>1</v>
      </c>
      <c r="BE244" s="18">
        <v>1</v>
      </c>
      <c r="BF244" s="18">
        <v>1</v>
      </c>
      <c r="BG244" s="18">
        <v>0</v>
      </c>
      <c r="BH244" s="18">
        <v>1</v>
      </c>
      <c r="BI244" s="18">
        <v>1</v>
      </c>
      <c r="BJ244" s="18">
        <v>1</v>
      </c>
      <c r="BK244" s="18">
        <v>0</v>
      </c>
      <c r="BL244" s="4">
        <v>1</v>
      </c>
      <c r="BM244" s="18">
        <v>1</v>
      </c>
      <c r="BN244" s="210">
        <v>1</v>
      </c>
    </row>
    <row r="245" spans="2:66" x14ac:dyDescent="0.25">
      <c r="B245" s="325">
        <v>240</v>
      </c>
      <c r="C245" s="368" t="s">
        <v>875</v>
      </c>
      <c r="D245" s="368" t="s">
        <v>894</v>
      </c>
      <c r="E245" s="368" t="s">
        <v>545</v>
      </c>
      <c r="F245" s="381">
        <v>240</v>
      </c>
      <c r="G245" s="4">
        <v>1</v>
      </c>
      <c r="H245" s="4">
        <v>1</v>
      </c>
      <c r="I245" s="4">
        <v>1</v>
      </c>
      <c r="J245" s="4">
        <v>1</v>
      </c>
      <c r="K245" s="4">
        <v>1</v>
      </c>
      <c r="L245" s="4">
        <v>1</v>
      </c>
      <c r="M245" s="4">
        <v>1</v>
      </c>
      <c r="N245" s="4">
        <v>1</v>
      </c>
      <c r="O245" s="4">
        <v>1</v>
      </c>
      <c r="P245" s="4">
        <v>1</v>
      </c>
      <c r="Q245" s="18">
        <v>1</v>
      </c>
      <c r="R245" s="18">
        <v>0</v>
      </c>
      <c r="S245" s="18">
        <v>1</v>
      </c>
      <c r="T245" s="18">
        <v>1</v>
      </c>
      <c r="U245" s="18">
        <v>1</v>
      </c>
      <c r="V245" s="18">
        <v>0</v>
      </c>
      <c r="W245" s="18">
        <v>1</v>
      </c>
      <c r="X245" s="4">
        <v>1</v>
      </c>
      <c r="Y245" s="4">
        <v>1</v>
      </c>
      <c r="Z245" s="4">
        <v>1</v>
      </c>
      <c r="AA245" s="18">
        <v>1</v>
      </c>
      <c r="AB245" s="18">
        <v>0</v>
      </c>
      <c r="AC245" s="18">
        <v>1</v>
      </c>
      <c r="AD245" s="18">
        <v>1</v>
      </c>
      <c r="AE245" s="18">
        <v>1</v>
      </c>
      <c r="AF245" s="18">
        <v>1</v>
      </c>
      <c r="AG245" s="18">
        <v>1</v>
      </c>
      <c r="AH245" s="18">
        <v>1</v>
      </c>
      <c r="AI245" s="18">
        <v>1</v>
      </c>
      <c r="AJ245" s="18">
        <v>1</v>
      </c>
      <c r="AK245" s="18">
        <v>0</v>
      </c>
      <c r="AL245" s="18">
        <v>1</v>
      </c>
      <c r="AM245" s="18">
        <v>1</v>
      </c>
      <c r="AN245" s="18">
        <v>1</v>
      </c>
      <c r="AO245" s="18">
        <v>1</v>
      </c>
      <c r="AP245" s="18">
        <v>1</v>
      </c>
      <c r="AQ245" s="18">
        <v>1</v>
      </c>
      <c r="AR245" s="18">
        <v>0</v>
      </c>
      <c r="AS245" s="18">
        <v>1</v>
      </c>
      <c r="AT245" s="18">
        <v>1</v>
      </c>
      <c r="AU245" s="18">
        <v>1</v>
      </c>
      <c r="AV245" s="18">
        <v>1</v>
      </c>
      <c r="AW245" s="18">
        <v>0</v>
      </c>
      <c r="AX245" s="18">
        <v>1</v>
      </c>
      <c r="AY245" s="18">
        <v>1</v>
      </c>
      <c r="AZ245" s="18">
        <v>0</v>
      </c>
      <c r="BA245" s="4">
        <v>1</v>
      </c>
      <c r="BB245" s="4">
        <v>1</v>
      </c>
      <c r="BC245" s="18">
        <v>1</v>
      </c>
      <c r="BD245" s="18">
        <v>1</v>
      </c>
      <c r="BE245" s="18">
        <v>1</v>
      </c>
      <c r="BF245" s="18">
        <v>1</v>
      </c>
      <c r="BG245" s="18">
        <v>0</v>
      </c>
      <c r="BH245" s="18">
        <v>1</v>
      </c>
      <c r="BI245" s="18">
        <v>1</v>
      </c>
      <c r="BJ245" s="18">
        <v>1</v>
      </c>
      <c r="BK245" s="18">
        <v>0</v>
      </c>
      <c r="BL245" s="4">
        <v>1</v>
      </c>
      <c r="BM245" s="18">
        <v>1</v>
      </c>
      <c r="BN245" s="210">
        <v>1</v>
      </c>
    </row>
    <row r="246" spans="2:66" x14ac:dyDescent="0.25">
      <c r="B246" s="325">
        <v>241</v>
      </c>
      <c r="C246" s="368" t="s">
        <v>875</v>
      </c>
      <c r="D246" s="368" t="s">
        <v>903</v>
      </c>
      <c r="E246" s="368" t="s">
        <v>545</v>
      </c>
      <c r="F246" s="381">
        <v>241</v>
      </c>
      <c r="G246" s="4">
        <v>1</v>
      </c>
      <c r="H246" s="4">
        <v>1</v>
      </c>
      <c r="I246" s="4">
        <v>1</v>
      </c>
      <c r="J246" s="4">
        <v>1</v>
      </c>
      <c r="K246" s="4">
        <v>1</v>
      </c>
      <c r="L246" s="4">
        <v>1</v>
      </c>
      <c r="M246" s="4">
        <v>1</v>
      </c>
      <c r="N246" s="4">
        <v>1</v>
      </c>
      <c r="O246" s="4">
        <v>1</v>
      </c>
      <c r="P246" s="4">
        <v>1</v>
      </c>
      <c r="Q246" s="18">
        <v>1</v>
      </c>
      <c r="R246" s="18">
        <v>0</v>
      </c>
      <c r="S246" s="18">
        <v>1</v>
      </c>
      <c r="T246" s="18">
        <v>1</v>
      </c>
      <c r="U246" s="18">
        <v>1</v>
      </c>
      <c r="V246" s="18">
        <v>0</v>
      </c>
      <c r="W246" s="18">
        <v>1</v>
      </c>
      <c r="X246" s="4">
        <v>1</v>
      </c>
      <c r="Y246" s="4">
        <v>1</v>
      </c>
      <c r="Z246" s="4">
        <v>1</v>
      </c>
      <c r="AA246" s="18">
        <v>1</v>
      </c>
      <c r="AB246" s="18">
        <v>0</v>
      </c>
      <c r="AC246" s="18">
        <v>1</v>
      </c>
      <c r="AD246" s="18">
        <v>1</v>
      </c>
      <c r="AE246" s="18">
        <v>1</v>
      </c>
      <c r="AF246" s="18">
        <v>1</v>
      </c>
      <c r="AG246" s="18">
        <v>1</v>
      </c>
      <c r="AH246" s="18">
        <v>1</v>
      </c>
      <c r="AI246" s="18">
        <v>1</v>
      </c>
      <c r="AJ246" s="18">
        <v>1</v>
      </c>
      <c r="AK246" s="18">
        <v>0</v>
      </c>
      <c r="AL246" s="18">
        <v>1</v>
      </c>
      <c r="AM246" s="18">
        <v>1</v>
      </c>
      <c r="AN246" s="18">
        <v>1</v>
      </c>
      <c r="AO246" s="18">
        <v>1</v>
      </c>
      <c r="AP246" s="18">
        <v>1</v>
      </c>
      <c r="AQ246" s="18">
        <v>1</v>
      </c>
      <c r="AR246" s="18">
        <v>0</v>
      </c>
      <c r="AS246" s="18">
        <v>1</v>
      </c>
      <c r="AT246" s="18">
        <v>1</v>
      </c>
      <c r="AU246" s="18">
        <v>1</v>
      </c>
      <c r="AV246" s="18">
        <v>1</v>
      </c>
      <c r="AW246" s="18">
        <v>0</v>
      </c>
      <c r="AX246" s="18">
        <v>1</v>
      </c>
      <c r="AY246" s="18">
        <v>1</v>
      </c>
      <c r="AZ246" s="18">
        <v>0</v>
      </c>
      <c r="BA246" s="4">
        <v>1</v>
      </c>
      <c r="BB246" s="4">
        <v>1</v>
      </c>
      <c r="BC246" s="18">
        <v>1</v>
      </c>
      <c r="BD246" s="18">
        <v>1</v>
      </c>
      <c r="BE246" s="18">
        <v>1</v>
      </c>
      <c r="BF246" s="18">
        <v>1</v>
      </c>
      <c r="BG246" s="18">
        <v>0</v>
      </c>
      <c r="BH246" s="18">
        <v>1</v>
      </c>
      <c r="BI246" s="18">
        <v>1</v>
      </c>
      <c r="BJ246" s="18">
        <v>1</v>
      </c>
      <c r="BK246" s="18">
        <v>0</v>
      </c>
      <c r="BL246" s="4">
        <v>1</v>
      </c>
      <c r="BM246" s="18">
        <v>1</v>
      </c>
      <c r="BN246" s="210">
        <v>1</v>
      </c>
    </row>
    <row r="247" spans="2:66" x14ac:dyDescent="0.25">
      <c r="B247" s="325">
        <v>242</v>
      </c>
      <c r="C247" s="368" t="s">
        <v>875</v>
      </c>
      <c r="D247" s="368" t="s">
        <v>906</v>
      </c>
      <c r="E247" s="368" t="s">
        <v>545</v>
      </c>
      <c r="F247" s="381">
        <v>242</v>
      </c>
      <c r="G247" s="4">
        <v>1</v>
      </c>
      <c r="H247" s="4">
        <v>1</v>
      </c>
      <c r="I247" s="4">
        <v>1</v>
      </c>
      <c r="J247" s="4">
        <v>1</v>
      </c>
      <c r="K247" s="4">
        <v>1</v>
      </c>
      <c r="L247" s="4">
        <v>1</v>
      </c>
      <c r="M247" s="4">
        <v>1</v>
      </c>
      <c r="N247" s="4">
        <v>1</v>
      </c>
      <c r="O247" s="4">
        <v>1</v>
      </c>
      <c r="P247" s="4">
        <v>1</v>
      </c>
      <c r="Q247" s="18">
        <v>1</v>
      </c>
      <c r="R247" s="18">
        <v>0</v>
      </c>
      <c r="S247" s="18">
        <v>1</v>
      </c>
      <c r="T247" s="18">
        <v>1</v>
      </c>
      <c r="U247" s="18">
        <v>1</v>
      </c>
      <c r="V247" s="18">
        <v>0</v>
      </c>
      <c r="W247" s="18">
        <v>1</v>
      </c>
      <c r="X247" s="4">
        <v>1</v>
      </c>
      <c r="Y247" s="4">
        <v>1</v>
      </c>
      <c r="Z247" s="4">
        <v>1</v>
      </c>
      <c r="AA247" s="18">
        <v>1</v>
      </c>
      <c r="AB247" s="18">
        <v>0</v>
      </c>
      <c r="AC247" s="18">
        <v>1</v>
      </c>
      <c r="AD247" s="18">
        <v>1</v>
      </c>
      <c r="AE247" s="18">
        <v>1</v>
      </c>
      <c r="AF247" s="18">
        <v>1</v>
      </c>
      <c r="AG247" s="18">
        <v>1</v>
      </c>
      <c r="AH247" s="18">
        <v>1</v>
      </c>
      <c r="AI247" s="18">
        <v>1</v>
      </c>
      <c r="AJ247" s="18">
        <v>1</v>
      </c>
      <c r="AK247" s="18">
        <v>0</v>
      </c>
      <c r="AL247" s="18">
        <v>1</v>
      </c>
      <c r="AM247" s="18">
        <v>1</v>
      </c>
      <c r="AN247" s="18">
        <v>1</v>
      </c>
      <c r="AO247" s="18">
        <v>1</v>
      </c>
      <c r="AP247" s="18">
        <v>1</v>
      </c>
      <c r="AQ247" s="18">
        <v>1</v>
      </c>
      <c r="AR247" s="18">
        <v>0</v>
      </c>
      <c r="AS247" s="18">
        <v>1</v>
      </c>
      <c r="AT247" s="18">
        <v>1</v>
      </c>
      <c r="AU247" s="18">
        <v>1</v>
      </c>
      <c r="AV247" s="18">
        <v>1</v>
      </c>
      <c r="AW247" s="18">
        <v>0</v>
      </c>
      <c r="AX247" s="18">
        <v>1</v>
      </c>
      <c r="AY247" s="18">
        <v>1</v>
      </c>
      <c r="AZ247" s="18">
        <v>0</v>
      </c>
      <c r="BA247" s="4">
        <v>1</v>
      </c>
      <c r="BB247" s="4">
        <v>1</v>
      </c>
      <c r="BC247" s="18">
        <v>1</v>
      </c>
      <c r="BD247" s="18">
        <v>1</v>
      </c>
      <c r="BE247" s="18">
        <v>1</v>
      </c>
      <c r="BF247" s="18">
        <v>1</v>
      </c>
      <c r="BG247" s="18">
        <v>0</v>
      </c>
      <c r="BH247" s="18">
        <v>1</v>
      </c>
      <c r="BI247" s="18">
        <v>1</v>
      </c>
      <c r="BJ247" s="18">
        <v>1</v>
      </c>
      <c r="BK247" s="18">
        <v>0</v>
      </c>
      <c r="BL247" s="4">
        <v>1</v>
      </c>
      <c r="BM247" s="18">
        <v>1</v>
      </c>
      <c r="BN247" s="210">
        <v>1</v>
      </c>
    </row>
    <row r="248" spans="2:66" ht="13.8" thickBot="1" x14ac:dyDescent="0.3">
      <c r="B248" s="325">
        <v>243</v>
      </c>
      <c r="C248" s="394" t="s">
        <v>875</v>
      </c>
      <c r="D248" s="394" t="s">
        <v>522</v>
      </c>
      <c r="E248" s="394" t="s">
        <v>545</v>
      </c>
      <c r="F248" s="389">
        <v>243</v>
      </c>
      <c r="G248" s="155">
        <v>1</v>
      </c>
      <c r="H248" s="155">
        <v>1</v>
      </c>
      <c r="I248" s="155">
        <v>1</v>
      </c>
      <c r="J248" s="155">
        <v>1</v>
      </c>
      <c r="K248" s="155">
        <v>1</v>
      </c>
      <c r="L248" s="155">
        <v>1</v>
      </c>
      <c r="M248" s="155">
        <v>1</v>
      </c>
      <c r="N248" s="155">
        <v>1</v>
      </c>
      <c r="O248" s="155">
        <v>1</v>
      </c>
      <c r="P248" s="155">
        <v>1</v>
      </c>
      <c r="Q248" s="18">
        <v>1</v>
      </c>
      <c r="R248" s="18">
        <v>0</v>
      </c>
      <c r="S248" s="18">
        <v>1</v>
      </c>
      <c r="T248" s="18">
        <v>1</v>
      </c>
      <c r="U248" s="18">
        <v>1</v>
      </c>
      <c r="V248" s="18">
        <v>0</v>
      </c>
      <c r="W248" s="18">
        <v>1</v>
      </c>
      <c r="X248" s="4">
        <v>1</v>
      </c>
      <c r="Y248" s="4">
        <v>1</v>
      </c>
      <c r="Z248" s="4">
        <v>1</v>
      </c>
      <c r="AA248" s="18">
        <v>1</v>
      </c>
      <c r="AB248" s="18">
        <v>0</v>
      </c>
      <c r="AC248" s="18">
        <v>1</v>
      </c>
      <c r="AD248" s="18">
        <v>1</v>
      </c>
      <c r="AE248" s="18">
        <v>1</v>
      </c>
      <c r="AF248" s="18">
        <v>1</v>
      </c>
      <c r="AG248" s="18">
        <v>1</v>
      </c>
      <c r="AH248" s="18">
        <v>1</v>
      </c>
      <c r="AI248" s="18">
        <v>1</v>
      </c>
      <c r="AJ248" s="18">
        <v>1</v>
      </c>
      <c r="AK248" s="18">
        <v>0</v>
      </c>
      <c r="AL248" s="18">
        <v>1</v>
      </c>
      <c r="AM248" s="18">
        <v>1</v>
      </c>
      <c r="AN248" s="18">
        <v>1</v>
      </c>
      <c r="AO248" s="18">
        <v>1</v>
      </c>
      <c r="AP248" s="18">
        <v>1</v>
      </c>
      <c r="AQ248" s="18">
        <v>1</v>
      </c>
      <c r="AR248" s="18">
        <v>0</v>
      </c>
      <c r="AS248" s="18">
        <v>1</v>
      </c>
      <c r="AT248" s="18">
        <v>1</v>
      </c>
      <c r="AU248" s="18">
        <v>1</v>
      </c>
      <c r="AV248" s="18">
        <v>1</v>
      </c>
      <c r="AW248" s="18">
        <v>0</v>
      </c>
      <c r="AX248" s="18">
        <v>1</v>
      </c>
      <c r="AY248" s="18">
        <v>1</v>
      </c>
      <c r="AZ248" s="18">
        <v>0</v>
      </c>
      <c r="BA248" s="4">
        <v>1</v>
      </c>
      <c r="BB248" s="4">
        <v>1</v>
      </c>
      <c r="BC248" s="18">
        <v>1</v>
      </c>
      <c r="BD248" s="18">
        <v>1</v>
      </c>
      <c r="BE248" s="18">
        <v>1</v>
      </c>
      <c r="BF248" s="18">
        <v>1</v>
      </c>
      <c r="BG248" s="18">
        <v>0</v>
      </c>
      <c r="BH248" s="18">
        <v>1</v>
      </c>
      <c r="BI248" s="18">
        <v>1</v>
      </c>
      <c r="BJ248" s="18">
        <v>1</v>
      </c>
      <c r="BK248" s="18">
        <v>0</v>
      </c>
      <c r="BL248" s="4">
        <v>1</v>
      </c>
      <c r="BM248" s="18">
        <v>1</v>
      </c>
      <c r="BN248" s="210">
        <v>1</v>
      </c>
    </row>
    <row r="249" spans="2:66" s="18" customFormat="1" x14ac:dyDescent="0.25">
      <c r="C249" s="411"/>
      <c r="D249" s="412"/>
      <c r="E249" s="413"/>
      <c r="F249" s="16"/>
    </row>
    <row r="250" spans="2:66" s="18" customFormat="1" x14ac:dyDescent="0.25">
      <c r="C250" s="411"/>
      <c r="D250" s="412"/>
      <c r="E250" s="413"/>
      <c r="F250" s="16"/>
    </row>
    <row r="251" spans="2:66" s="18" customFormat="1" x14ac:dyDescent="0.25">
      <c r="C251" s="411"/>
      <c r="D251" s="412"/>
      <c r="E251" s="413"/>
      <c r="F251" s="16"/>
    </row>
    <row r="252" spans="2:66" s="18" customFormat="1" x14ac:dyDescent="0.25">
      <c r="C252" s="411"/>
      <c r="D252" s="412"/>
      <c r="E252" s="413"/>
      <c r="F252" s="1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47"/>
  <sheetViews>
    <sheetView topLeftCell="A183" workbookViewId="0">
      <selection activeCell="AH226" sqref="AH226"/>
    </sheetView>
  </sheetViews>
  <sheetFormatPr defaultRowHeight="13.2" x14ac:dyDescent="0.25"/>
  <cols>
    <col min="2" max="2" width="11.88671875" customWidth="1"/>
  </cols>
  <sheetData>
    <row r="1" spans="1:54" x14ac:dyDescent="0.25">
      <c r="A1" t="s">
        <v>993</v>
      </c>
    </row>
    <row r="2" spans="1:54" x14ac:dyDescent="0.25">
      <c r="B2" s="321"/>
    </row>
    <row r="3" spans="1:54" x14ac:dyDescent="0.25">
      <c r="B3" t="s">
        <v>709</v>
      </c>
    </row>
    <row r="4" spans="1:54" ht="16.2" customHeight="1" x14ac:dyDescent="0.3">
      <c r="C4" s="358" t="s">
        <v>1</v>
      </c>
      <c r="D4" s="358" t="s">
        <v>210</v>
      </c>
      <c r="E4" s="358" t="s">
        <v>529</v>
      </c>
      <c r="F4" s="358" t="s">
        <v>2</v>
      </c>
      <c r="G4" s="358" t="s">
        <v>925</v>
      </c>
      <c r="H4" s="359" t="s">
        <v>530</v>
      </c>
      <c r="I4" s="358" t="s">
        <v>86</v>
      </c>
      <c r="J4" s="358" t="s">
        <v>213</v>
      </c>
      <c r="K4" s="358" t="s">
        <v>212</v>
      </c>
      <c r="L4" s="358" t="s">
        <v>214</v>
      </c>
      <c r="M4" s="358" t="s">
        <v>215</v>
      </c>
      <c r="N4" s="358" t="s">
        <v>531</v>
      </c>
      <c r="O4" s="358" t="s">
        <v>532</v>
      </c>
      <c r="P4" s="358" t="s">
        <v>348</v>
      </c>
      <c r="Q4" s="358" t="s">
        <v>844</v>
      </c>
      <c r="R4" s="358" t="s">
        <v>4</v>
      </c>
      <c r="S4" s="358" t="s">
        <v>845</v>
      </c>
      <c r="T4" s="358" t="s">
        <v>846</v>
      </c>
      <c r="U4" s="358" t="s">
        <v>165</v>
      </c>
      <c r="V4" s="358" t="s">
        <v>5</v>
      </c>
      <c r="W4" s="358" t="s">
        <v>6</v>
      </c>
      <c r="X4" s="358" t="s">
        <v>216</v>
      </c>
      <c r="Y4" s="358" t="s">
        <v>7</v>
      </c>
      <c r="Z4" s="358" t="s">
        <v>847</v>
      </c>
      <c r="AA4" s="358" t="s">
        <v>534</v>
      </c>
      <c r="AB4" s="358" t="s">
        <v>535</v>
      </c>
      <c r="AC4" s="358" t="s">
        <v>8</v>
      </c>
      <c r="AD4" s="358" t="s">
        <v>9</v>
      </c>
      <c r="AE4" s="358" t="s">
        <v>848</v>
      </c>
      <c r="AF4" s="358" t="s">
        <v>536</v>
      </c>
      <c r="AG4" s="358" t="s">
        <v>10</v>
      </c>
      <c r="AH4" s="358" t="s">
        <v>11</v>
      </c>
      <c r="AI4" s="358" t="s">
        <v>218</v>
      </c>
      <c r="AJ4" s="358" t="s">
        <v>219</v>
      </c>
      <c r="AK4" s="358" t="s">
        <v>220</v>
      </c>
      <c r="AL4" s="358" t="s">
        <v>538</v>
      </c>
      <c r="AM4" s="358" t="s">
        <v>222</v>
      </c>
      <c r="AN4" s="358" t="s">
        <v>387</v>
      </c>
      <c r="AO4" s="358" t="s">
        <v>12</v>
      </c>
      <c r="AP4" s="358" t="s">
        <v>388</v>
      </c>
      <c r="AQ4" s="358" t="s">
        <v>849</v>
      </c>
      <c r="AR4" s="358" t="s">
        <v>223</v>
      </c>
      <c r="AS4" s="358" t="s">
        <v>850</v>
      </c>
      <c r="AT4" s="358" t="s">
        <v>13</v>
      </c>
      <c r="AU4" s="358" t="s">
        <v>851</v>
      </c>
      <c r="AV4" s="358" t="s">
        <v>174</v>
      </c>
      <c r="AW4" s="358" t="s">
        <v>852</v>
      </c>
      <c r="AX4" s="358" t="s">
        <v>853</v>
      </c>
      <c r="AY4" s="358" t="s">
        <v>175</v>
      </c>
      <c r="AZ4" s="358" t="s">
        <v>541</v>
      </c>
      <c r="BA4" s="358" t="s">
        <v>89</v>
      </c>
      <c r="BB4" s="360" t="s">
        <v>217</v>
      </c>
    </row>
    <row r="5" spans="1:54" x14ac:dyDescent="0.25">
      <c r="B5" s="332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</row>
    <row r="6" spans="1:54" x14ac:dyDescent="0.25">
      <c r="B6" s="332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</row>
    <row r="7" spans="1:54" x14ac:dyDescent="0.25">
      <c r="B7" s="332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</row>
    <row r="8" spans="1:54" x14ac:dyDescent="0.25">
      <c r="B8" s="332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</row>
    <row r="9" spans="1:54" x14ac:dyDescent="0.25">
      <c r="B9" s="332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</row>
    <row r="10" spans="1:54" x14ac:dyDescent="0.25">
      <c r="B10" s="332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</row>
    <row r="11" spans="1:54" x14ac:dyDescent="0.25">
      <c r="B11" s="332">
        <v>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</row>
    <row r="12" spans="1:54" x14ac:dyDescent="0.25">
      <c r="B12" s="332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</row>
    <row r="13" spans="1:54" x14ac:dyDescent="0.25">
      <c r="B13" s="332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</row>
    <row r="14" spans="1:54" x14ac:dyDescent="0.25">
      <c r="B14" s="332">
        <v>10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</row>
    <row r="15" spans="1:54" x14ac:dyDescent="0.25">
      <c r="B15" s="332">
        <v>11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</row>
    <row r="16" spans="1:54" x14ac:dyDescent="0.25">
      <c r="B16" s="332">
        <v>12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</row>
    <row r="17" spans="2:54" x14ac:dyDescent="0.25">
      <c r="B17" s="332">
        <v>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</row>
    <row r="18" spans="2:54" x14ac:dyDescent="0.25">
      <c r="B18" s="332">
        <v>14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</row>
    <row r="19" spans="2:54" x14ac:dyDescent="0.25">
      <c r="B19" s="332">
        <v>15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</row>
    <row r="20" spans="2:54" x14ac:dyDescent="0.25">
      <c r="B20" s="332">
        <v>16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</row>
    <row r="21" spans="2:54" x14ac:dyDescent="0.25">
      <c r="B21" s="332">
        <v>17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</row>
    <row r="22" spans="2:54" x14ac:dyDescent="0.25">
      <c r="B22" s="332">
        <v>18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</row>
    <row r="23" spans="2:54" x14ac:dyDescent="0.25">
      <c r="B23" s="332">
        <v>19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</row>
    <row r="24" spans="2:54" x14ac:dyDescent="0.25">
      <c r="B24" s="332">
        <v>20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</row>
    <row r="25" spans="2:54" x14ac:dyDescent="0.25">
      <c r="B25" s="332">
        <v>21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</row>
    <row r="26" spans="2:54" x14ac:dyDescent="0.25">
      <c r="B26" s="332">
        <v>22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</row>
    <row r="27" spans="2:54" x14ac:dyDescent="0.25">
      <c r="B27" s="332">
        <v>23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</row>
    <row r="28" spans="2:54" x14ac:dyDescent="0.25">
      <c r="B28" s="332">
        <v>24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</row>
    <row r="29" spans="2:54" x14ac:dyDescent="0.25">
      <c r="B29" s="332">
        <v>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</row>
    <row r="30" spans="2:54" x14ac:dyDescent="0.25">
      <c r="B30" s="332">
        <v>26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</row>
    <row r="31" spans="2:54" x14ac:dyDescent="0.25">
      <c r="B31" s="332">
        <v>27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</row>
    <row r="32" spans="2:54" x14ac:dyDescent="0.25">
      <c r="B32" s="332">
        <v>28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</row>
    <row r="33" spans="2:54" x14ac:dyDescent="0.25">
      <c r="B33" s="332">
        <v>29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</row>
    <row r="34" spans="2:54" x14ac:dyDescent="0.25">
      <c r="B34" s="332">
        <v>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</row>
    <row r="35" spans="2:54" x14ac:dyDescent="0.25">
      <c r="B35" s="332">
        <v>31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</row>
    <row r="36" spans="2:54" x14ac:dyDescent="0.25">
      <c r="B36" s="332">
        <v>32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</row>
    <row r="37" spans="2:54" x14ac:dyDescent="0.25">
      <c r="B37" s="332">
        <v>33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</row>
    <row r="38" spans="2:54" x14ac:dyDescent="0.25">
      <c r="B38" s="332">
        <v>34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</row>
    <row r="39" spans="2:54" x14ac:dyDescent="0.25">
      <c r="B39" s="332">
        <v>35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</row>
    <row r="40" spans="2:54" x14ac:dyDescent="0.25">
      <c r="B40" s="332">
        <v>36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</row>
    <row r="41" spans="2:54" x14ac:dyDescent="0.25">
      <c r="B41" s="332">
        <v>37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</row>
    <row r="42" spans="2:54" x14ac:dyDescent="0.25">
      <c r="B42" s="332">
        <v>38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</row>
    <row r="43" spans="2:54" x14ac:dyDescent="0.25">
      <c r="B43" s="332">
        <v>39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</row>
    <row r="44" spans="2:54" x14ac:dyDescent="0.25">
      <c r="B44" s="332">
        <v>40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</row>
    <row r="45" spans="2:54" x14ac:dyDescent="0.25">
      <c r="B45" s="332">
        <v>41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</row>
    <row r="46" spans="2:54" x14ac:dyDescent="0.25">
      <c r="B46" s="332">
        <v>42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</row>
    <row r="47" spans="2:54" x14ac:dyDescent="0.25">
      <c r="B47" s="332">
        <v>43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</row>
    <row r="48" spans="2:54" x14ac:dyDescent="0.25">
      <c r="B48" s="332">
        <v>44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</row>
    <row r="49" spans="2:54" x14ac:dyDescent="0.25">
      <c r="B49" s="332">
        <v>45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</row>
    <row r="50" spans="2:54" x14ac:dyDescent="0.25">
      <c r="B50" s="332">
        <v>46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</row>
    <row r="51" spans="2:54" x14ac:dyDescent="0.25">
      <c r="B51" s="332">
        <v>47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</row>
    <row r="52" spans="2:54" x14ac:dyDescent="0.25">
      <c r="B52" s="332">
        <v>48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</row>
    <row r="53" spans="2:54" x14ac:dyDescent="0.25">
      <c r="B53" s="332">
        <v>49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</row>
    <row r="54" spans="2:54" x14ac:dyDescent="0.25">
      <c r="B54" s="332">
        <v>50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</row>
    <row r="55" spans="2:54" x14ac:dyDescent="0.25">
      <c r="B55" s="332">
        <v>51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</row>
    <row r="56" spans="2:54" x14ac:dyDescent="0.25">
      <c r="B56" s="332">
        <v>52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</row>
    <row r="57" spans="2:54" x14ac:dyDescent="0.25">
      <c r="B57" s="332">
        <v>53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</row>
    <row r="58" spans="2:54" x14ac:dyDescent="0.25">
      <c r="B58" s="332">
        <v>54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</row>
    <row r="59" spans="2:54" x14ac:dyDescent="0.25">
      <c r="B59" s="332">
        <v>55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</row>
    <row r="60" spans="2:54" x14ac:dyDescent="0.25">
      <c r="B60" s="332">
        <v>56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</row>
    <row r="61" spans="2:54" x14ac:dyDescent="0.25">
      <c r="B61" s="332">
        <v>57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</row>
    <row r="62" spans="2:54" x14ac:dyDescent="0.25">
      <c r="B62" s="332">
        <v>58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</row>
    <row r="63" spans="2:54" x14ac:dyDescent="0.25">
      <c r="B63" s="332">
        <v>59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</row>
    <row r="64" spans="2:54" x14ac:dyDescent="0.25">
      <c r="B64" s="332">
        <v>60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</row>
    <row r="65" spans="2:54" x14ac:dyDescent="0.25">
      <c r="B65" s="332">
        <v>61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</row>
    <row r="66" spans="2:54" x14ac:dyDescent="0.25">
      <c r="B66" s="332">
        <v>62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</row>
    <row r="67" spans="2:54" x14ac:dyDescent="0.25">
      <c r="B67" s="332">
        <v>63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</row>
    <row r="68" spans="2:54" x14ac:dyDescent="0.25">
      <c r="B68" s="332">
        <v>64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</row>
    <row r="69" spans="2:54" x14ac:dyDescent="0.25">
      <c r="B69" s="332">
        <v>65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</row>
    <row r="70" spans="2:54" x14ac:dyDescent="0.25">
      <c r="B70" s="332">
        <v>66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</row>
    <row r="71" spans="2:54" x14ac:dyDescent="0.25">
      <c r="B71" s="332">
        <v>67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</row>
    <row r="72" spans="2:54" x14ac:dyDescent="0.25">
      <c r="B72" s="332">
        <v>68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</row>
    <row r="73" spans="2:54" x14ac:dyDescent="0.25">
      <c r="B73" s="332">
        <v>69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</row>
    <row r="74" spans="2:54" x14ac:dyDescent="0.25">
      <c r="B74" s="332">
        <v>70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</row>
    <row r="75" spans="2:54" x14ac:dyDescent="0.25">
      <c r="B75" s="332">
        <v>71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</row>
    <row r="76" spans="2:54" x14ac:dyDescent="0.25">
      <c r="B76" s="332">
        <v>72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</row>
    <row r="77" spans="2:54" x14ac:dyDescent="0.25">
      <c r="B77" s="332">
        <v>73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</row>
    <row r="78" spans="2:54" x14ac:dyDescent="0.25">
      <c r="B78" s="332">
        <v>74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</row>
    <row r="79" spans="2:54" x14ac:dyDescent="0.25">
      <c r="B79" s="332">
        <v>75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</row>
    <row r="80" spans="2:54" x14ac:dyDescent="0.25">
      <c r="B80" s="332">
        <v>76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</row>
    <row r="81" spans="2:54" x14ac:dyDescent="0.25">
      <c r="B81" s="332">
        <v>77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</row>
    <row r="82" spans="2:54" x14ac:dyDescent="0.25">
      <c r="B82" s="332">
        <v>78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</row>
    <row r="83" spans="2:54" x14ac:dyDescent="0.25">
      <c r="B83" s="332">
        <v>79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</row>
    <row r="84" spans="2:54" x14ac:dyDescent="0.25">
      <c r="B84" s="332">
        <v>80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</row>
    <row r="85" spans="2:54" x14ac:dyDescent="0.25">
      <c r="B85" s="332">
        <v>81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</row>
    <row r="86" spans="2:54" x14ac:dyDescent="0.25">
      <c r="B86" s="332">
        <v>82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</row>
    <row r="87" spans="2:54" x14ac:dyDescent="0.25">
      <c r="B87" s="332">
        <v>83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</row>
    <row r="88" spans="2:54" x14ac:dyDescent="0.25">
      <c r="B88" s="332">
        <v>84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</row>
    <row r="89" spans="2:54" x14ac:dyDescent="0.25">
      <c r="B89" s="332">
        <v>85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</row>
    <row r="90" spans="2:54" x14ac:dyDescent="0.25">
      <c r="B90" s="332">
        <v>86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</row>
    <row r="91" spans="2:54" x14ac:dyDescent="0.25">
      <c r="B91" s="332">
        <v>87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</row>
    <row r="92" spans="2:54" x14ac:dyDescent="0.25">
      <c r="B92" s="332">
        <v>88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</row>
    <row r="93" spans="2:54" x14ac:dyDescent="0.25">
      <c r="B93" s="332">
        <v>89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</row>
    <row r="94" spans="2:54" x14ac:dyDescent="0.25">
      <c r="B94" s="332">
        <v>90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</row>
    <row r="95" spans="2:54" x14ac:dyDescent="0.25">
      <c r="B95" s="332">
        <v>91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</row>
    <row r="96" spans="2:54" x14ac:dyDescent="0.25">
      <c r="B96" s="332">
        <v>92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</row>
    <row r="97" spans="2:54" x14ac:dyDescent="0.25">
      <c r="B97" s="332">
        <v>93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</row>
    <row r="98" spans="2:54" x14ac:dyDescent="0.25">
      <c r="B98" s="332">
        <v>94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</row>
    <row r="99" spans="2:54" x14ac:dyDescent="0.25">
      <c r="B99" s="332">
        <v>95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</row>
    <row r="100" spans="2:54" x14ac:dyDescent="0.25">
      <c r="B100" s="332">
        <v>96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</row>
    <row r="101" spans="2:54" x14ac:dyDescent="0.25">
      <c r="B101" s="332">
        <v>97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</row>
    <row r="102" spans="2:54" x14ac:dyDescent="0.25">
      <c r="B102" s="332">
        <v>98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</row>
    <row r="103" spans="2:54" x14ac:dyDescent="0.25">
      <c r="B103" s="332">
        <v>99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</row>
    <row r="104" spans="2:54" x14ac:dyDescent="0.25">
      <c r="B104" s="332">
        <v>100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</row>
    <row r="105" spans="2:54" x14ac:dyDescent="0.25">
      <c r="B105" s="332">
        <v>101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</row>
    <row r="106" spans="2:54" x14ac:dyDescent="0.25">
      <c r="B106" s="332">
        <v>102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</row>
    <row r="107" spans="2:54" x14ac:dyDescent="0.25">
      <c r="B107" s="332">
        <v>103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</row>
    <row r="108" spans="2:54" x14ac:dyDescent="0.25">
      <c r="B108" s="332">
        <v>104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</row>
    <row r="109" spans="2:54" x14ac:dyDescent="0.25">
      <c r="B109" s="332">
        <v>105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</row>
    <row r="110" spans="2:54" x14ac:dyDescent="0.25">
      <c r="B110" s="332">
        <v>106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</row>
    <row r="111" spans="2:54" x14ac:dyDescent="0.25">
      <c r="B111" s="332">
        <v>107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</row>
    <row r="112" spans="2:54" x14ac:dyDescent="0.25">
      <c r="B112" s="332">
        <v>108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</row>
    <row r="113" spans="2:54" x14ac:dyDescent="0.25">
      <c r="B113" s="332">
        <v>109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</row>
    <row r="114" spans="2:54" x14ac:dyDescent="0.25">
      <c r="B114" s="332">
        <v>110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</row>
    <row r="115" spans="2:54" x14ac:dyDescent="0.25">
      <c r="B115" s="332">
        <v>111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</row>
    <row r="116" spans="2:54" x14ac:dyDescent="0.25">
      <c r="B116" s="332">
        <v>112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</row>
    <row r="117" spans="2:54" x14ac:dyDescent="0.25">
      <c r="B117" s="332">
        <v>113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</row>
    <row r="118" spans="2:54" x14ac:dyDescent="0.25">
      <c r="B118" s="332">
        <v>114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</row>
    <row r="119" spans="2:54" x14ac:dyDescent="0.25">
      <c r="B119" s="332">
        <v>115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</row>
    <row r="120" spans="2:54" x14ac:dyDescent="0.25">
      <c r="B120" s="332">
        <v>116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</row>
    <row r="121" spans="2:54" x14ac:dyDescent="0.25">
      <c r="B121" s="332">
        <v>117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</row>
    <row r="122" spans="2:54" x14ac:dyDescent="0.25">
      <c r="B122" s="332">
        <v>118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</row>
    <row r="123" spans="2:54" x14ac:dyDescent="0.25">
      <c r="B123" s="332">
        <v>119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</row>
    <row r="124" spans="2:54" x14ac:dyDescent="0.25">
      <c r="B124" s="332">
        <v>120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</row>
    <row r="125" spans="2:54" x14ac:dyDescent="0.25">
      <c r="B125" s="332">
        <v>121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</row>
    <row r="126" spans="2:54" x14ac:dyDescent="0.25">
      <c r="B126" s="332">
        <v>122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</row>
    <row r="127" spans="2:54" x14ac:dyDescent="0.25">
      <c r="B127" s="332">
        <v>123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</row>
    <row r="128" spans="2:54" x14ac:dyDescent="0.25">
      <c r="B128" s="332">
        <v>124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</row>
    <row r="129" spans="2:54" x14ac:dyDescent="0.25">
      <c r="B129" s="332">
        <v>125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</row>
    <row r="130" spans="2:54" x14ac:dyDescent="0.25">
      <c r="B130" s="332">
        <v>126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</row>
    <row r="131" spans="2:54" x14ac:dyDescent="0.25">
      <c r="B131" s="332">
        <v>127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</row>
    <row r="132" spans="2:54" x14ac:dyDescent="0.25">
      <c r="B132" s="332">
        <v>128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</row>
    <row r="133" spans="2:54" x14ac:dyDescent="0.25">
      <c r="B133" s="332">
        <v>129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</row>
    <row r="134" spans="2:54" x14ac:dyDescent="0.25">
      <c r="B134" s="332">
        <v>130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</row>
    <row r="135" spans="2:54" x14ac:dyDescent="0.25">
      <c r="B135" s="332">
        <v>131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</row>
    <row r="136" spans="2:54" x14ac:dyDescent="0.25">
      <c r="B136" s="332">
        <v>132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</row>
    <row r="137" spans="2:54" x14ac:dyDescent="0.25">
      <c r="B137" s="332">
        <v>133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</row>
    <row r="138" spans="2:54" x14ac:dyDescent="0.25">
      <c r="B138" s="332">
        <v>134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</row>
    <row r="139" spans="2:54" x14ac:dyDescent="0.25">
      <c r="B139" s="332">
        <v>135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</row>
    <row r="140" spans="2:54" x14ac:dyDescent="0.25">
      <c r="B140" s="332">
        <v>136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</row>
    <row r="141" spans="2:54" x14ac:dyDescent="0.25">
      <c r="B141" s="332">
        <v>137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</row>
    <row r="142" spans="2:54" x14ac:dyDescent="0.25">
      <c r="B142" s="332">
        <v>138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</row>
    <row r="143" spans="2:54" x14ac:dyDescent="0.25">
      <c r="B143" s="332">
        <v>139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</row>
    <row r="144" spans="2:54" x14ac:dyDescent="0.25">
      <c r="B144" s="332">
        <v>140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</row>
    <row r="145" spans="2:54" x14ac:dyDescent="0.25">
      <c r="B145" s="332">
        <v>141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</row>
    <row r="146" spans="2:54" x14ac:dyDescent="0.25">
      <c r="B146" s="332">
        <v>142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</row>
    <row r="147" spans="2:54" x14ac:dyDescent="0.25">
      <c r="B147" s="332">
        <v>143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</row>
    <row r="148" spans="2:54" x14ac:dyDescent="0.25">
      <c r="B148" s="332">
        <v>144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</row>
    <row r="149" spans="2:54" x14ac:dyDescent="0.25">
      <c r="B149" s="332">
        <v>145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</row>
    <row r="150" spans="2:54" x14ac:dyDescent="0.25">
      <c r="B150" s="332">
        <v>146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</row>
    <row r="151" spans="2:54" x14ac:dyDescent="0.25">
      <c r="B151" s="332">
        <v>147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</row>
    <row r="152" spans="2:54" x14ac:dyDescent="0.25">
      <c r="B152" s="332">
        <v>148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</row>
    <row r="153" spans="2:54" x14ac:dyDescent="0.25">
      <c r="B153" s="332">
        <v>149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</row>
    <row r="154" spans="2:54" x14ac:dyDescent="0.25">
      <c r="B154" s="332">
        <v>150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</row>
    <row r="155" spans="2:54" x14ac:dyDescent="0.25">
      <c r="B155" s="332">
        <v>151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</row>
    <row r="156" spans="2:54" x14ac:dyDescent="0.25">
      <c r="B156" s="332">
        <v>152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</row>
    <row r="157" spans="2:54" x14ac:dyDescent="0.25">
      <c r="B157" s="332">
        <v>153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</row>
    <row r="158" spans="2:54" x14ac:dyDescent="0.25">
      <c r="B158" s="332">
        <v>154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</row>
    <row r="159" spans="2:54" x14ac:dyDescent="0.25">
      <c r="B159" s="332">
        <v>155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</row>
    <row r="160" spans="2:54" x14ac:dyDescent="0.25">
      <c r="B160" s="332">
        <v>156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</row>
    <row r="161" spans="2:54" x14ac:dyDescent="0.25">
      <c r="B161" s="332">
        <v>157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</row>
    <row r="162" spans="2:54" x14ac:dyDescent="0.25">
      <c r="B162" s="332">
        <v>158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</row>
    <row r="163" spans="2:54" x14ac:dyDescent="0.25">
      <c r="B163" s="332">
        <v>159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</row>
    <row r="164" spans="2:54" x14ac:dyDescent="0.25">
      <c r="B164" s="332">
        <v>160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</row>
    <row r="165" spans="2:54" x14ac:dyDescent="0.25">
      <c r="B165" s="332">
        <v>161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</row>
    <row r="166" spans="2:54" x14ac:dyDescent="0.25">
      <c r="B166" s="332">
        <v>162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</row>
    <row r="167" spans="2:54" x14ac:dyDescent="0.25">
      <c r="B167" s="332">
        <v>163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</row>
    <row r="168" spans="2:54" x14ac:dyDescent="0.25">
      <c r="B168" s="332">
        <v>164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</row>
    <row r="169" spans="2:54" x14ac:dyDescent="0.25">
      <c r="B169" s="332">
        <v>165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</row>
    <row r="170" spans="2:54" x14ac:dyDescent="0.25">
      <c r="B170" s="332">
        <v>166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</row>
    <row r="171" spans="2:54" x14ac:dyDescent="0.25">
      <c r="B171" s="332">
        <v>167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</row>
    <row r="172" spans="2:54" x14ac:dyDescent="0.25">
      <c r="B172" s="332">
        <v>168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</row>
    <row r="173" spans="2:54" x14ac:dyDescent="0.25">
      <c r="B173" s="332">
        <v>169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</row>
    <row r="174" spans="2:54" x14ac:dyDescent="0.25">
      <c r="B174" s="332">
        <v>170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</row>
    <row r="175" spans="2:54" x14ac:dyDescent="0.25">
      <c r="B175" s="332">
        <v>171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</row>
    <row r="176" spans="2:54" x14ac:dyDescent="0.25">
      <c r="B176" s="332">
        <v>172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</row>
    <row r="177" spans="2:54" x14ac:dyDescent="0.25">
      <c r="B177" s="332">
        <v>173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</row>
    <row r="178" spans="2:54" x14ac:dyDescent="0.25">
      <c r="B178" s="332">
        <v>174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</row>
    <row r="179" spans="2:54" x14ac:dyDescent="0.25">
      <c r="B179" s="332">
        <v>175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</row>
    <row r="180" spans="2:54" x14ac:dyDescent="0.25">
      <c r="B180" s="332">
        <v>176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</row>
    <row r="181" spans="2:54" x14ac:dyDescent="0.25">
      <c r="B181" s="332">
        <v>177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</row>
    <row r="182" spans="2:54" x14ac:dyDescent="0.25">
      <c r="B182" s="332">
        <v>178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</row>
    <row r="183" spans="2:54" x14ac:dyDescent="0.25">
      <c r="B183" s="332">
        <v>179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</row>
    <row r="184" spans="2:54" x14ac:dyDescent="0.25">
      <c r="B184" s="332">
        <v>180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</row>
    <row r="185" spans="2:54" x14ac:dyDescent="0.25">
      <c r="B185" s="332">
        <v>181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</row>
    <row r="186" spans="2:54" x14ac:dyDescent="0.25">
      <c r="B186" s="332">
        <v>182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</row>
    <row r="187" spans="2:54" x14ac:dyDescent="0.25">
      <c r="B187" s="332">
        <v>183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</row>
    <row r="188" spans="2:54" x14ac:dyDescent="0.25">
      <c r="B188" s="332">
        <v>184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</row>
    <row r="189" spans="2:54" x14ac:dyDescent="0.25">
      <c r="B189" s="332">
        <v>185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</row>
    <row r="190" spans="2:54" x14ac:dyDescent="0.25">
      <c r="B190" s="332">
        <v>186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</row>
    <row r="191" spans="2:54" x14ac:dyDescent="0.25">
      <c r="B191" s="332">
        <v>187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</row>
    <row r="192" spans="2:54" x14ac:dyDescent="0.25">
      <c r="B192" s="332">
        <v>188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</row>
    <row r="193" spans="2:54" x14ac:dyDescent="0.25">
      <c r="B193" s="332">
        <v>189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</row>
    <row r="194" spans="2:54" x14ac:dyDescent="0.25">
      <c r="B194" s="332">
        <v>190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</row>
    <row r="195" spans="2:54" x14ac:dyDescent="0.25">
      <c r="B195" s="332">
        <v>191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</row>
    <row r="196" spans="2:54" x14ac:dyDescent="0.25">
      <c r="B196" s="332">
        <v>192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</row>
    <row r="197" spans="2:54" x14ac:dyDescent="0.25">
      <c r="B197" s="332">
        <v>193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</row>
    <row r="198" spans="2:54" x14ac:dyDescent="0.25">
      <c r="B198" s="332">
        <v>194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</row>
    <row r="199" spans="2:54" x14ac:dyDescent="0.25">
      <c r="B199" s="332">
        <v>195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</row>
    <row r="200" spans="2:54" x14ac:dyDescent="0.25">
      <c r="B200" s="332">
        <v>196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</row>
    <row r="201" spans="2:54" x14ac:dyDescent="0.25">
      <c r="B201" s="332">
        <v>197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</row>
    <row r="202" spans="2:54" x14ac:dyDescent="0.25">
      <c r="B202" s="332">
        <v>198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</row>
    <row r="203" spans="2:54" x14ac:dyDescent="0.25">
      <c r="B203" s="332">
        <v>199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</row>
    <row r="204" spans="2:54" x14ac:dyDescent="0.25">
      <c r="B204" s="332">
        <v>200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</row>
    <row r="205" spans="2:54" x14ac:dyDescent="0.25">
      <c r="B205" s="332">
        <v>201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</row>
    <row r="206" spans="2:54" x14ac:dyDescent="0.25">
      <c r="B206" s="332">
        <v>202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</row>
    <row r="207" spans="2:54" x14ac:dyDescent="0.25">
      <c r="B207" s="332">
        <v>203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</row>
    <row r="208" spans="2:54" x14ac:dyDescent="0.25">
      <c r="B208" s="332">
        <v>204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</row>
    <row r="209" spans="2:54" x14ac:dyDescent="0.25">
      <c r="B209" s="332">
        <v>205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</row>
    <row r="210" spans="2:54" x14ac:dyDescent="0.25">
      <c r="B210" s="332">
        <v>206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</row>
    <row r="211" spans="2:54" x14ac:dyDescent="0.25">
      <c r="B211" s="332">
        <v>207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</row>
    <row r="212" spans="2:54" x14ac:dyDescent="0.25">
      <c r="B212" s="332">
        <v>208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</row>
    <row r="213" spans="2:54" x14ac:dyDescent="0.25">
      <c r="B213" s="332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</row>
    <row r="214" spans="2:54" x14ac:dyDescent="0.25">
      <c r="B214" s="332">
        <v>210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</row>
    <row r="215" spans="2:54" x14ac:dyDescent="0.25">
      <c r="B215" s="332">
        <v>211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</row>
    <row r="216" spans="2:54" x14ac:dyDescent="0.25">
      <c r="B216" s="332">
        <v>212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</row>
    <row r="217" spans="2:54" x14ac:dyDescent="0.25">
      <c r="B217" s="332">
        <v>213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</row>
    <row r="218" spans="2:54" x14ac:dyDescent="0.25">
      <c r="B218" s="332">
        <v>214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</row>
    <row r="219" spans="2:54" x14ac:dyDescent="0.25">
      <c r="B219" s="332">
        <v>215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</row>
    <row r="220" spans="2:54" x14ac:dyDescent="0.25">
      <c r="B220" s="332">
        <v>216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</row>
    <row r="221" spans="2:54" x14ac:dyDescent="0.25">
      <c r="B221" s="332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</row>
    <row r="222" spans="2:54" x14ac:dyDescent="0.25">
      <c r="B222" s="332">
        <v>218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</row>
    <row r="223" spans="2:54" x14ac:dyDescent="0.25">
      <c r="B223" s="332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</row>
    <row r="224" spans="2:54" x14ac:dyDescent="0.25">
      <c r="B224" s="332">
        <v>220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</row>
    <row r="225" spans="2:54" x14ac:dyDescent="0.25">
      <c r="B225" s="332">
        <v>221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</row>
    <row r="226" spans="2:54" x14ac:dyDescent="0.25">
      <c r="B226" s="332">
        <v>222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</row>
    <row r="227" spans="2:54" x14ac:dyDescent="0.25">
      <c r="B227" s="332">
        <v>223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</row>
    <row r="228" spans="2:54" x14ac:dyDescent="0.25">
      <c r="B228" s="332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</row>
    <row r="229" spans="2:54" x14ac:dyDescent="0.25">
      <c r="B229" s="332">
        <v>225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</row>
    <row r="230" spans="2:54" x14ac:dyDescent="0.25">
      <c r="B230" s="332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</row>
    <row r="231" spans="2:54" x14ac:dyDescent="0.25">
      <c r="B231" s="332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</row>
    <row r="232" spans="2:54" x14ac:dyDescent="0.25">
      <c r="B232" s="332">
        <v>228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</row>
    <row r="233" spans="2:54" x14ac:dyDescent="0.25">
      <c r="B233" s="332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</row>
    <row r="234" spans="2:54" x14ac:dyDescent="0.25">
      <c r="B234" s="332">
        <v>230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</row>
    <row r="235" spans="2:54" x14ac:dyDescent="0.25">
      <c r="B235" s="332">
        <v>231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</row>
    <row r="236" spans="2:54" x14ac:dyDescent="0.25">
      <c r="B236" s="332">
        <v>232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</row>
    <row r="237" spans="2:54" x14ac:dyDescent="0.25">
      <c r="B237" s="332">
        <v>233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</row>
    <row r="238" spans="2:54" x14ac:dyDescent="0.25">
      <c r="B238" s="332">
        <v>234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</row>
    <row r="239" spans="2:54" x14ac:dyDescent="0.25">
      <c r="B239" s="332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</row>
    <row r="240" spans="2:54" x14ac:dyDescent="0.25">
      <c r="B240" s="332">
        <v>236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</row>
    <row r="241" spans="2:54" x14ac:dyDescent="0.25">
      <c r="B241" s="332">
        <v>237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</row>
    <row r="242" spans="2:54" x14ac:dyDescent="0.25">
      <c r="B242" s="332">
        <v>238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</row>
    <row r="243" spans="2:54" x14ac:dyDescent="0.25">
      <c r="B243" s="332">
        <v>239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</row>
    <row r="244" spans="2:54" x14ac:dyDescent="0.25">
      <c r="B244" s="332">
        <v>240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</row>
    <row r="245" spans="2:54" x14ac:dyDescent="0.25">
      <c r="B245" s="332">
        <v>241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</row>
    <row r="246" spans="2:54" x14ac:dyDescent="0.25">
      <c r="B246" s="332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</row>
    <row r="247" spans="2:54" x14ac:dyDescent="0.25">
      <c r="B247" s="333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RowHeight="13.2" x14ac:dyDescent="0.25"/>
  <cols>
    <col min="1" max="1" width="16.5546875" bestFit="1" customWidth="1"/>
    <col min="2" max="2" width="14.88671875" bestFit="1" customWidth="1"/>
  </cols>
  <sheetData>
    <row r="1" spans="1:2" ht="17.399999999999999" x14ac:dyDescent="0.3">
      <c r="A1" s="318" t="s">
        <v>833</v>
      </c>
    </row>
    <row r="3" spans="1:2" x14ac:dyDescent="0.25">
      <c r="B3" s="320">
        <v>2012</v>
      </c>
    </row>
    <row r="4" spans="1:2" x14ac:dyDescent="0.25">
      <c r="B4" t="s">
        <v>832</v>
      </c>
    </row>
    <row r="5" spans="1:2" x14ac:dyDescent="0.25">
      <c r="A5" t="s">
        <v>831</v>
      </c>
      <c r="B5">
        <v>15000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93"/>
  <sheetViews>
    <sheetView topLeftCell="A7" zoomScaleNormal="100" workbookViewId="0">
      <selection activeCell="B7" sqref="B7:B34"/>
    </sheetView>
  </sheetViews>
  <sheetFormatPr defaultRowHeight="13.2" x14ac:dyDescent="0.25"/>
  <cols>
    <col min="1" max="1" width="8.5546875" customWidth="1"/>
    <col min="2" max="2" width="21.5546875" customWidth="1"/>
    <col min="3" max="3" width="11.5546875" customWidth="1"/>
    <col min="4" max="4" width="9" customWidth="1"/>
    <col min="5" max="5" width="20.44140625" customWidth="1"/>
    <col min="6" max="6" width="16.44140625" customWidth="1"/>
    <col min="7" max="7" width="16.5546875" customWidth="1"/>
    <col min="8" max="8" width="23" customWidth="1"/>
    <col min="9" max="9" width="12.88671875" customWidth="1"/>
    <col min="10" max="10" width="10.88671875" customWidth="1"/>
    <col min="11" max="11" width="11.5546875" bestFit="1" customWidth="1"/>
    <col min="12" max="12" width="14.44140625" customWidth="1"/>
    <col min="13" max="13" width="14.44140625" style="11" customWidth="1"/>
    <col min="14" max="14" width="15.5546875" bestFit="1" customWidth="1"/>
    <col min="15" max="15" width="11.5546875" customWidth="1"/>
    <col min="16" max="16" width="19.5546875" customWidth="1"/>
    <col min="19" max="19" width="10.5546875" style="37" customWidth="1"/>
    <col min="20" max="20" width="11" style="4" bestFit="1" customWidth="1"/>
    <col min="21" max="21" width="14.44140625" style="4" customWidth="1"/>
    <col min="29" max="29" width="12.44140625" customWidth="1"/>
    <col min="30" max="30" width="15.44140625" customWidth="1"/>
    <col min="31" max="31" width="12.109375" customWidth="1"/>
    <col min="32" max="32" width="12" customWidth="1"/>
    <col min="33" max="33" width="15.5546875" customWidth="1"/>
    <col min="36" max="36" width="11.88671875" bestFit="1" customWidth="1"/>
  </cols>
  <sheetData>
    <row r="1" spans="1:36" x14ac:dyDescent="0.25">
      <c r="C1" s="1" t="s">
        <v>16</v>
      </c>
      <c r="M1"/>
    </row>
    <row r="2" spans="1:36" x14ac:dyDescent="0.25">
      <c r="M2"/>
      <c r="U2" s="4" t="s">
        <v>926</v>
      </c>
    </row>
    <row r="3" spans="1:36" x14ac:dyDescent="0.25">
      <c r="E3" s="20"/>
      <c r="F3" s="20"/>
      <c r="G3" s="20"/>
      <c r="H3" s="321"/>
      <c r="I3" s="20"/>
      <c r="J3" s="20"/>
      <c r="K3" s="321"/>
      <c r="L3" s="1"/>
      <c r="M3" s="1"/>
      <c r="N3" s="320">
        <v>2012</v>
      </c>
      <c r="O3" s="20"/>
      <c r="P3" s="1"/>
      <c r="T3" s="7"/>
      <c r="U3" s="115"/>
      <c r="V3" s="116"/>
      <c r="W3" s="116"/>
      <c r="X3" s="116"/>
      <c r="Y3" s="116"/>
      <c r="Z3" s="112" t="s">
        <v>365</v>
      </c>
      <c r="AA3" s="116"/>
      <c r="AB3" s="116"/>
      <c r="AC3" s="116"/>
      <c r="AD3" s="116"/>
      <c r="AE3" s="116"/>
      <c r="AF3" s="116"/>
      <c r="AG3" s="116"/>
      <c r="AH3" s="116"/>
    </row>
    <row r="4" spans="1:36" x14ac:dyDescent="0.25">
      <c r="G4" s="21"/>
      <c r="H4" s="26" t="s">
        <v>592</v>
      </c>
      <c r="I4" s="21"/>
      <c r="J4" s="21"/>
      <c r="M4"/>
      <c r="N4" s="21" t="s">
        <v>241</v>
      </c>
      <c r="O4" s="18"/>
      <c r="P4" s="18"/>
      <c r="U4" s="117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</row>
    <row r="5" spans="1:36" ht="13.8" thickBot="1" x14ac:dyDescent="0.3">
      <c r="B5" s="321"/>
      <c r="E5" s="320">
        <v>2012</v>
      </c>
      <c r="F5" s="2"/>
      <c r="G5" s="2"/>
      <c r="H5" s="339" t="s">
        <v>920</v>
      </c>
      <c r="I5" s="2"/>
      <c r="J5" s="2"/>
      <c r="K5" s="339" t="s">
        <v>921</v>
      </c>
      <c r="M5" s="26"/>
      <c r="N5" s="18"/>
      <c r="O5" s="171"/>
      <c r="P5" s="18"/>
      <c r="U5" s="117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</row>
    <row r="6" spans="1:36" ht="24" thickBot="1" x14ac:dyDescent="0.3">
      <c r="B6" s="355" t="s">
        <v>21</v>
      </c>
      <c r="C6" s="356" t="s">
        <v>924</v>
      </c>
      <c r="E6" s="41" t="s">
        <v>21</v>
      </c>
      <c r="F6" s="174" t="s">
        <v>242</v>
      </c>
      <c r="H6" s="337" t="s">
        <v>21</v>
      </c>
      <c r="I6" s="338" t="s">
        <v>919</v>
      </c>
      <c r="J6" s="68"/>
      <c r="K6" s="363" t="s">
        <v>14</v>
      </c>
      <c r="L6" s="338" t="s">
        <v>919</v>
      </c>
      <c r="M6" s="23"/>
      <c r="N6" s="152" t="s">
        <v>17</v>
      </c>
      <c r="O6" s="91" t="s">
        <v>243</v>
      </c>
      <c r="P6" s="169"/>
      <c r="R6" s="26"/>
      <c r="U6" s="118"/>
      <c r="V6" s="119" t="s">
        <v>21</v>
      </c>
      <c r="W6" s="120"/>
      <c r="X6" s="129" t="s">
        <v>355</v>
      </c>
      <c r="Y6" s="121" t="s">
        <v>356</v>
      </c>
      <c r="Z6" s="122" t="s">
        <v>357</v>
      </c>
      <c r="AA6" s="122" t="s">
        <v>358</v>
      </c>
      <c r="AB6" s="122" t="s">
        <v>359</v>
      </c>
      <c r="AC6" s="122" t="s">
        <v>360</v>
      </c>
      <c r="AD6" s="122" t="s">
        <v>361</v>
      </c>
      <c r="AE6" s="122" t="s">
        <v>362</v>
      </c>
      <c r="AF6" s="122" t="s">
        <v>363</v>
      </c>
      <c r="AG6" s="122" t="s">
        <v>354</v>
      </c>
      <c r="AH6" s="122" t="s">
        <v>364</v>
      </c>
      <c r="AI6" s="151" t="s">
        <v>382</v>
      </c>
      <c r="AJ6" s="151" t="s">
        <v>383</v>
      </c>
    </row>
    <row r="7" spans="1:36" x14ac:dyDescent="0.25">
      <c r="A7" s="26"/>
      <c r="B7" s="325" t="s">
        <v>916</v>
      </c>
      <c r="C7" s="178">
        <v>32</v>
      </c>
      <c r="E7" s="184" t="s">
        <v>599</v>
      </c>
      <c r="F7" s="229">
        <v>155.02000000000001</v>
      </c>
      <c r="H7" s="324" t="s">
        <v>854</v>
      </c>
      <c r="I7" s="372">
        <v>2299.5</v>
      </c>
      <c r="J7" s="4"/>
      <c r="K7" s="324">
        <v>1</v>
      </c>
      <c r="L7" s="364">
        <v>489.5</v>
      </c>
      <c r="M7" s="18"/>
      <c r="N7" s="242">
        <v>6.6963636363636364E-2</v>
      </c>
      <c r="O7" s="106">
        <v>1000</v>
      </c>
      <c r="P7" s="173"/>
      <c r="R7" s="15"/>
      <c r="S7"/>
      <c r="T7" s="109"/>
      <c r="U7" s="123" t="s">
        <v>321</v>
      </c>
      <c r="V7" s="113">
        <v>1</v>
      </c>
      <c r="W7" s="116"/>
      <c r="X7" s="130">
        <v>0</v>
      </c>
      <c r="Y7" s="127">
        <v>155.02000000000001</v>
      </c>
      <c r="Z7" s="124">
        <v>95.666666666666671</v>
      </c>
      <c r="AA7" s="124">
        <v>14603.619523809524</v>
      </c>
      <c r="AB7" s="124">
        <v>1347.6233333333334</v>
      </c>
      <c r="AC7" s="124">
        <v>12381.60476190476</v>
      </c>
      <c r="AD7" s="124">
        <v>783782.33047619043</v>
      </c>
      <c r="AE7" s="124">
        <v>91520.210962862911</v>
      </c>
      <c r="AF7" s="124">
        <v>0.80801382979749747</v>
      </c>
      <c r="AG7" s="124">
        <v>1177277.0850123751</v>
      </c>
      <c r="AH7" s="124">
        <v>1.0964660936007642</v>
      </c>
      <c r="AI7" t="e">
        <f>SUMIF(#REF!,1,EFFORT_2009)</f>
        <v>#REF!</v>
      </c>
      <c r="AJ7" t="e">
        <f>AI7/X7</f>
        <v>#REF!</v>
      </c>
    </row>
    <row r="8" spans="1:36" x14ac:dyDescent="0.25">
      <c r="A8" s="26"/>
      <c r="B8" s="325" t="s">
        <v>855</v>
      </c>
      <c r="C8" s="178">
        <v>14</v>
      </c>
      <c r="E8" s="180" t="s">
        <v>600</v>
      </c>
      <c r="F8" s="229">
        <v>155.02000000000001</v>
      </c>
      <c r="H8" s="325" t="s">
        <v>855</v>
      </c>
      <c r="I8" s="186">
        <v>443</v>
      </c>
      <c r="J8" s="4"/>
      <c r="K8" s="325">
        <v>2</v>
      </c>
      <c r="L8" s="335">
        <v>15.5</v>
      </c>
      <c r="M8" s="18"/>
      <c r="N8" s="242">
        <v>0.32027659574468087</v>
      </c>
      <c r="O8" s="106">
        <v>1000</v>
      </c>
      <c r="P8" s="173"/>
      <c r="R8" s="15"/>
      <c r="S8"/>
      <c r="T8" s="109"/>
      <c r="U8" s="123" t="s">
        <v>322</v>
      </c>
      <c r="V8" s="113">
        <v>2</v>
      </c>
      <c r="W8" s="116"/>
      <c r="X8" s="131">
        <v>21</v>
      </c>
      <c r="Y8" s="127">
        <v>155.02000000000001</v>
      </c>
      <c r="Z8" s="124">
        <v>95.666666666666671</v>
      </c>
      <c r="AA8" s="124">
        <v>14603.619523809524</v>
      </c>
      <c r="AB8" s="124">
        <v>1347.6233333333334</v>
      </c>
      <c r="AC8" s="124">
        <v>12381.60476190476</v>
      </c>
      <c r="AD8" s="124">
        <v>783782.33047619043</v>
      </c>
      <c r="AE8" s="124">
        <v>91520.210962862911</v>
      </c>
      <c r="AF8" s="124">
        <v>0.80801382979749747</v>
      </c>
      <c r="AG8" s="124">
        <v>1177277.0850123751</v>
      </c>
      <c r="AH8" s="124">
        <v>1.0964660936007642</v>
      </c>
      <c r="AI8" t="e">
        <f>SUMIF(#REF!,2,EFFORT_2009)</f>
        <v>#REF!</v>
      </c>
      <c r="AJ8" s="6" t="e">
        <f>AI8/X8</f>
        <v>#REF!</v>
      </c>
    </row>
    <row r="9" spans="1:36" x14ac:dyDescent="0.25">
      <c r="A9" s="26"/>
      <c r="B9" s="325" t="s">
        <v>856</v>
      </c>
      <c r="C9" s="178">
        <v>8</v>
      </c>
      <c r="E9" s="180" t="s">
        <v>601</v>
      </c>
      <c r="F9" s="229">
        <v>250.28309523809523</v>
      </c>
      <c r="H9" s="325" t="s">
        <v>856</v>
      </c>
      <c r="I9" s="186">
        <v>445</v>
      </c>
      <c r="J9" s="4"/>
      <c r="K9" s="325">
        <v>3</v>
      </c>
      <c r="L9" s="335">
        <v>315.5</v>
      </c>
      <c r="M9" s="18"/>
      <c r="N9" s="242">
        <v>2.0505094339622643</v>
      </c>
      <c r="O9" s="106">
        <v>1000</v>
      </c>
      <c r="P9" s="173"/>
      <c r="R9" s="15"/>
      <c r="S9"/>
      <c r="T9" s="109"/>
      <c r="U9" s="123" t="s">
        <v>323</v>
      </c>
      <c r="V9" s="113">
        <v>3</v>
      </c>
      <c r="W9" s="116"/>
      <c r="X9" s="131">
        <v>42</v>
      </c>
      <c r="Y9" s="127">
        <v>250.28309523809523</v>
      </c>
      <c r="Z9" s="124">
        <v>109.30952380952381</v>
      </c>
      <c r="AA9" s="124">
        <v>27815.60142857143</v>
      </c>
      <c r="AB9" s="124">
        <v>4398.3209523809519</v>
      </c>
      <c r="AC9" s="124">
        <v>21196.899999999998</v>
      </c>
      <c r="AD9" s="124">
        <v>1236552.8959523807</v>
      </c>
      <c r="AE9" s="124">
        <v>91555.472531344552</v>
      </c>
      <c r="AF9" s="124">
        <v>1.7098126937416613</v>
      </c>
      <c r="AG9" s="124">
        <v>1958599.3844388383</v>
      </c>
      <c r="AH9" s="124">
        <v>2.1640198511166253</v>
      </c>
      <c r="AI9" t="e">
        <f>SUMIF(#REF!,3,EFFORT_2009)</f>
        <v>#REF!</v>
      </c>
      <c r="AJ9" s="6" t="e">
        <f t="shared" ref="AJ9:AJ30" si="0">AI9/X9</f>
        <v>#REF!</v>
      </c>
    </row>
    <row r="10" spans="1:36" x14ac:dyDescent="0.25">
      <c r="A10" s="26"/>
      <c r="B10" s="325" t="s">
        <v>857</v>
      </c>
      <c r="C10" s="178">
        <v>18</v>
      </c>
      <c r="E10" s="180" t="s">
        <v>602</v>
      </c>
      <c r="F10" s="229">
        <v>337.94153846153847</v>
      </c>
      <c r="H10" s="325" t="s">
        <v>857</v>
      </c>
      <c r="I10" s="186">
        <v>184</v>
      </c>
      <c r="J10" s="4"/>
      <c r="K10" s="325">
        <v>4</v>
      </c>
      <c r="L10" s="335">
        <v>1295</v>
      </c>
      <c r="M10" s="18"/>
      <c r="N10" s="242">
        <v>3.0704242424242421</v>
      </c>
      <c r="O10" s="106">
        <v>1000</v>
      </c>
      <c r="P10" s="173"/>
      <c r="R10" s="15"/>
      <c r="S10"/>
      <c r="T10" s="109"/>
      <c r="U10" s="123" t="s">
        <v>324</v>
      </c>
      <c r="V10" s="113">
        <v>4</v>
      </c>
      <c r="W10" s="116"/>
      <c r="X10" s="131">
        <v>13</v>
      </c>
      <c r="Y10" s="127">
        <v>337.94153846153847</v>
      </c>
      <c r="Z10" s="124">
        <v>101.30769230769231</v>
      </c>
      <c r="AA10" s="124">
        <v>34026.07076923077</v>
      </c>
      <c r="AB10" s="124">
        <v>8229.7692307692305</v>
      </c>
      <c r="AC10" s="124">
        <v>33232.584615384614</v>
      </c>
      <c r="AD10" s="124">
        <v>1505080.2884615376</v>
      </c>
      <c r="AE10" s="124">
        <v>145878.36138110794</v>
      </c>
      <c r="AF10" s="124">
        <v>2.3797427619958098</v>
      </c>
      <c r="AG10" s="124">
        <v>3022310.8023000062</v>
      </c>
      <c r="AH10" s="124">
        <v>2.9972690031861626</v>
      </c>
      <c r="AI10" t="e">
        <f>SUMIF(#REF!,4,EFFORT_2009)</f>
        <v>#REF!</v>
      </c>
      <c r="AJ10" s="6" t="e">
        <f t="shared" si="0"/>
        <v>#REF!</v>
      </c>
    </row>
    <row r="11" spans="1:36" x14ac:dyDescent="0.25">
      <c r="A11" s="26"/>
      <c r="B11" s="325" t="s">
        <v>917</v>
      </c>
      <c r="C11" s="178">
        <v>33</v>
      </c>
      <c r="E11" s="180" t="s">
        <v>603</v>
      </c>
      <c r="F11" s="229">
        <v>132.88428571428571</v>
      </c>
      <c r="H11" s="325" t="s">
        <v>858</v>
      </c>
      <c r="I11" s="186">
        <v>3111</v>
      </c>
      <c r="J11" s="4"/>
      <c r="K11" s="325">
        <v>5</v>
      </c>
      <c r="L11" s="335">
        <v>48.5</v>
      </c>
      <c r="M11" s="18"/>
      <c r="N11" s="242">
        <v>4.3806122448979599</v>
      </c>
      <c r="O11" s="18">
        <v>3</v>
      </c>
      <c r="P11" s="173"/>
      <c r="R11" s="15"/>
      <c r="S11"/>
      <c r="T11" s="109"/>
      <c r="U11" s="123" t="s">
        <v>325</v>
      </c>
      <c r="V11" s="113">
        <v>5</v>
      </c>
      <c r="W11" s="116"/>
      <c r="X11" s="131">
        <v>7</v>
      </c>
      <c r="Y11" s="127">
        <v>132.88428571428571</v>
      </c>
      <c r="Z11" s="124">
        <v>53.142857142857146</v>
      </c>
      <c r="AA11" s="124">
        <v>7242.7428571428582</v>
      </c>
      <c r="AB11" s="124">
        <v>668.01857142857148</v>
      </c>
      <c r="AC11" s="124">
        <v>49847.457142857143</v>
      </c>
      <c r="AD11" s="124">
        <v>307416.15857142856</v>
      </c>
      <c r="AE11" s="124">
        <v>36078.202117893183</v>
      </c>
      <c r="AF11" s="124">
        <v>0.71669819147171077</v>
      </c>
      <c r="AG11" s="124">
        <v>743671.63785995077</v>
      </c>
      <c r="AH11" s="124">
        <v>1.7282229965156795</v>
      </c>
      <c r="AI11" t="e">
        <f>SUMIF(#REF!,5,EFFORT_2009)</f>
        <v>#REF!</v>
      </c>
      <c r="AJ11" s="6" t="e">
        <f t="shared" si="0"/>
        <v>#REF!</v>
      </c>
    </row>
    <row r="12" spans="1:36" x14ac:dyDescent="0.25">
      <c r="A12" s="26"/>
      <c r="B12" s="325" t="s">
        <v>859</v>
      </c>
      <c r="C12" s="178">
        <v>5</v>
      </c>
      <c r="E12" s="180" t="s">
        <v>604</v>
      </c>
      <c r="F12" s="229">
        <v>259.50043478260869</v>
      </c>
      <c r="H12" s="325" t="s">
        <v>859</v>
      </c>
      <c r="I12" s="186">
        <v>138.5</v>
      </c>
      <c r="J12" s="4"/>
      <c r="K12" s="325">
        <v>6</v>
      </c>
      <c r="L12" s="335">
        <v>135.5</v>
      </c>
      <c r="M12" s="18"/>
      <c r="N12" s="242">
        <v>10.851061452513967</v>
      </c>
      <c r="O12" s="18">
        <v>15</v>
      </c>
      <c r="P12" s="173"/>
      <c r="R12" s="15"/>
      <c r="S12"/>
      <c r="T12" s="109"/>
      <c r="U12" s="123" t="s">
        <v>326</v>
      </c>
      <c r="V12" s="113">
        <v>6</v>
      </c>
      <c r="W12" s="116"/>
      <c r="X12" s="131">
        <v>23</v>
      </c>
      <c r="Y12" s="127">
        <v>259.50043478260869</v>
      </c>
      <c r="Z12" s="124">
        <v>96.782608695652172</v>
      </c>
      <c r="AA12" s="124">
        <v>25619.219130434783</v>
      </c>
      <c r="AB12" s="124">
        <v>5043.5547826086959</v>
      </c>
      <c r="AC12" s="124">
        <v>263016.28260869568</v>
      </c>
      <c r="AD12" s="124">
        <v>1588678.8630434778</v>
      </c>
      <c r="AE12" s="124">
        <v>141823.16315424925</v>
      </c>
      <c r="AF12" s="124">
        <v>1.6435252696252902</v>
      </c>
      <c r="AG12" s="124">
        <v>2372010.4367871163</v>
      </c>
      <c r="AH12" s="124">
        <v>2.2726905132192847</v>
      </c>
      <c r="AI12" t="e">
        <f>SUMIF(#REF!,6,EFFORT_2009)</f>
        <v>#REF!</v>
      </c>
      <c r="AJ12" s="6" t="e">
        <f t="shared" si="0"/>
        <v>#REF!</v>
      </c>
    </row>
    <row r="13" spans="1:36" x14ac:dyDescent="0.25">
      <c r="A13" s="26"/>
      <c r="B13" s="325" t="s">
        <v>860</v>
      </c>
      <c r="C13" s="178">
        <v>14</v>
      </c>
      <c r="E13" s="180" t="s">
        <v>605</v>
      </c>
      <c r="F13" s="229">
        <v>412.07787878787877</v>
      </c>
      <c r="H13" s="325" t="s">
        <v>860</v>
      </c>
      <c r="I13" s="186">
        <v>1347</v>
      </c>
      <c r="J13" s="4"/>
      <c r="K13" s="325">
        <v>7</v>
      </c>
      <c r="L13" s="335">
        <v>20</v>
      </c>
      <c r="M13" s="18"/>
      <c r="N13" s="242">
        <v>29.436136295454549</v>
      </c>
      <c r="O13" s="18">
        <v>25</v>
      </c>
      <c r="P13" s="173"/>
      <c r="R13" s="15"/>
      <c r="S13"/>
      <c r="T13" s="109"/>
      <c r="U13" s="123" t="s">
        <v>327</v>
      </c>
      <c r="V13" s="113">
        <v>7</v>
      </c>
      <c r="W13" s="116"/>
      <c r="X13" s="131">
        <v>33</v>
      </c>
      <c r="Y13" s="127">
        <v>412.07787878787877</v>
      </c>
      <c r="Z13" s="124">
        <v>100.15151515151516</v>
      </c>
      <c r="AA13" s="124">
        <v>41663.60878787878</v>
      </c>
      <c r="AB13" s="124">
        <v>11451.013636363637</v>
      </c>
      <c r="AC13" s="124">
        <v>484200.19696969696</v>
      </c>
      <c r="AD13" s="124">
        <v>2826107.6369696963</v>
      </c>
      <c r="AE13" s="124">
        <v>255310.24060595644</v>
      </c>
      <c r="AF13" s="124">
        <v>2.2248834205049892</v>
      </c>
      <c r="AG13" s="124">
        <v>4498551.3541546483</v>
      </c>
      <c r="AH13" s="124">
        <v>2.917345671827106</v>
      </c>
      <c r="AI13" t="e">
        <f>SUMIF(#REF!,7,EFFORT_2009)</f>
        <v>#REF!</v>
      </c>
      <c r="AJ13" s="6" t="e">
        <f t="shared" si="0"/>
        <v>#REF!</v>
      </c>
    </row>
    <row r="14" spans="1:36" x14ac:dyDescent="0.25">
      <c r="A14" s="26"/>
      <c r="B14" s="325" t="s">
        <v>526</v>
      </c>
      <c r="C14" s="178">
        <v>9</v>
      </c>
      <c r="E14" s="180" t="s">
        <v>606</v>
      </c>
      <c r="F14" s="229">
        <v>690.16266666666672</v>
      </c>
      <c r="H14" s="325" t="s">
        <v>526</v>
      </c>
      <c r="I14" s="186">
        <v>152</v>
      </c>
      <c r="J14" s="4"/>
      <c r="K14" s="325">
        <v>8</v>
      </c>
      <c r="L14" s="335">
        <v>71</v>
      </c>
      <c r="M14" s="18"/>
      <c r="N14" s="242">
        <v>20.935483645161291</v>
      </c>
      <c r="O14" s="18">
        <v>14</v>
      </c>
      <c r="P14" s="173"/>
      <c r="R14" s="15"/>
      <c r="S14"/>
      <c r="T14" s="109"/>
      <c r="U14" s="123" t="s">
        <v>328</v>
      </c>
      <c r="V14" s="113">
        <v>8</v>
      </c>
      <c r="W14" s="116"/>
      <c r="X14" s="131">
        <v>15</v>
      </c>
      <c r="Y14" s="127">
        <v>690.16266666666672</v>
      </c>
      <c r="Z14" s="124">
        <v>87.2</v>
      </c>
      <c r="AA14" s="124">
        <v>61563.578666666661</v>
      </c>
      <c r="AB14" s="124">
        <v>19855.266666666666</v>
      </c>
      <c r="AC14" s="124">
        <v>526722.19333333336</v>
      </c>
      <c r="AD14" s="124">
        <v>5059788.3760000002</v>
      </c>
      <c r="AE14" s="124">
        <v>1027947.3465305486</v>
      </c>
      <c r="AF14" s="124">
        <v>1.978042968639137</v>
      </c>
      <c r="AG14" s="124">
        <v>8235252.4029383222</v>
      </c>
      <c r="AH14" s="124">
        <v>3.0068965517241377</v>
      </c>
      <c r="AI14" t="e">
        <f>SUMIF(#REF!,8,EFFORT_2009)</f>
        <v>#REF!</v>
      </c>
      <c r="AJ14" s="6" t="e">
        <f t="shared" si="0"/>
        <v>#REF!</v>
      </c>
    </row>
    <row r="15" spans="1:36" x14ac:dyDescent="0.25">
      <c r="A15" s="26"/>
      <c r="B15" s="325" t="s">
        <v>918</v>
      </c>
      <c r="C15" s="178">
        <v>9</v>
      </c>
      <c r="E15" s="180" t="s">
        <v>607</v>
      </c>
      <c r="F15" s="229">
        <v>132.61875000000001</v>
      </c>
      <c r="H15" s="325" t="s">
        <v>861</v>
      </c>
      <c r="I15" s="186">
        <v>1213</v>
      </c>
      <c r="J15" s="4"/>
      <c r="K15" s="325">
        <v>9</v>
      </c>
      <c r="L15" s="335">
        <v>147</v>
      </c>
      <c r="M15" s="18"/>
      <c r="N15" s="242">
        <v>0.24916326530612243</v>
      </c>
      <c r="O15" s="106">
        <v>1000</v>
      </c>
      <c r="P15" s="173"/>
      <c r="R15" s="15"/>
      <c r="S15"/>
      <c r="T15" s="109"/>
      <c r="U15" s="123" t="s">
        <v>329</v>
      </c>
      <c r="V15" s="113">
        <v>9</v>
      </c>
      <c r="W15" s="116"/>
      <c r="X15" s="131">
        <v>8</v>
      </c>
      <c r="Y15" s="127">
        <v>132.61875000000001</v>
      </c>
      <c r="Z15" s="124">
        <v>76.875</v>
      </c>
      <c r="AA15" s="124">
        <v>11664.79</v>
      </c>
      <c r="AB15" s="124">
        <v>1161.895</v>
      </c>
      <c r="AC15" s="124">
        <v>9896.9750000000004</v>
      </c>
      <c r="AD15" s="124">
        <v>893589.77625000011</v>
      </c>
      <c r="AE15" s="124">
        <v>76690.517259027241</v>
      </c>
      <c r="AF15" s="124">
        <v>0.69279207728215775</v>
      </c>
      <c r="AG15" s="124">
        <v>914048.34978136502</v>
      </c>
      <c r="AH15" s="124">
        <v>1.1961877593360997</v>
      </c>
      <c r="AI15" t="e">
        <f>SUMIF(#REF!,9,EFFORT_2009)</f>
        <v>#REF!</v>
      </c>
      <c r="AJ15" s="6" t="e">
        <f t="shared" si="0"/>
        <v>#REF!</v>
      </c>
    </row>
    <row r="16" spans="1:36" x14ac:dyDescent="0.25">
      <c r="A16" s="26"/>
      <c r="B16" s="325" t="s">
        <v>862</v>
      </c>
      <c r="C16" s="178">
        <v>6</v>
      </c>
      <c r="E16" s="180" t="s">
        <v>608</v>
      </c>
      <c r="F16" s="229">
        <v>220.00388888888889</v>
      </c>
      <c r="H16" s="325" t="s">
        <v>862</v>
      </c>
      <c r="I16" s="186">
        <v>920</v>
      </c>
      <c r="J16" s="4"/>
      <c r="K16" s="325">
        <v>10</v>
      </c>
      <c r="L16" s="335">
        <v>58</v>
      </c>
      <c r="M16" s="18"/>
      <c r="N16" s="242">
        <v>0.3201502590673575</v>
      </c>
      <c r="O16" s="106">
        <v>1000</v>
      </c>
      <c r="P16" s="173"/>
      <c r="R16" s="15"/>
      <c r="S16"/>
      <c r="T16" s="109"/>
      <c r="U16" s="123" t="s">
        <v>330</v>
      </c>
      <c r="V16" s="113">
        <v>10</v>
      </c>
      <c r="W16" s="116"/>
      <c r="X16" s="131">
        <v>18</v>
      </c>
      <c r="Y16" s="127">
        <v>220.00388888888889</v>
      </c>
      <c r="Z16" s="124">
        <v>112.83333333333333</v>
      </c>
      <c r="AA16" s="124">
        <v>25138.411111111112</v>
      </c>
      <c r="AB16" s="124">
        <v>3917.8166666666666</v>
      </c>
      <c r="AC16" s="124">
        <v>31878.37222222222</v>
      </c>
      <c r="AD16" s="124">
        <v>2706165.2094444437</v>
      </c>
      <c r="AE16" s="124">
        <v>152581.00997924284</v>
      </c>
      <c r="AF16" s="124">
        <v>2.2459132918106182</v>
      </c>
      <c r="AG16" s="124">
        <v>1478825.194437573</v>
      </c>
      <c r="AH16" s="124">
        <v>2.6988653787181849</v>
      </c>
      <c r="AI16" t="e">
        <f>SUMIF(#REF!,10,EFFORT_2009)</f>
        <v>#REF!</v>
      </c>
      <c r="AJ16" s="6" t="e">
        <f t="shared" si="0"/>
        <v>#REF!</v>
      </c>
    </row>
    <row r="17" spans="1:36" x14ac:dyDescent="0.25">
      <c r="A17" s="26"/>
      <c r="B17" s="325" t="s">
        <v>863</v>
      </c>
      <c r="C17" s="178">
        <v>10</v>
      </c>
      <c r="E17" s="180" t="s">
        <v>609</v>
      </c>
      <c r="F17" s="229">
        <v>410.6225</v>
      </c>
      <c r="H17" s="325" t="s">
        <v>863</v>
      </c>
      <c r="I17" s="186">
        <v>1405.67</v>
      </c>
      <c r="J17" s="4"/>
      <c r="K17" s="325">
        <v>11</v>
      </c>
      <c r="L17" s="335">
        <v>73</v>
      </c>
      <c r="M17" s="18"/>
      <c r="N17" s="242">
        <v>0.90802040816326535</v>
      </c>
      <c r="O17" s="106">
        <v>1000</v>
      </c>
      <c r="P17" s="173"/>
      <c r="R17" s="15"/>
      <c r="S17"/>
      <c r="T17" s="109"/>
      <c r="U17" s="123" t="s">
        <v>331</v>
      </c>
      <c r="V17" s="113">
        <v>11</v>
      </c>
      <c r="W17" s="116"/>
      <c r="X17" s="131">
        <v>12</v>
      </c>
      <c r="Y17" s="127">
        <v>410.6225</v>
      </c>
      <c r="Z17" s="124">
        <v>135.66666666666666</v>
      </c>
      <c r="AA17" s="124">
        <v>56537.543333333335</v>
      </c>
      <c r="AB17" s="124">
        <v>17082</v>
      </c>
      <c r="AC17" s="124">
        <v>84660.241666666669</v>
      </c>
      <c r="AD17" s="124">
        <v>5324819.6483333325</v>
      </c>
      <c r="AE17" s="124">
        <v>186367.15033820985</v>
      </c>
      <c r="AF17" s="124">
        <v>3.1137175427485748</v>
      </c>
      <c r="AG17" s="124">
        <v>6844317.6481901007</v>
      </c>
      <c r="AH17" s="124">
        <v>3.136056575891915</v>
      </c>
      <c r="AI17" t="e">
        <f>SUMIF(#REF!,11,EFFORT_2009)</f>
        <v>#REF!</v>
      </c>
      <c r="AJ17" s="6" t="e">
        <f t="shared" si="0"/>
        <v>#REF!</v>
      </c>
    </row>
    <row r="18" spans="1:36" x14ac:dyDescent="0.25">
      <c r="A18" s="26"/>
      <c r="B18" s="325" t="s">
        <v>528</v>
      </c>
      <c r="C18" s="178">
        <v>6</v>
      </c>
      <c r="E18" s="180" t="s">
        <v>610</v>
      </c>
      <c r="F18" s="229">
        <v>620.61538461538464</v>
      </c>
      <c r="H18" s="325" t="s">
        <v>528</v>
      </c>
      <c r="I18" s="186">
        <v>246.5</v>
      </c>
      <c r="J18" s="4"/>
      <c r="K18" s="325">
        <v>12</v>
      </c>
      <c r="L18" s="335">
        <v>74</v>
      </c>
      <c r="M18" s="18"/>
      <c r="N18" s="242">
        <v>0.83304499999999992</v>
      </c>
      <c r="O18" s="106">
        <v>1000</v>
      </c>
      <c r="P18" s="173"/>
      <c r="R18" s="15"/>
      <c r="S18"/>
      <c r="T18" s="109"/>
      <c r="U18" s="123" t="s">
        <v>332</v>
      </c>
      <c r="V18" s="113">
        <v>12</v>
      </c>
      <c r="W18" s="116"/>
      <c r="X18" s="131">
        <v>13</v>
      </c>
      <c r="Y18" s="127">
        <v>620.61538461538464</v>
      </c>
      <c r="Z18" s="124">
        <v>171.15384615384616</v>
      </c>
      <c r="AA18" s="124">
        <v>109225.76923076923</v>
      </c>
      <c r="AB18" s="124">
        <v>33473.923076923078</v>
      </c>
      <c r="AC18" s="124">
        <v>109058.61538461539</v>
      </c>
      <c r="AD18" s="124">
        <v>7245827.8538461532</v>
      </c>
      <c r="AE18" s="124">
        <v>476150.42026378482</v>
      </c>
      <c r="AF18" s="124">
        <v>4.0924139622333033</v>
      </c>
      <c r="AG18" s="124">
        <v>4719803.2846115585</v>
      </c>
      <c r="AH18" s="124">
        <v>4.0924139622333033</v>
      </c>
      <c r="AI18" t="e">
        <f>SUMIF(#REF!,12,EFFORT_2009)</f>
        <v>#REF!</v>
      </c>
      <c r="AJ18" s="6" t="e">
        <f t="shared" si="0"/>
        <v>#REF!</v>
      </c>
    </row>
    <row r="19" spans="1:36" x14ac:dyDescent="0.25">
      <c r="A19" s="26"/>
      <c r="B19" s="325" t="s">
        <v>864</v>
      </c>
      <c r="C19" s="178">
        <v>6</v>
      </c>
      <c r="E19" s="180" t="s">
        <v>611</v>
      </c>
      <c r="F19" s="229">
        <v>78.329772727272726</v>
      </c>
      <c r="H19" s="325" t="s">
        <v>864</v>
      </c>
      <c r="I19" s="186">
        <v>662</v>
      </c>
      <c r="J19" s="4"/>
      <c r="K19" s="325">
        <v>13</v>
      </c>
      <c r="L19" s="335">
        <v>45.5</v>
      </c>
      <c r="M19" s="18"/>
      <c r="N19" s="242">
        <v>3.274015748031496E-2</v>
      </c>
      <c r="O19" s="106">
        <v>1000</v>
      </c>
      <c r="P19" s="173"/>
      <c r="R19" s="15"/>
      <c r="S19"/>
      <c r="T19" s="109"/>
      <c r="U19" s="123" t="s">
        <v>333</v>
      </c>
      <c r="V19" s="113">
        <v>13</v>
      </c>
      <c r="W19" s="116"/>
      <c r="X19" s="131">
        <v>44</v>
      </c>
      <c r="Y19" s="127">
        <v>78.329772727272726</v>
      </c>
      <c r="Z19" s="124">
        <v>111</v>
      </c>
      <c r="AA19" s="124">
        <v>9283.2852272727268</v>
      </c>
      <c r="AB19" s="124">
        <v>498.51977272727271</v>
      </c>
      <c r="AC19" s="124">
        <v>3537.534090909091</v>
      </c>
      <c r="AD19" s="124">
        <v>269190.28204545454</v>
      </c>
      <c r="AE19" s="124">
        <v>40438.315502525154</v>
      </c>
      <c r="AF19" s="124">
        <v>0.5985100029406758</v>
      </c>
      <c r="AG19" s="124">
        <v>615424.2777217743</v>
      </c>
      <c r="AH19" s="124">
        <v>1.0665413010168547</v>
      </c>
      <c r="AI19" t="e">
        <f>SUMIF(#REF!,13,EFFORT_2009)</f>
        <v>#REF!</v>
      </c>
      <c r="AJ19" s="6" t="e">
        <f t="shared" si="0"/>
        <v>#REF!</v>
      </c>
    </row>
    <row r="20" spans="1:36" x14ac:dyDescent="0.25">
      <c r="A20" s="26"/>
      <c r="B20" s="325" t="s">
        <v>865</v>
      </c>
      <c r="C20" s="178">
        <v>6</v>
      </c>
      <c r="E20" s="180" t="s">
        <v>612</v>
      </c>
      <c r="F20" s="229">
        <v>188.00318181818182</v>
      </c>
      <c r="H20" s="325" t="s">
        <v>865</v>
      </c>
      <c r="I20" s="186">
        <v>925</v>
      </c>
      <c r="J20" s="4"/>
      <c r="K20" s="325">
        <v>14</v>
      </c>
      <c r="L20" s="335">
        <v>173</v>
      </c>
      <c r="M20" s="18"/>
      <c r="N20" s="242">
        <v>5.8310204081632649E-2</v>
      </c>
      <c r="O20" s="106">
        <v>1000</v>
      </c>
      <c r="P20" s="173"/>
      <c r="R20" s="15"/>
      <c r="S20"/>
      <c r="T20" s="109"/>
      <c r="U20" s="123" t="s">
        <v>334</v>
      </c>
      <c r="V20" s="113">
        <v>14</v>
      </c>
      <c r="W20" s="116"/>
      <c r="X20" s="131">
        <v>22</v>
      </c>
      <c r="Y20" s="127">
        <v>188.00318181818182</v>
      </c>
      <c r="Z20" s="124">
        <v>123.31818181818181</v>
      </c>
      <c r="AA20" s="124">
        <v>23105.731363636365</v>
      </c>
      <c r="AB20" s="124">
        <v>1477.3804545454545</v>
      </c>
      <c r="AC20" s="124">
        <v>16587.381818181821</v>
      </c>
      <c r="AD20" s="124">
        <v>696459.97863636364</v>
      </c>
      <c r="AE20" s="124">
        <v>95862.266942483388</v>
      </c>
      <c r="AF20" s="124">
        <v>1.0005386597030022</v>
      </c>
      <c r="AG20" s="124">
        <v>1467050.8723865347</v>
      </c>
      <c r="AH20" s="124">
        <v>1.7558996315841882</v>
      </c>
      <c r="AI20" t="e">
        <f>SUMIF(#REF!,14,EFFORT_2009)</f>
        <v>#REF!</v>
      </c>
      <c r="AJ20" s="6" t="e">
        <f t="shared" si="0"/>
        <v>#REF!</v>
      </c>
    </row>
    <row r="21" spans="1:36" x14ac:dyDescent="0.25">
      <c r="A21" s="26"/>
      <c r="B21" s="325" t="s">
        <v>585</v>
      </c>
      <c r="C21" s="178">
        <v>7</v>
      </c>
      <c r="E21" s="180" t="s">
        <v>613</v>
      </c>
      <c r="F21" s="229">
        <v>50.34732484076433</v>
      </c>
      <c r="H21" s="325" t="s">
        <v>585</v>
      </c>
      <c r="I21" s="186">
        <v>508</v>
      </c>
      <c r="J21" s="4"/>
      <c r="K21" s="325">
        <v>15</v>
      </c>
      <c r="L21" s="335">
        <v>202.5</v>
      </c>
      <c r="M21" s="18"/>
      <c r="N21" s="242">
        <v>5.0181177299964762E-2</v>
      </c>
      <c r="O21" s="106">
        <v>1000</v>
      </c>
      <c r="P21" s="173"/>
      <c r="R21" s="15"/>
      <c r="S21"/>
      <c r="T21" s="109"/>
      <c r="U21" s="123" t="s">
        <v>335</v>
      </c>
      <c r="V21" s="113">
        <v>15</v>
      </c>
      <c r="W21" s="116"/>
      <c r="X21" s="131">
        <v>157</v>
      </c>
      <c r="Y21" s="127">
        <v>50.34732484076433</v>
      </c>
      <c r="Z21" s="124">
        <v>99.356687898089177</v>
      </c>
      <c r="AA21" s="124">
        <v>5141.8635668789811</v>
      </c>
      <c r="AB21" s="124">
        <v>228.67248407643314</v>
      </c>
      <c r="AC21" s="124">
        <v>4705.5777070063696</v>
      </c>
      <c r="AD21" s="124">
        <v>190529.28751592364</v>
      </c>
      <c r="AE21" s="124">
        <v>27201.990250375085</v>
      </c>
      <c r="AF21" s="124">
        <v>0.63054829524127198</v>
      </c>
      <c r="AG21" s="124">
        <v>217578.15804032734</v>
      </c>
      <c r="AH21" s="124">
        <v>1.2091734646760044</v>
      </c>
      <c r="AI21" t="e">
        <f>SUMIF(#REF!,15,EFFORT_2009)</f>
        <v>#REF!</v>
      </c>
      <c r="AJ21" s="6" t="e">
        <f t="shared" si="0"/>
        <v>#REF!</v>
      </c>
    </row>
    <row r="22" spans="1:36" x14ac:dyDescent="0.25">
      <c r="A22" s="26"/>
      <c r="B22" s="325" t="s">
        <v>586</v>
      </c>
      <c r="C22" s="178">
        <v>7</v>
      </c>
      <c r="E22" s="180" t="s">
        <v>614</v>
      </c>
      <c r="F22" s="229">
        <v>244.375</v>
      </c>
      <c r="H22" s="325" t="s">
        <v>586</v>
      </c>
      <c r="I22" s="186">
        <v>809.67</v>
      </c>
      <c r="J22" s="4"/>
      <c r="K22" s="325">
        <v>16</v>
      </c>
      <c r="L22" s="335">
        <v>24</v>
      </c>
      <c r="M22" s="18"/>
      <c r="N22" s="242">
        <v>0.11410582524271844</v>
      </c>
      <c r="O22" s="106">
        <v>1000</v>
      </c>
      <c r="P22" s="173"/>
      <c r="R22" s="15"/>
      <c r="S22"/>
      <c r="T22" s="109"/>
      <c r="U22" s="123" t="s">
        <v>336</v>
      </c>
      <c r="V22" s="113">
        <v>16</v>
      </c>
      <c r="W22" s="116"/>
      <c r="X22" s="131">
        <v>4</v>
      </c>
      <c r="Y22" s="127">
        <v>244.375</v>
      </c>
      <c r="Z22" s="124">
        <v>60.5</v>
      </c>
      <c r="AA22" s="124">
        <v>9394.3250000000007</v>
      </c>
      <c r="AB22" s="124">
        <v>588.10750000000007</v>
      </c>
      <c r="AC22" s="124">
        <v>6997.1</v>
      </c>
      <c r="AD22" s="124">
        <v>181536.81</v>
      </c>
      <c r="AE22" s="124">
        <v>27201.990250375089</v>
      </c>
      <c r="AF22" s="124">
        <v>0.63054829524127198</v>
      </c>
      <c r="AG22" s="124">
        <v>1296458.3525128048</v>
      </c>
      <c r="AH22" s="124">
        <v>1.2091734646760044</v>
      </c>
      <c r="AI22" t="e">
        <f>SUMIF(#REF!,16,EFFORT_2009)</f>
        <v>#REF!</v>
      </c>
      <c r="AJ22" s="6" t="e">
        <f t="shared" si="0"/>
        <v>#REF!</v>
      </c>
    </row>
    <row r="23" spans="1:36" x14ac:dyDescent="0.25">
      <c r="A23" s="26"/>
      <c r="B23" s="325" t="s">
        <v>587</v>
      </c>
      <c r="C23" s="178">
        <v>18</v>
      </c>
      <c r="E23" s="180" t="s">
        <v>615</v>
      </c>
      <c r="F23" s="230">
        <v>61.364000000000011</v>
      </c>
      <c r="H23" s="325" t="s">
        <v>587</v>
      </c>
      <c r="I23" s="186">
        <v>2358.5</v>
      </c>
      <c r="J23" s="4"/>
      <c r="K23" s="325">
        <v>17</v>
      </c>
      <c r="L23" s="335">
        <v>27</v>
      </c>
      <c r="M23" s="18"/>
      <c r="N23" s="242">
        <v>1.0104901960784314</v>
      </c>
      <c r="O23" s="106">
        <v>1000</v>
      </c>
      <c r="P23" s="173"/>
      <c r="R23" s="15"/>
      <c r="S23"/>
      <c r="T23" s="109"/>
      <c r="U23" s="123" t="s">
        <v>337</v>
      </c>
      <c r="V23" s="113">
        <v>17</v>
      </c>
      <c r="W23" s="116"/>
      <c r="X23" s="132">
        <v>95</v>
      </c>
      <c r="Y23" s="125">
        <v>61.364000000000011</v>
      </c>
      <c r="Z23" s="125">
        <v>118.32631578947368</v>
      </c>
      <c r="AA23" s="125">
        <v>7193.2816842105267</v>
      </c>
      <c r="AB23" s="125">
        <v>564.11915789473687</v>
      </c>
      <c r="AC23" s="125">
        <v>18551.317894736843</v>
      </c>
      <c r="AD23" s="125">
        <v>279731.79357894737</v>
      </c>
      <c r="AE23" s="125">
        <v>36191.351073946898</v>
      </c>
      <c r="AF23" s="125">
        <v>0.61354670525702704</v>
      </c>
      <c r="AG23" s="125">
        <v>299790.88260211563</v>
      </c>
      <c r="AH23" s="125">
        <v>1.1314730453151949</v>
      </c>
      <c r="AI23" t="e">
        <f>SUMIF(#REF!,17,EFFORT_2009)</f>
        <v>#REF!</v>
      </c>
      <c r="AJ23" s="6" t="e">
        <f t="shared" si="0"/>
        <v>#REF!</v>
      </c>
    </row>
    <row r="24" spans="1:36" x14ac:dyDescent="0.25">
      <c r="A24" s="26"/>
      <c r="B24" s="325" t="s">
        <v>866</v>
      </c>
      <c r="C24" s="178">
        <v>52</v>
      </c>
      <c r="E24" s="180" t="s">
        <v>616</v>
      </c>
      <c r="F24" s="230">
        <v>131.51059523809525</v>
      </c>
      <c r="H24" s="325" t="s">
        <v>866</v>
      </c>
      <c r="I24" s="186">
        <v>4520.5</v>
      </c>
      <c r="J24" s="4"/>
      <c r="K24" s="325">
        <v>18</v>
      </c>
      <c r="L24" s="335">
        <v>157</v>
      </c>
      <c r="M24" s="18"/>
      <c r="N24" s="242">
        <v>1.6233746223564953</v>
      </c>
      <c r="O24" s="106">
        <v>1000</v>
      </c>
      <c r="P24" s="173"/>
      <c r="R24" s="15"/>
      <c r="S24"/>
      <c r="T24" s="109"/>
      <c r="U24" s="123" t="s">
        <v>338</v>
      </c>
      <c r="V24" s="113">
        <v>18</v>
      </c>
      <c r="W24" s="116"/>
      <c r="X24" s="132">
        <v>84</v>
      </c>
      <c r="Y24" s="125">
        <v>131.51059523809525</v>
      </c>
      <c r="Z24" s="125">
        <v>102.61904761904762</v>
      </c>
      <c r="AA24" s="125">
        <v>13402.821071428571</v>
      </c>
      <c r="AB24" s="125">
        <v>1264.8499999999999</v>
      </c>
      <c r="AC24" s="125">
        <v>36656.542857142857</v>
      </c>
      <c r="AD24" s="125">
        <v>451306.69321428565</v>
      </c>
      <c r="AE24" s="125">
        <v>53359.002323881767</v>
      </c>
      <c r="AF24" s="125">
        <v>0.69929610901844008</v>
      </c>
      <c r="AG24" s="125">
        <v>887124.44133754517</v>
      </c>
      <c r="AH24" s="125">
        <v>1.5074000221937909</v>
      </c>
      <c r="AI24" t="e">
        <f>SUMIF(#REF!,18,EFFORT_2009)</f>
        <v>#REF!</v>
      </c>
      <c r="AJ24" s="6" t="e">
        <f t="shared" si="0"/>
        <v>#REF!</v>
      </c>
    </row>
    <row r="25" spans="1:36" x14ac:dyDescent="0.25">
      <c r="A25" s="26"/>
      <c r="B25" s="325" t="s">
        <v>867</v>
      </c>
      <c r="C25" s="178">
        <v>43</v>
      </c>
      <c r="E25" s="180" t="s">
        <v>617</v>
      </c>
      <c r="F25" s="229">
        <v>177.62875</v>
      </c>
      <c r="H25" s="325" t="s">
        <v>867</v>
      </c>
      <c r="I25" s="186">
        <v>2258</v>
      </c>
      <c r="J25" s="4"/>
      <c r="K25" s="325">
        <v>19</v>
      </c>
      <c r="L25" s="335">
        <v>627.5</v>
      </c>
      <c r="M25" s="18"/>
      <c r="N25" s="242">
        <v>3.3977310924369748</v>
      </c>
      <c r="O25" s="106">
        <v>1000</v>
      </c>
      <c r="P25" s="173"/>
      <c r="R25" s="15"/>
      <c r="S25"/>
      <c r="T25" s="109"/>
      <c r="U25" s="123" t="s">
        <v>339</v>
      </c>
      <c r="V25" s="113">
        <v>19</v>
      </c>
      <c r="W25" s="116"/>
      <c r="X25" s="131">
        <v>16</v>
      </c>
      <c r="Y25" s="128">
        <v>177.62875</v>
      </c>
      <c r="Z25" s="126">
        <v>108.9375</v>
      </c>
      <c r="AA25" s="126">
        <v>20095.100624999999</v>
      </c>
      <c r="AB25" s="126">
        <v>3081.3274999999999</v>
      </c>
      <c r="AC25" s="126">
        <v>75947.8125</v>
      </c>
      <c r="AD25" s="126">
        <v>979654.90062500001</v>
      </c>
      <c r="AE25" s="126">
        <v>141893.94216920377</v>
      </c>
      <c r="AF25" s="126">
        <v>1.0665246868224942</v>
      </c>
      <c r="AG25" s="126">
        <v>1459847.1370414044</v>
      </c>
      <c r="AH25" s="126">
        <v>2.0891082635983262</v>
      </c>
      <c r="AI25" t="e">
        <f>SUMIF(#REF!,19,EFFORT_2009)</f>
        <v>#REF!</v>
      </c>
      <c r="AJ25" s="6" t="e">
        <f t="shared" si="0"/>
        <v>#REF!</v>
      </c>
    </row>
    <row r="26" spans="1:36" x14ac:dyDescent="0.25">
      <c r="A26" s="26"/>
      <c r="B26" s="325" t="s">
        <v>868</v>
      </c>
      <c r="C26" s="178">
        <v>294</v>
      </c>
      <c r="E26" s="180" t="s">
        <v>618</v>
      </c>
      <c r="F26" s="229">
        <v>1062.69875</v>
      </c>
      <c r="H26" s="325" t="s">
        <v>868</v>
      </c>
      <c r="I26" s="186">
        <v>14332.83</v>
      </c>
      <c r="J26" s="4"/>
      <c r="K26" s="325">
        <v>20</v>
      </c>
      <c r="L26" s="335">
        <v>507.66669999999999</v>
      </c>
      <c r="M26" s="18"/>
      <c r="N26" s="242">
        <v>21.42</v>
      </c>
      <c r="O26" s="106">
        <v>1000</v>
      </c>
      <c r="P26" s="173"/>
      <c r="R26" s="15"/>
      <c r="S26"/>
      <c r="T26" s="109"/>
      <c r="U26" s="123" t="s">
        <v>340</v>
      </c>
      <c r="V26" s="113">
        <v>20</v>
      </c>
      <c r="W26" s="116"/>
      <c r="X26" s="131">
        <v>0</v>
      </c>
      <c r="Y26" s="128">
        <v>1062.69875</v>
      </c>
      <c r="Z26" s="126">
        <v>141.625</v>
      </c>
      <c r="AA26" s="126">
        <v>175393.2225</v>
      </c>
      <c r="AB26" s="126">
        <v>57629.002500000002</v>
      </c>
      <c r="AC26" s="126">
        <v>3920862.5937499995</v>
      </c>
      <c r="AD26" s="126">
        <v>10924808.546250001</v>
      </c>
      <c r="AE26" s="126">
        <v>973299.73440065503</v>
      </c>
      <c r="AF26" s="126">
        <v>5.8670171034727296</v>
      </c>
      <c r="AG26" s="126">
        <v>18341626.314721689</v>
      </c>
      <c r="AH26" s="126">
        <v>5.945662758921979</v>
      </c>
      <c r="AI26" t="e">
        <f>SUMIF(#REF!,20,EFFORT_2009)</f>
        <v>#REF!</v>
      </c>
      <c r="AJ26" s="6" t="e">
        <f t="shared" si="0"/>
        <v>#REF!</v>
      </c>
    </row>
    <row r="27" spans="1:36" x14ac:dyDescent="0.25">
      <c r="A27" s="26"/>
      <c r="B27" s="325" t="s">
        <v>869</v>
      </c>
      <c r="C27" s="178">
        <v>12</v>
      </c>
      <c r="E27" s="180" t="s">
        <v>619</v>
      </c>
      <c r="F27" s="229">
        <v>1062.69875</v>
      </c>
      <c r="H27" s="325" t="s">
        <v>869</v>
      </c>
      <c r="I27" s="186">
        <v>600</v>
      </c>
      <c r="J27" s="4"/>
      <c r="K27" s="325">
        <v>21</v>
      </c>
      <c r="L27" s="335">
        <v>141</v>
      </c>
      <c r="M27" s="18"/>
      <c r="N27" s="242">
        <v>126.66666666666667</v>
      </c>
      <c r="O27" s="106">
        <v>1000</v>
      </c>
      <c r="P27" s="173"/>
      <c r="R27" s="15"/>
      <c r="S27"/>
      <c r="T27" s="109"/>
      <c r="U27" s="123" t="s">
        <v>341</v>
      </c>
      <c r="V27" s="113">
        <v>21</v>
      </c>
      <c r="W27" s="116"/>
      <c r="X27" s="131">
        <v>16</v>
      </c>
      <c r="Y27" s="128">
        <v>1062.69875</v>
      </c>
      <c r="Z27" s="126">
        <v>141.625</v>
      </c>
      <c r="AA27" s="126">
        <v>175393.2225</v>
      </c>
      <c r="AB27" s="126">
        <v>57629.002500000002</v>
      </c>
      <c r="AC27" s="126">
        <v>3920862.5937499995</v>
      </c>
      <c r="AD27" s="126">
        <v>10924808.546250001</v>
      </c>
      <c r="AE27" s="126">
        <v>973299.73440065503</v>
      </c>
      <c r="AF27" s="126">
        <v>5.8670171034727296</v>
      </c>
      <c r="AG27" s="126">
        <v>18341626.314721689</v>
      </c>
      <c r="AH27" s="126">
        <v>5.945662758921979</v>
      </c>
      <c r="AI27" t="e">
        <f>SUMIF(#REF!,21,EFFORT_2009)</f>
        <v>#REF!</v>
      </c>
      <c r="AJ27" s="6" t="e">
        <f t="shared" si="0"/>
        <v>#REF!</v>
      </c>
    </row>
    <row r="28" spans="1:36" x14ac:dyDescent="0.25">
      <c r="A28" s="26"/>
      <c r="B28" s="325" t="s">
        <v>870</v>
      </c>
      <c r="C28" s="178">
        <v>54</v>
      </c>
      <c r="E28" s="180" t="s">
        <v>620</v>
      </c>
      <c r="F28" s="229">
        <v>1917.4615384615386</v>
      </c>
      <c r="H28" s="325" t="s">
        <v>870</v>
      </c>
      <c r="I28" s="186">
        <v>2053</v>
      </c>
      <c r="J28" s="4"/>
      <c r="K28" s="325">
        <v>22</v>
      </c>
      <c r="L28" s="335">
        <v>1145.444</v>
      </c>
      <c r="M28" s="18"/>
      <c r="N28" s="242">
        <v>124.28571428571429</v>
      </c>
      <c r="O28" s="106">
        <v>1000</v>
      </c>
      <c r="P28" s="173"/>
      <c r="R28" s="15"/>
      <c r="S28"/>
      <c r="T28" s="109"/>
      <c r="U28" s="123" t="s">
        <v>342</v>
      </c>
      <c r="V28" s="113">
        <v>22</v>
      </c>
      <c r="W28" s="116"/>
      <c r="X28" s="131">
        <v>13</v>
      </c>
      <c r="Y28" s="128">
        <v>1917.4615384615386</v>
      </c>
      <c r="Z28" s="126">
        <v>184.30769230769232</v>
      </c>
      <c r="AA28" s="126">
        <v>354788</v>
      </c>
      <c r="AB28" s="126">
        <v>119075.07692307692</v>
      </c>
      <c r="AC28" s="126">
        <v>7098259.1923076939</v>
      </c>
      <c r="AD28" s="126">
        <v>20391730.123076923</v>
      </c>
      <c r="AE28" s="126">
        <v>1242370.4576984185</v>
      </c>
      <c r="AF28" s="126">
        <v>7.6466888815882106</v>
      </c>
      <c r="AG28" s="126">
        <v>39034711.026624627</v>
      </c>
      <c r="AH28" s="126">
        <v>7.6466888815882106</v>
      </c>
      <c r="AI28" t="e">
        <f>SUMIF(#REF!,22,EFFORT_2009)</f>
        <v>#REF!</v>
      </c>
      <c r="AJ28" s="6" t="e">
        <f t="shared" si="0"/>
        <v>#REF!</v>
      </c>
    </row>
    <row r="29" spans="1:36" x14ac:dyDescent="0.25">
      <c r="A29" s="26"/>
      <c r="B29" s="325" t="s">
        <v>871</v>
      </c>
      <c r="C29" s="178">
        <v>75</v>
      </c>
      <c r="E29" s="180" t="s">
        <v>621</v>
      </c>
      <c r="F29" s="229">
        <v>174.66041666666669</v>
      </c>
      <c r="H29" s="325" t="s">
        <v>871</v>
      </c>
      <c r="I29" s="186">
        <v>5206.53</v>
      </c>
      <c r="J29" s="4"/>
      <c r="K29" s="325">
        <v>23</v>
      </c>
      <c r="L29" s="335">
        <v>67.5</v>
      </c>
      <c r="M29" s="18"/>
      <c r="N29" s="242">
        <v>1.6750470219435738</v>
      </c>
      <c r="O29" s="106">
        <v>1000</v>
      </c>
      <c r="P29" s="173"/>
      <c r="R29" s="15"/>
      <c r="S29"/>
      <c r="T29" s="109"/>
      <c r="U29" s="123" t="s">
        <v>343</v>
      </c>
      <c r="V29" s="113">
        <v>23</v>
      </c>
      <c r="W29" s="116"/>
      <c r="X29" s="131">
        <v>24</v>
      </c>
      <c r="Y29" s="128">
        <v>174.66041666666669</v>
      </c>
      <c r="Z29" s="126">
        <v>33.208333333333336</v>
      </c>
      <c r="AA29" s="126">
        <v>4951.1608333333334</v>
      </c>
      <c r="AB29" s="126">
        <v>262.37374999999997</v>
      </c>
      <c r="AC29" s="126">
        <v>29899.774999999998</v>
      </c>
      <c r="AD29" s="126">
        <v>540981.37124999997</v>
      </c>
      <c r="AE29" s="126">
        <v>49933.605209033623</v>
      </c>
      <c r="AF29" s="126">
        <v>0.4008655955607176</v>
      </c>
      <c r="AG29" s="126">
        <v>768850.42906280805</v>
      </c>
      <c r="AH29" s="126">
        <v>1.2727932636469224</v>
      </c>
      <c r="AI29" t="e">
        <f>SUMIF(#REF!,23,EFFORT_2009)</f>
        <v>#REF!</v>
      </c>
      <c r="AJ29" s="6" t="e">
        <f t="shared" si="0"/>
        <v>#REF!</v>
      </c>
    </row>
    <row r="30" spans="1:36" x14ac:dyDescent="0.25">
      <c r="A30" s="26"/>
      <c r="B30" s="325" t="s">
        <v>872</v>
      </c>
      <c r="C30" s="178">
        <v>25</v>
      </c>
      <c r="E30" s="180" t="s">
        <v>622</v>
      </c>
      <c r="F30" s="229">
        <v>210.05799999999999</v>
      </c>
      <c r="H30" s="325" t="s">
        <v>872</v>
      </c>
      <c r="I30" s="186">
        <v>3002.83</v>
      </c>
      <c r="J30" s="4"/>
      <c r="K30" s="325">
        <v>24</v>
      </c>
      <c r="L30" s="335">
        <v>553.89239999999995</v>
      </c>
      <c r="M30" s="18"/>
      <c r="N30" s="242">
        <v>2.5610358744394617</v>
      </c>
      <c r="O30" s="106">
        <v>1000</v>
      </c>
      <c r="P30" s="173"/>
      <c r="R30" s="15"/>
      <c r="S30"/>
      <c r="T30" s="109"/>
      <c r="U30" s="123" t="s">
        <v>344</v>
      </c>
      <c r="V30" s="113">
        <v>24</v>
      </c>
      <c r="W30" s="116"/>
      <c r="X30" s="131">
        <v>10</v>
      </c>
      <c r="Y30" s="128">
        <v>210.05799999999999</v>
      </c>
      <c r="Z30" s="126">
        <v>32.6</v>
      </c>
      <c r="AA30" s="126">
        <v>7828.0470000000005</v>
      </c>
      <c r="AB30" s="126">
        <v>613.67600000000004</v>
      </c>
      <c r="AC30" s="126">
        <v>62723.909999999996</v>
      </c>
      <c r="AD30" s="126">
        <v>1043108.9775999999</v>
      </c>
      <c r="AE30" s="126">
        <v>87101.823119372915</v>
      </c>
      <c r="AF30" s="126">
        <v>0.38899367488931058</v>
      </c>
      <c r="AG30" s="126">
        <v>1198618.1872667256</v>
      </c>
      <c r="AH30" s="126">
        <v>1.0516129032258066</v>
      </c>
      <c r="AI30" t="e">
        <f>SUMIF(#REF!,24,EFFORT_2009)</f>
        <v>#REF!</v>
      </c>
      <c r="AJ30" s="6" t="e">
        <f t="shared" si="0"/>
        <v>#REF!</v>
      </c>
    </row>
    <row r="31" spans="1:36" x14ac:dyDescent="0.25">
      <c r="B31" s="325" t="s">
        <v>873</v>
      </c>
      <c r="C31" s="178">
        <v>40</v>
      </c>
      <c r="E31" s="18"/>
      <c r="F31" s="245"/>
      <c r="H31" s="325" t="s">
        <v>873</v>
      </c>
      <c r="I31" s="186">
        <v>1855</v>
      </c>
      <c r="J31" s="4"/>
      <c r="K31" s="325">
        <v>25</v>
      </c>
      <c r="L31" s="335">
        <v>51</v>
      </c>
      <c r="M31" s="18"/>
      <c r="N31" s="242">
        <v>2.5610358744394617</v>
      </c>
      <c r="O31" s="26" t="s">
        <v>369</v>
      </c>
      <c r="P31" s="173"/>
      <c r="R31" s="15"/>
      <c r="S31"/>
      <c r="T31" s="109"/>
      <c r="U31" s="28"/>
      <c r="V31" s="6"/>
      <c r="W31" s="6"/>
      <c r="AI31" t="e">
        <f>SUM(AI7:AI30)</f>
        <v>#REF!</v>
      </c>
    </row>
    <row r="32" spans="1:36" x14ac:dyDescent="0.25">
      <c r="B32" s="325" t="s">
        <v>874</v>
      </c>
      <c r="C32" s="178">
        <v>33</v>
      </c>
      <c r="E32" s="18"/>
      <c r="F32" s="245"/>
      <c r="H32" s="325" t="s">
        <v>874</v>
      </c>
      <c r="I32" s="186">
        <v>2128.5</v>
      </c>
      <c r="J32" s="4"/>
      <c r="K32" s="325">
        <v>26</v>
      </c>
      <c r="L32" s="335">
        <v>17</v>
      </c>
      <c r="M32" s="18"/>
      <c r="N32" s="242">
        <v>2.5610358744394617</v>
      </c>
      <c r="O32" s="170"/>
      <c r="P32" s="173"/>
      <c r="R32" s="15"/>
      <c r="S32"/>
      <c r="T32" s="109"/>
      <c r="U32" s="28"/>
      <c r="V32" s="6"/>
      <c r="W32" s="6"/>
    </row>
    <row r="33" spans="2:35" x14ac:dyDescent="0.25">
      <c r="B33" s="325" t="s">
        <v>876</v>
      </c>
      <c r="C33" s="178">
        <v>8</v>
      </c>
      <c r="E33" s="18"/>
      <c r="F33" s="245"/>
      <c r="H33" s="325" t="s">
        <v>876</v>
      </c>
      <c r="I33" s="186">
        <v>203</v>
      </c>
      <c r="J33" s="4"/>
      <c r="K33" s="325">
        <v>27</v>
      </c>
      <c r="L33" s="335">
        <v>22</v>
      </c>
      <c r="M33" s="18"/>
      <c r="N33" s="242">
        <v>2.5610358744394617</v>
      </c>
      <c r="O33" s="170"/>
      <c r="P33" s="173"/>
      <c r="R33" s="15"/>
      <c r="S33"/>
      <c r="T33" s="109"/>
      <c r="U33" s="28"/>
      <c r="V33" s="6"/>
      <c r="W33" s="6"/>
      <c r="AI33" s="82" t="s">
        <v>384</v>
      </c>
    </row>
    <row r="34" spans="2:35" x14ac:dyDescent="0.25">
      <c r="B34" s="327" t="s">
        <v>875</v>
      </c>
      <c r="C34" s="179">
        <v>7</v>
      </c>
      <c r="E34" s="18"/>
      <c r="F34" s="245"/>
      <c r="H34" s="327" t="s">
        <v>875</v>
      </c>
      <c r="I34" s="187">
        <v>344.2</v>
      </c>
      <c r="J34" s="4"/>
      <c r="K34" s="325">
        <v>28</v>
      </c>
      <c r="L34" s="335">
        <v>33.5</v>
      </c>
      <c r="M34" s="18"/>
      <c r="N34" s="242">
        <v>2.5610358744394617</v>
      </c>
      <c r="O34" s="170"/>
      <c r="P34" s="173"/>
      <c r="R34" s="15"/>
      <c r="S34"/>
      <c r="T34" s="109"/>
      <c r="U34" s="28"/>
      <c r="V34" s="6"/>
      <c r="W34" s="6"/>
    </row>
    <row r="35" spans="2:35" x14ac:dyDescent="0.25">
      <c r="B35" s="18"/>
      <c r="C35" s="245">
        <f>SUM(C7:C34)</f>
        <v>851</v>
      </c>
      <c r="E35" s="18"/>
      <c r="F35" s="245"/>
      <c r="K35" s="325">
        <v>29</v>
      </c>
      <c r="L35" s="335">
        <v>16</v>
      </c>
      <c r="M35" s="18"/>
      <c r="N35" s="242">
        <v>2.5610358744394617</v>
      </c>
      <c r="O35" s="170"/>
      <c r="P35" s="173"/>
      <c r="R35" s="15"/>
      <c r="S35"/>
      <c r="T35" s="109"/>
      <c r="U35" s="28"/>
      <c r="V35" s="6"/>
      <c r="W35" s="6"/>
    </row>
    <row r="36" spans="2:35" x14ac:dyDescent="0.25">
      <c r="B36" s="18"/>
      <c r="C36" s="244"/>
      <c r="E36" s="18"/>
      <c r="F36" s="245"/>
      <c r="K36" s="325">
        <v>30</v>
      </c>
      <c r="L36" s="335">
        <v>67</v>
      </c>
      <c r="M36" s="18"/>
      <c r="N36" s="242">
        <v>2.5610358744394617</v>
      </c>
      <c r="O36" s="170"/>
      <c r="P36" s="173"/>
      <c r="R36" s="15"/>
      <c r="S36"/>
      <c r="T36" s="109"/>
      <c r="U36" s="28"/>
      <c r="V36" s="6"/>
      <c r="W36" s="6"/>
    </row>
    <row r="37" spans="2:35" x14ac:dyDescent="0.25">
      <c r="B37" s="18"/>
      <c r="C37" s="244"/>
      <c r="D37" s="26"/>
      <c r="E37" s="18"/>
      <c r="F37" s="245"/>
      <c r="K37" s="325">
        <v>31</v>
      </c>
      <c r="L37" s="335">
        <v>185</v>
      </c>
      <c r="M37" s="18"/>
      <c r="N37" s="242">
        <v>2.5610358744394617</v>
      </c>
      <c r="O37" s="170"/>
      <c r="P37" s="173"/>
      <c r="R37" s="15"/>
      <c r="S37"/>
      <c r="T37" s="109"/>
      <c r="U37" s="28"/>
      <c r="V37" s="6"/>
      <c r="W37" s="6"/>
    </row>
    <row r="38" spans="2:35" x14ac:dyDescent="0.25">
      <c r="B38" s="18"/>
      <c r="C38" s="244"/>
      <c r="D38" s="50"/>
      <c r="E38" s="18"/>
      <c r="F38" s="245"/>
      <c r="K38" s="325">
        <v>32</v>
      </c>
      <c r="L38" s="335">
        <v>97.5</v>
      </c>
      <c r="M38" s="216"/>
      <c r="N38" s="242">
        <v>2.5610358744394617</v>
      </c>
      <c r="O38" s="170"/>
      <c r="P38" s="173"/>
      <c r="R38" s="15"/>
      <c r="S38"/>
      <c r="T38" s="109"/>
      <c r="U38" s="28"/>
      <c r="V38" s="6"/>
      <c r="W38" s="6"/>
    </row>
    <row r="39" spans="2:35" x14ac:dyDescent="0.25">
      <c r="D39" s="50"/>
      <c r="E39" s="61"/>
      <c r="K39" s="325">
        <v>33</v>
      </c>
      <c r="L39" s="335">
        <v>924.5</v>
      </c>
      <c r="N39" s="172"/>
      <c r="O39" s="170"/>
      <c r="P39" s="173"/>
      <c r="R39" s="15"/>
      <c r="S39"/>
      <c r="T39" s="109"/>
      <c r="U39" s="28"/>
      <c r="V39" s="6"/>
      <c r="W39" s="6"/>
    </row>
    <row r="40" spans="2:35" x14ac:dyDescent="0.25">
      <c r="D40" s="50"/>
      <c r="E40" s="61"/>
      <c r="K40" s="325">
        <v>34</v>
      </c>
      <c r="L40" s="335">
        <v>73.5</v>
      </c>
      <c r="N40" s="172"/>
      <c r="O40" s="170"/>
      <c r="P40" s="173"/>
      <c r="R40" s="15"/>
      <c r="S40"/>
      <c r="T40" s="109"/>
      <c r="U40" s="28"/>
      <c r="V40" s="6"/>
      <c r="W40" s="6"/>
    </row>
    <row r="41" spans="2:35" x14ac:dyDescent="0.25">
      <c r="D41" s="50"/>
      <c r="E41" s="19"/>
      <c r="K41" s="325">
        <v>35</v>
      </c>
      <c r="L41" s="335">
        <v>66.5</v>
      </c>
      <c r="N41" s="172"/>
      <c r="O41" s="170"/>
      <c r="P41" s="173"/>
      <c r="R41" s="15"/>
      <c r="S41"/>
      <c r="T41" s="109"/>
      <c r="U41" s="28"/>
      <c r="V41" s="6"/>
      <c r="W41" s="6"/>
    </row>
    <row r="42" spans="2:35" x14ac:dyDescent="0.25">
      <c r="D42" s="50"/>
      <c r="E42" s="19"/>
      <c r="K42" s="325">
        <v>36</v>
      </c>
      <c r="L42" s="335">
        <v>21</v>
      </c>
      <c r="N42" s="172"/>
      <c r="O42" s="170"/>
      <c r="P42" s="173"/>
      <c r="R42" s="15"/>
      <c r="S42"/>
      <c r="T42" s="109"/>
      <c r="U42" s="28"/>
      <c r="V42" s="6"/>
      <c r="W42" s="6"/>
    </row>
    <row r="43" spans="2:35" x14ac:dyDescent="0.25">
      <c r="D43" s="50"/>
      <c r="E43" s="19"/>
      <c r="K43" s="325">
        <v>37</v>
      </c>
      <c r="L43" s="335">
        <v>92</v>
      </c>
      <c r="N43" s="172"/>
      <c r="O43" s="170"/>
      <c r="P43" s="173"/>
      <c r="R43" s="15"/>
      <c r="S43"/>
      <c r="T43" s="109"/>
      <c r="U43" s="28"/>
      <c r="V43" s="6"/>
      <c r="W43" s="6"/>
    </row>
    <row r="44" spans="2:35" x14ac:dyDescent="0.25">
      <c r="D44" s="50"/>
      <c r="E44" s="19"/>
      <c r="K44" s="325">
        <v>38</v>
      </c>
      <c r="L44" s="335">
        <v>39</v>
      </c>
      <c r="N44" s="172"/>
      <c r="O44" s="170"/>
      <c r="P44" s="173"/>
      <c r="R44" s="15"/>
      <c r="S44"/>
      <c r="T44" s="109"/>
      <c r="U44" s="28"/>
      <c r="V44" s="6"/>
      <c r="W44" s="6"/>
    </row>
    <row r="45" spans="2:35" x14ac:dyDescent="0.25">
      <c r="D45" s="50"/>
      <c r="E45" s="19"/>
      <c r="K45" s="325">
        <v>39</v>
      </c>
      <c r="L45" s="335">
        <v>42</v>
      </c>
      <c r="N45" s="172"/>
      <c r="O45" s="170"/>
      <c r="P45" s="173"/>
      <c r="R45" s="15"/>
      <c r="S45"/>
      <c r="T45" s="109"/>
      <c r="U45" s="28"/>
    </row>
    <row r="46" spans="2:35" x14ac:dyDescent="0.25">
      <c r="D46" s="50"/>
      <c r="E46" s="19"/>
      <c r="K46" s="325">
        <v>40</v>
      </c>
      <c r="L46" s="335">
        <v>637</v>
      </c>
      <c r="N46" s="172"/>
      <c r="O46" s="170"/>
      <c r="P46" s="173"/>
      <c r="R46" s="15"/>
      <c r="S46"/>
      <c r="T46" s="109"/>
      <c r="U46" s="28"/>
    </row>
    <row r="47" spans="2:35" x14ac:dyDescent="0.25">
      <c r="D47" s="50"/>
      <c r="E47" s="19"/>
      <c r="K47" s="325">
        <v>41</v>
      </c>
      <c r="L47" s="335">
        <v>290</v>
      </c>
      <c r="N47" s="172"/>
      <c r="O47" s="170"/>
      <c r="P47" s="173"/>
      <c r="R47" s="15"/>
      <c r="S47"/>
      <c r="T47" s="109"/>
      <c r="U47" s="28"/>
    </row>
    <row r="48" spans="2:35" x14ac:dyDescent="0.25">
      <c r="D48" s="50"/>
      <c r="E48" s="19"/>
      <c r="K48" s="325">
        <v>42</v>
      </c>
      <c r="L48" s="335">
        <v>44</v>
      </c>
      <c r="N48" s="172"/>
      <c r="O48" s="170"/>
      <c r="P48" s="173"/>
      <c r="R48" s="15"/>
      <c r="S48"/>
      <c r="T48" s="109"/>
      <c r="U48" s="28"/>
    </row>
    <row r="49" spans="4:21" x14ac:dyDescent="0.25">
      <c r="D49" s="50"/>
      <c r="E49" s="19"/>
      <c r="K49" s="325">
        <v>43</v>
      </c>
      <c r="L49" s="335">
        <v>200</v>
      </c>
      <c r="N49" s="172"/>
      <c r="O49" s="170"/>
      <c r="P49" s="173"/>
      <c r="R49" s="15"/>
      <c r="S49"/>
      <c r="T49" s="109"/>
      <c r="U49" s="28"/>
    </row>
    <row r="50" spans="4:21" x14ac:dyDescent="0.25">
      <c r="D50" s="50"/>
      <c r="E50" s="19"/>
      <c r="K50" s="325">
        <v>44</v>
      </c>
      <c r="L50" s="335">
        <v>43.5</v>
      </c>
      <c r="N50" s="172"/>
      <c r="O50" s="170"/>
      <c r="P50" s="173"/>
      <c r="R50" s="15"/>
      <c r="S50"/>
      <c r="T50" s="109"/>
      <c r="U50" s="28"/>
    </row>
    <row r="51" spans="4:21" x14ac:dyDescent="0.25">
      <c r="D51" s="50"/>
      <c r="E51" s="19"/>
      <c r="K51" s="325">
        <v>45</v>
      </c>
      <c r="L51" s="335">
        <v>27.5</v>
      </c>
      <c r="N51" s="172"/>
      <c r="O51" s="170"/>
      <c r="P51" s="173"/>
      <c r="R51" s="15"/>
      <c r="S51"/>
      <c r="T51" s="109"/>
      <c r="U51" s="28"/>
    </row>
    <row r="52" spans="4:21" x14ac:dyDescent="0.25">
      <c r="D52" s="50"/>
      <c r="E52" s="19"/>
      <c r="K52" s="325">
        <v>46</v>
      </c>
      <c r="L52" s="335">
        <v>15.16667</v>
      </c>
      <c r="N52" s="172"/>
      <c r="O52" s="170"/>
      <c r="P52" s="173"/>
      <c r="R52" s="15"/>
      <c r="S52"/>
      <c r="T52" s="109"/>
      <c r="U52" s="28"/>
    </row>
    <row r="53" spans="4:21" x14ac:dyDescent="0.25">
      <c r="D53" s="50"/>
      <c r="E53" s="19"/>
      <c r="K53" s="325">
        <v>47</v>
      </c>
      <c r="L53" s="335">
        <v>28</v>
      </c>
      <c r="N53" s="172"/>
      <c r="O53" s="170"/>
      <c r="P53" s="173"/>
      <c r="R53" s="15"/>
      <c r="S53"/>
      <c r="T53" s="109"/>
      <c r="U53" s="28"/>
    </row>
    <row r="54" spans="4:21" x14ac:dyDescent="0.25">
      <c r="D54" s="50"/>
      <c r="E54" s="19"/>
      <c r="K54" s="325">
        <v>48</v>
      </c>
      <c r="L54" s="335">
        <v>211.5</v>
      </c>
      <c r="N54" s="172"/>
      <c r="O54" s="170"/>
      <c r="P54" s="173"/>
      <c r="R54" s="15"/>
      <c r="S54"/>
      <c r="T54" s="109"/>
      <c r="U54" s="28"/>
    </row>
    <row r="55" spans="4:21" x14ac:dyDescent="0.25">
      <c r="D55" s="50"/>
      <c r="E55" s="19"/>
      <c r="K55" s="325">
        <v>49</v>
      </c>
      <c r="L55" s="335">
        <v>284.16669999999999</v>
      </c>
      <c r="N55" s="172"/>
      <c r="O55" s="170"/>
      <c r="P55" s="173"/>
      <c r="R55" s="15"/>
      <c r="S55"/>
      <c r="T55" s="109"/>
      <c r="U55" s="28"/>
    </row>
    <row r="56" spans="4:21" x14ac:dyDescent="0.25">
      <c r="D56" s="50"/>
      <c r="E56" s="19"/>
      <c r="K56" s="325">
        <v>50</v>
      </c>
      <c r="L56" s="335">
        <v>257.16669999999999</v>
      </c>
      <c r="N56" s="172"/>
      <c r="O56" s="170"/>
      <c r="P56" s="173"/>
      <c r="R56" s="15"/>
      <c r="S56"/>
      <c r="T56" s="109"/>
      <c r="U56" s="28"/>
    </row>
    <row r="57" spans="4:21" x14ac:dyDescent="0.25">
      <c r="D57" s="50"/>
      <c r="E57" s="19"/>
      <c r="K57" s="325">
        <v>51</v>
      </c>
      <c r="L57" s="335">
        <v>53</v>
      </c>
      <c r="N57" s="172"/>
      <c r="O57" s="170"/>
      <c r="P57" s="173"/>
      <c r="R57" s="15"/>
      <c r="S57"/>
      <c r="T57" s="109"/>
      <c r="U57" s="28"/>
    </row>
    <row r="58" spans="4:21" x14ac:dyDescent="0.25">
      <c r="D58" s="50"/>
      <c r="E58" s="19"/>
      <c r="K58" s="325">
        <v>52</v>
      </c>
      <c r="L58" s="335">
        <v>17</v>
      </c>
      <c r="N58" s="172"/>
      <c r="O58" s="170"/>
      <c r="P58" s="173"/>
      <c r="R58" s="15"/>
      <c r="S58"/>
      <c r="T58" s="109"/>
      <c r="U58" s="28"/>
    </row>
    <row r="59" spans="4:21" x14ac:dyDescent="0.25">
      <c r="D59" s="50"/>
      <c r="E59" s="19"/>
      <c r="K59" s="325">
        <v>53</v>
      </c>
      <c r="L59" s="335">
        <v>16.5</v>
      </c>
      <c r="N59" s="172"/>
      <c r="O59" s="170"/>
      <c r="P59" s="173"/>
      <c r="R59" s="15"/>
      <c r="S59"/>
      <c r="T59" s="109"/>
      <c r="U59" s="28"/>
    </row>
    <row r="60" spans="4:21" x14ac:dyDescent="0.25">
      <c r="D60" s="50"/>
      <c r="E60" s="19"/>
      <c r="K60" s="325">
        <v>54</v>
      </c>
      <c r="L60" s="335">
        <v>20.83333</v>
      </c>
      <c r="N60" s="172"/>
      <c r="O60" s="170"/>
      <c r="P60" s="173"/>
      <c r="R60" s="15"/>
      <c r="S60"/>
      <c r="T60" s="109"/>
      <c r="U60" s="28"/>
    </row>
    <row r="61" spans="4:21" x14ac:dyDescent="0.25">
      <c r="D61" s="50"/>
      <c r="E61" s="19"/>
      <c r="K61" s="325">
        <v>55</v>
      </c>
      <c r="L61" s="335">
        <v>117</v>
      </c>
      <c r="N61" s="172"/>
      <c r="O61" s="170"/>
      <c r="P61" s="173"/>
      <c r="R61" s="15"/>
      <c r="S61"/>
      <c r="T61" s="109"/>
      <c r="U61" s="28"/>
    </row>
    <row r="62" spans="4:21" x14ac:dyDescent="0.25">
      <c r="K62" s="325">
        <v>56</v>
      </c>
      <c r="L62" s="335">
        <v>69.5</v>
      </c>
      <c r="N62" s="172"/>
      <c r="O62" s="170"/>
      <c r="P62" s="173"/>
      <c r="R62" s="15"/>
      <c r="S62"/>
      <c r="T62" s="109"/>
      <c r="U62" s="28"/>
    </row>
    <row r="63" spans="4:21" x14ac:dyDescent="0.25">
      <c r="K63" s="325">
        <v>57</v>
      </c>
      <c r="L63" s="335">
        <v>115.83329999999999</v>
      </c>
      <c r="N63" s="172"/>
      <c r="O63" s="170"/>
      <c r="P63" s="173"/>
      <c r="R63" s="15"/>
      <c r="S63"/>
      <c r="T63" s="109"/>
      <c r="U63" s="28"/>
    </row>
    <row r="64" spans="4:21" x14ac:dyDescent="0.25">
      <c r="K64" s="325">
        <v>58</v>
      </c>
      <c r="L64" s="335">
        <v>107.33329999999999</v>
      </c>
      <c r="N64" s="172"/>
      <c r="O64" s="170"/>
      <c r="P64" s="173"/>
      <c r="R64" s="15"/>
      <c r="S64"/>
      <c r="T64" s="109"/>
      <c r="U64" s="28"/>
    </row>
    <row r="65" spans="11:21" x14ac:dyDescent="0.25">
      <c r="K65" s="325">
        <v>59</v>
      </c>
      <c r="L65" s="335">
        <v>356.33330000000001</v>
      </c>
      <c r="N65" s="172"/>
      <c r="O65" s="170"/>
      <c r="P65" s="173"/>
      <c r="R65" s="15"/>
      <c r="S65"/>
      <c r="T65" s="109"/>
      <c r="U65" s="28"/>
    </row>
    <row r="66" spans="11:21" x14ac:dyDescent="0.25">
      <c r="K66" s="325">
        <v>60</v>
      </c>
      <c r="L66" s="335">
        <v>152.5</v>
      </c>
      <c r="N66" s="172"/>
      <c r="O66" s="170"/>
      <c r="P66" s="173"/>
      <c r="R66" s="15"/>
      <c r="S66"/>
      <c r="T66" s="109"/>
      <c r="U66" s="28"/>
    </row>
    <row r="67" spans="11:21" x14ac:dyDescent="0.25">
      <c r="K67" s="325">
        <v>61</v>
      </c>
      <c r="L67" s="335">
        <v>432.83330000000001</v>
      </c>
      <c r="N67" s="172"/>
      <c r="O67" s="170"/>
      <c r="P67" s="173"/>
      <c r="R67" s="15"/>
      <c r="S67"/>
      <c r="T67" s="109"/>
      <c r="U67" s="28"/>
    </row>
    <row r="68" spans="11:21" x14ac:dyDescent="0.25">
      <c r="K68" s="325">
        <v>62</v>
      </c>
      <c r="L68" s="335">
        <v>42.5</v>
      </c>
      <c r="N68" s="172"/>
      <c r="O68" s="170"/>
      <c r="P68" s="173"/>
      <c r="R68" s="15"/>
      <c r="S68"/>
      <c r="T68" s="109"/>
      <c r="U68" s="28"/>
    </row>
    <row r="69" spans="11:21" x14ac:dyDescent="0.25">
      <c r="K69" s="325">
        <v>63</v>
      </c>
      <c r="L69" s="335">
        <v>42</v>
      </c>
      <c r="N69" s="172"/>
      <c r="O69" s="170"/>
      <c r="P69" s="173"/>
      <c r="R69" s="15"/>
      <c r="S69"/>
      <c r="T69" s="109"/>
      <c r="U69" s="28"/>
    </row>
    <row r="70" spans="11:21" x14ac:dyDescent="0.25">
      <c r="K70" s="325">
        <v>64</v>
      </c>
      <c r="L70" s="335">
        <v>162</v>
      </c>
      <c r="N70" s="172"/>
      <c r="O70" s="170"/>
      <c r="P70" s="173"/>
      <c r="R70" s="15"/>
      <c r="S70"/>
      <c r="T70" s="109"/>
      <c r="U70" s="28"/>
    </row>
    <row r="71" spans="11:21" x14ac:dyDescent="0.25">
      <c r="K71" s="325">
        <v>65</v>
      </c>
      <c r="L71" s="335">
        <v>15</v>
      </c>
      <c r="N71" s="172"/>
      <c r="O71" s="170"/>
      <c r="P71" s="173"/>
      <c r="R71" s="15"/>
      <c r="S71"/>
      <c r="T71" s="109"/>
      <c r="U71" s="28"/>
    </row>
    <row r="72" spans="11:21" x14ac:dyDescent="0.25">
      <c r="K72" s="325">
        <v>66</v>
      </c>
      <c r="L72" s="335">
        <v>82</v>
      </c>
      <c r="N72" s="172"/>
      <c r="O72" s="170"/>
      <c r="P72" s="173"/>
      <c r="R72" s="15"/>
      <c r="S72"/>
      <c r="T72" s="109"/>
      <c r="U72" s="28"/>
    </row>
    <row r="73" spans="11:21" x14ac:dyDescent="0.25">
      <c r="K73" s="325">
        <v>67</v>
      </c>
      <c r="L73" s="335">
        <v>173</v>
      </c>
      <c r="N73" s="172"/>
      <c r="O73" s="170"/>
      <c r="P73" s="173"/>
      <c r="R73" s="15"/>
      <c r="S73"/>
      <c r="T73" s="109"/>
      <c r="U73" s="28"/>
    </row>
    <row r="74" spans="11:21" x14ac:dyDescent="0.25">
      <c r="K74" s="325">
        <v>68</v>
      </c>
      <c r="L74" s="335">
        <v>327.5</v>
      </c>
      <c r="N74" s="172"/>
      <c r="O74" s="170"/>
      <c r="P74" s="173"/>
      <c r="R74" s="15"/>
      <c r="S74"/>
      <c r="T74" s="109"/>
      <c r="U74" s="28"/>
    </row>
    <row r="75" spans="11:21" x14ac:dyDescent="0.25">
      <c r="K75" s="325">
        <v>69</v>
      </c>
      <c r="L75" s="335">
        <v>33.5</v>
      </c>
      <c r="N75" s="172"/>
      <c r="O75" s="170"/>
      <c r="P75" s="173"/>
      <c r="R75" s="15"/>
      <c r="S75"/>
      <c r="T75" s="109"/>
      <c r="U75" s="28"/>
    </row>
    <row r="76" spans="11:21" x14ac:dyDescent="0.25">
      <c r="K76" s="325">
        <v>70</v>
      </c>
      <c r="L76" s="335">
        <v>31</v>
      </c>
      <c r="N76" s="172"/>
      <c r="O76" s="170"/>
      <c r="P76" s="173"/>
      <c r="R76" s="15"/>
      <c r="S76"/>
      <c r="T76" s="109"/>
      <c r="U76" s="28"/>
    </row>
    <row r="77" spans="11:21" x14ac:dyDescent="0.25">
      <c r="K77" s="325">
        <v>71</v>
      </c>
      <c r="L77" s="335">
        <v>22</v>
      </c>
      <c r="N77" s="172"/>
      <c r="O77" s="170"/>
      <c r="P77" s="173"/>
      <c r="R77" s="15"/>
      <c r="S77"/>
      <c r="T77" s="109"/>
      <c r="U77" s="28"/>
    </row>
    <row r="78" spans="11:21" x14ac:dyDescent="0.25">
      <c r="K78" s="325">
        <v>72</v>
      </c>
      <c r="L78" s="335">
        <v>157</v>
      </c>
      <c r="N78" s="172"/>
      <c r="O78" s="170"/>
      <c r="P78" s="173"/>
      <c r="R78" s="15"/>
      <c r="S78"/>
      <c r="T78" s="109"/>
      <c r="U78" s="28"/>
    </row>
    <row r="79" spans="11:21" x14ac:dyDescent="0.25">
      <c r="K79" s="325">
        <v>73</v>
      </c>
      <c r="L79" s="335">
        <v>312</v>
      </c>
      <c r="N79" s="172"/>
      <c r="O79" s="170"/>
      <c r="P79" s="173"/>
      <c r="R79" s="15"/>
      <c r="S79"/>
      <c r="T79" s="109"/>
      <c r="U79" s="28"/>
    </row>
    <row r="80" spans="11:21" x14ac:dyDescent="0.25">
      <c r="K80" s="325">
        <v>74</v>
      </c>
      <c r="L80" s="335">
        <v>19</v>
      </c>
      <c r="N80" s="172"/>
      <c r="O80" s="170"/>
      <c r="P80" s="173"/>
      <c r="R80" s="15"/>
      <c r="S80"/>
      <c r="T80" s="109"/>
      <c r="U80" s="28"/>
    </row>
    <row r="81" spans="11:21" x14ac:dyDescent="0.25">
      <c r="K81" s="325">
        <v>75</v>
      </c>
      <c r="L81" s="335">
        <v>415</v>
      </c>
      <c r="N81" s="172"/>
      <c r="O81" s="170"/>
      <c r="P81" s="173"/>
      <c r="R81" s="15"/>
      <c r="S81"/>
      <c r="T81" s="109"/>
      <c r="U81" s="28"/>
    </row>
    <row r="82" spans="11:21" x14ac:dyDescent="0.25">
      <c r="K82" s="325">
        <v>76</v>
      </c>
      <c r="L82" s="335">
        <v>112</v>
      </c>
      <c r="N82" s="172"/>
      <c r="O82" s="170"/>
      <c r="P82" s="173"/>
      <c r="R82" s="15"/>
      <c r="S82"/>
      <c r="T82" s="109"/>
      <c r="U82" s="28"/>
    </row>
    <row r="83" spans="11:21" x14ac:dyDescent="0.25">
      <c r="K83" s="325">
        <v>77</v>
      </c>
      <c r="L83" s="335">
        <v>53</v>
      </c>
      <c r="N83" s="172"/>
      <c r="O83" s="170"/>
      <c r="P83" s="173"/>
      <c r="R83" s="15"/>
      <c r="S83"/>
      <c r="T83" s="109"/>
      <c r="U83" s="28"/>
    </row>
    <row r="84" spans="11:21" x14ac:dyDescent="0.25">
      <c r="K84" s="325">
        <v>78</v>
      </c>
      <c r="L84" s="335">
        <v>39</v>
      </c>
      <c r="N84" s="172"/>
      <c r="O84" s="170"/>
      <c r="P84" s="173"/>
      <c r="R84" s="15"/>
      <c r="S84"/>
      <c r="T84" s="109"/>
      <c r="U84" s="28"/>
    </row>
    <row r="85" spans="11:21" x14ac:dyDescent="0.25">
      <c r="K85" s="325">
        <v>79</v>
      </c>
      <c r="L85" s="335">
        <v>89.5</v>
      </c>
      <c r="N85" s="172"/>
      <c r="O85" s="170"/>
      <c r="P85" s="173"/>
      <c r="R85" s="15"/>
      <c r="S85"/>
      <c r="T85" s="109"/>
      <c r="U85" s="28"/>
    </row>
    <row r="86" spans="11:21" x14ac:dyDescent="0.25">
      <c r="K86" s="325">
        <v>80</v>
      </c>
      <c r="L86" s="335">
        <v>63.5</v>
      </c>
      <c r="N86" s="172"/>
      <c r="O86" s="170"/>
      <c r="P86" s="173"/>
      <c r="R86" s="15"/>
      <c r="S86"/>
      <c r="T86" s="109"/>
      <c r="U86" s="28"/>
    </row>
    <row r="87" spans="11:21" x14ac:dyDescent="0.25">
      <c r="K87" s="325">
        <v>81</v>
      </c>
      <c r="L87" s="335">
        <v>114</v>
      </c>
      <c r="N87" s="172"/>
      <c r="O87" s="170"/>
      <c r="P87" s="173"/>
      <c r="R87" s="15"/>
      <c r="S87"/>
      <c r="T87" s="109"/>
      <c r="U87" s="28"/>
    </row>
    <row r="88" spans="11:21" x14ac:dyDescent="0.25">
      <c r="K88" s="325">
        <v>82</v>
      </c>
      <c r="L88" s="335">
        <v>37</v>
      </c>
      <c r="N88" s="172"/>
      <c r="O88" s="170"/>
      <c r="P88" s="173"/>
      <c r="R88" s="15"/>
      <c r="S88"/>
      <c r="T88" s="109"/>
      <c r="U88" s="28"/>
    </row>
    <row r="89" spans="11:21" x14ac:dyDescent="0.25">
      <c r="K89" s="325">
        <v>83</v>
      </c>
      <c r="L89" s="335">
        <v>224</v>
      </c>
      <c r="N89" s="172"/>
      <c r="O89" s="170"/>
      <c r="P89" s="173"/>
      <c r="R89" s="15"/>
      <c r="S89"/>
      <c r="T89" s="109"/>
      <c r="U89" s="28"/>
    </row>
    <row r="90" spans="11:21" x14ac:dyDescent="0.25">
      <c r="K90" s="325">
        <v>84</v>
      </c>
      <c r="L90" s="335">
        <v>332</v>
      </c>
      <c r="N90" s="172"/>
      <c r="O90" s="170"/>
      <c r="P90" s="173"/>
      <c r="R90" s="15"/>
      <c r="S90"/>
      <c r="T90" s="109"/>
      <c r="U90" s="28"/>
    </row>
    <row r="91" spans="11:21" x14ac:dyDescent="0.25">
      <c r="K91" s="325">
        <v>85</v>
      </c>
      <c r="L91" s="335">
        <v>42.5</v>
      </c>
      <c r="N91" s="172"/>
      <c r="O91" s="170"/>
      <c r="P91" s="173"/>
      <c r="R91" s="15"/>
      <c r="S91"/>
      <c r="T91" s="109"/>
      <c r="U91" s="28"/>
    </row>
    <row r="92" spans="11:21" x14ac:dyDescent="0.25">
      <c r="K92" s="325">
        <v>86</v>
      </c>
      <c r="L92" s="335">
        <v>88.666669999999996</v>
      </c>
      <c r="N92" s="172"/>
      <c r="O92" s="170"/>
      <c r="P92" s="173"/>
      <c r="R92" s="15"/>
      <c r="S92"/>
      <c r="T92" s="109"/>
      <c r="U92" s="28"/>
    </row>
    <row r="93" spans="11:21" x14ac:dyDescent="0.25">
      <c r="K93" s="325">
        <v>87</v>
      </c>
      <c r="L93" s="335">
        <v>42.666670000000003</v>
      </c>
      <c r="N93" s="172"/>
      <c r="O93" s="170"/>
      <c r="P93" s="173"/>
      <c r="R93" s="15"/>
      <c r="S93"/>
      <c r="T93" s="109"/>
      <c r="U93" s="28"/>
    </row>
    <row r="94" spans="11:21" x14ac:dyDescent="0.25">
      <c r="K94" s="325">
        <v>88</v>
      </c>
      <c r="L94" s="335">
        <v>50.333329999999997</v>
      </c>
      <c r="N94" s="172"/>
      <c r="O94" s="170"/>
      <c r="P94" s="173"/>
      <c r="R94" s="15"/>
      <c r="S94"/>
      <c r="T94" s="109"/>
      <c r="U94" s="28"/>
    </row>
    <row r="95" spans="11:21" x14ac:dyDescent="0.25">
      <c r="K95" s="325">
        <v>89</v>
      </c>
      <c r="L95" s="335">
        <v>29.5</v>
      </c>
      <c r="N95" s="172"/>
      <c r="O95" s="170"/>
      <c r="P95" s="173"/>
      <c r="R95" s="15"/>
      <c r="S95"/>
      <c r="T95" s="109"/>
      <c r="U95" s="28"/>
    </row>
    <row r="96" spans="11:21" x14ac:dyDescent="0.25">
      <c r="K96" s="325">
        <v>90</v>
      </c>
      <c r="L96" s="335">
        <v>32.5</v>
      </c>
      <c r="N96" s="172"/>
      <c r="O96" s="170"/>
      <c r="P96" s="173"/>
      <c r="R96" s="15"/>
      <c r="S96"/>
      <c r="T96" s="109"/>
      <c r="U96" s="28"/>
    </row>
    <row r="97" spans="11:21" x14ac:dyDescent="0.25">
      <c r="K97" s="325">
        <v>91</v>
      </c>
      <c r="L97" s="335">
        <v>16</v>
      </c>
      <c r="N97" s="172"/>
      <c r="O97" s="170"/>
      <c r="P97" s="173"/>
      <c r="R97" s="15"/>
      <c r="S97"/>
      <c r="T97" s="109"/>
      <c r="U97" s="28"/>
    </row>
    <row r="98" spans="11:21" x14ac:dyDescent="0.25">
      <c r="K98" s="325">
        <v>92</v>
      </c>
      <c r="L98" s="335">
        <v>17</v>
      </c>
      <c r="N98" s="172"/>
      <c r="O98" s="170"/>
      <c r="P98" s="173"/>
      <c r="R98" s="15"/>
      <c r="S98"/>
      <c r="T98" s="109"/>
      <c r="U98" s="28"/>
    </row>
    <row r="99" spans="11:21" x14ac:dyDescent="0.25">
      <c r="K99" s="325">
        <v>93</v>
      </c>
      <c r="L99" s="335">
        <v>1061</v>
      </c>
      <c r="N99" s="172"/>
      <c r="O99" s="170"/>
      <c r="P99" s="173"/>
      <c r="R99" s="15"/>
      <c r="S99"/>
      <c r="T99" s="109"/>
      <c r="U99" s="28"/>
    </row>
    <row r="100" spans="11:21" x14ac:dyDescent="0.25">
      <c r="K100" s="325">
        <v>94</v>
      </c>
      <c r="L100" s="335">
        <v>144</v>
      </c>
      <c r="N100" s="172"/>
      <c r="O100" s="170"/>
      <c r="P100" s="173"/>
      <c r="R100" s="15"/>
      <c r="S100"/>
      <c r="T100" s="109"/>
      <c r="U100" s="28"/>
    </row>
    <row r="101" spans="11:21" x14ac:dyDescent="0.25">
      <c r="K101" s="325">
        <v>95</v>
      </c>
      <c r="L101" s="335">
        <v>478</v>
      </c>
      <c r="N101" s="172"/>
      <c r="O101" s="170"/>
      <c r="P101" s="173"/>
      <c r="R101" s="15"/>
      <c r="S101"/>
      <c r="T101" s="109"/>
      <c r="U101" s="28"/>
    </row>
    <row r="102" spans="11:21" x14ac:dyDescent="0.25">
      <c r="K102" s="325">
        <v>96</v>
      </c>
      <c r="L102" s="335">
        <v>36</v>
      </c>
      <c r="N102" s="172"/>
      <c r="O102" s="170"/>
      <c r="P102" s="173"/>
      <c r="R102" s="15"/>
      <c r="S102"/>
      <c r="T102" s="109"/>
      <c r="U102" s="28"/>
    </row>
    <row r="103" spans="11:21" x14ac:dyDescent="0.25">
      <c r="K103" s="325">
        <v>97</v>
      </c>
      <c r="L103" s="335">
        <v>176</v>
      </c>
      <c r="N103" s="172"/>
      <c r="O103" s="170"/>
      <c r="P103" s="173"/>
      <c r="R103" s="15"/>
      <c r="S103"/>
      <c r="T103" s="109"/>
      <c r="U103" s="28"/>
    </row>
    <row r="104" spans="11:21" x14ac:dyDescent="0.25">
      <c r="K104" s="325">
        <v>98</v>
      </c>
      <c r="L104" s="335">
        <v>271</v>
      </c>
      <c r="N104" s="172"/>
      <c r="O104" s="170"/>
      <c r="P104" s="173"/>
      <c r="R104" s="15"/>
      <c r="S104"/>
      <c r="T104" s="109"/>
      <c r="U104" s="28"/>
    </row>
    <row r="105" spans="11:21" x14ac:dyDescent="0.25">
      <c r="K105" s="325">
        <v>99</v>
      </c>
      <c r="L105" s="335">
        <v>6</v>
      </c>
      <c r="N105" s="172"/>
      <c r="O105" s="170"/>
      <c r="P105" s="173"/>
      <c r="R105" s="15"/>
      <c r="S105"/>
      <c r="T105" s="109"/>
      <c r="U105" s="28"/>
    </row>
    <row r="106" spans="11:21" x14ac:dyDescent="0.25">
      <c r="K106" s="325">
        <v>100</v>
      </c>
      <c r="L106" s="335">
        <v>84</v>
      </c>
      <c r="N106" s="172"/>
      <c r="O106" s="170"/>
      <c r="P106" s="173"/>
      <c r="R106" s="15"/>
      <c r="S106"/>
      <c r="T106" s="109"/>
      <c r="U106" s="28"/>
    </row>
    <row r="107" spans="11:21" x14ac:dyDescent="0.25">
      <c r="K107" s="325">
        <v>101</v>
      </c>
      <c r="L107" s="335">
        <v>17</v>
      </c>
      <c r="N107" s="172"/>
      <c r="O107" s="170"/>
      <c r="P107" s="173"/>
      <c r="R107" s="15"/>
      <c r="S107"/>
      <c r="T107" s="109"/>
      <c r="U107" s="28"/>
    </row>
    <row r="108" spans="11:21" x14ac:dyDescent="0.25">
      <c r="K108" s="325">
        <v>102</v>
      </c>
      <c r="L108" s="335">
        <v>20</v>
      </c>
      <c r="N108" s="172"/>
      <c r="O108" s="170"/>
      <c r="P108" s="173"/>
      <c r="R108" s="15"/>
      <c r="S108"/>
      <c r="T108" s="109"/>
      <c r="U108" s="28"/>
    </row>
    <row r="109" spans="11:21" x14ac:dyDescent="0.25">
      <c r="K109" s="325">
        <v>103</v>
      </c>
      <c r="L109" s="335">
        <v>480.66669999999999</v>
      </c>
      <c r="N109" s="172"/>
      <c r="O109" s="170"/>
      <c r="P109" s="173"/>
      <c r="R109" s="15"/>
      <c r="S109"/>
      <c r="T109" s="109"/>
      <c r="U109" s="28"/>
    </row>
    <row r="110" spans="11:21" x14ac:dyDescent="0.25">
      <c r="K110" s="325">
        <v>104</v>
      </c>
      <c r="L110" s="335">
        <v>145.16669999999999</v>
      </c>
      <c r="N110" s="172"/>
      <c r="O110" s="170"/>
      <c r="P110" s="173"/>
      <c r="R110" s="15"/>
      <c r="S110"/>
      <c r="T110" s="109"/>
      <c r="U110" s="28"/>
    </row>
    <row r="111" spans="11:21" x14ac:dyDescent="0.25">
      <c r="K111" s="325">
        <v>105</v>
      </c>
      <c r="L111" s="335">
        <v>90.5</v>
      </c>
      <c r="N111" s="172"/>
      <c r="O111" s="170"/>
      <c r="P111" s="173"/>
      <c r="R111" s="15"/>
      <c r="S111"/>
      <c r="T111" s="109"/>
      <c r="U111" s="28"/>
    </row>
    <row r="112" spans="11:21" x14ac:dyDescent="0.25">
      <c r="K112" s="325">
        <v>106</v>
      </c>
      <c r="L112" s="335">
        <v>16</v>
      </c>
      <c r="N112" s="172"/>
      <c r="O112" s="170"/>
      <c r="P112" s="173"/>
      <c r="R112" s="15"/>
      <c r="S112"/>
      <c r="T112" s="109"/>
      <c r="U112" s="28"/>
    </row>
    <row r="113" spans="11:21" x14ac:dyDescent="0.25">
      <c r="K113" s="325">
        <v>107</v>
      </c>
      <c r="L113" s="335">
        <v>2906.3330000000001</v>
      </c>
      <c r="N113" s="172"/>
      <c r="O113" s="170"/>
      <c r="P113" s="173"/>
      <c r="R113" s="15"/>
      <c r="S113"/>
      <c r="T113" s="109"/>
      <c r="U113" s="28"/>
    </row>
    <row r="114" spans="11:21" x14ac:dyDescent="0.25">
      <c r="K114" s="325">
        <v>108</v>
      </c>
      <c r="L114" s="335">
        <v>39.666670000000003</v>
      </c>
      <c r="N114" s="172"/>
      <c r="O114" s="170"/>
      <c r="P114" s="173"/>
      <c r="R114" s="15"/>
      <c r="S114"/>
      <c r="T114" s="109"/>
      <c r="U114" s="28"/>
    </row>
    <row r="115" spans="11:21" x14ac:dyDescent="0.25">
      <c r="K115" s="325">
        <v>109</v>
      </c>
      <c r="L115" s="335">
        <v>22.16667</v>
      </c>
      <c r="N115" s="172"/>
      <c r="O115" s="170"/>
      <c r="P115" s="173"/>
      <c r="R115" s="15"/>
      <c r="S115"/>
      <c r="T115" s="109"/>
      <c r="U115" s="28"/>
    </row>
    <row r="116" spans="11:21" x14ac:dyDescent="0.25">
      <c r="K116" s="325">
        <v>110</v>
      </c>
      <c r="L116" s="335">
        <v>21</v>
      </c>
      <c r="N116" s="172"/>
      <c r="O116" s="170"/>
      <c r="P116" s="173"/>
      <c r="R116" s="15"/>
      <c r="S116"/>
      <c r="T116" s="109"/>
      <c r="U116" s="28"/>
    </row>
    <row r="117" spans="11:21" x14ac:dyDescent="0.25">
      <c r="K117" s="325">
        <v>111</v>
      </c>
      <c r="L117" s="335">
        <v>644.33330000000001</v>
      </c>
      <c r="N117" s="172"/>
      <c r="O117" s="170"/>
      <c r="P117" s="173"/>
      <c r="R117" s="15"/>
      <c r="S117"/>
      <c r="T117" s="109"/>
      <c r="U117" s="28"/>
    </row>
    <row r="118" spans="11:21" x14ac:dyDescent="0.25">
      <c r="K118" s="325">
        <v>112</v>
      </c>
      <c r="L118" s="335">
        <v>154.66669999999999</v>
      </c>
      <c r="N118" s="172"/>
      <c r="O118" s="170"/>
      <c r="P118" s="173"/>
      <c r="R118" s="15"/>
      <c r="S118"/>
      <c r="T118" s="109"/>
      <c r="U118" s="28"/>
    </row>
    <row r="119" spans="11:21" x14ac:dyDescent="0.25">
      <c r="K119" s="325">
        <v>113</v>
      </c>
      <c r="L119" s="335">
        <v>126.5</v>
      </c>
      <c r="N119" s="172"/>
      <c r="O119" s="170"/>
      <c r="P119" s="173"/>
      <c r="R119" s="15"/>
      <c r="S119"/>
      <c r="T119" s="109"/>
      <c r="U119" s="28"/>
    </row>
    <row r="120" spans="11:21" x14ac:dyDescent="0.25">
      <c r="K120" s="325">
        <v>114</v>
      </c>
      <c r="L120" s="335">
        <v>18.83333</v>
      </c>
      <c r="N120" s="172"/>
      <c r="O120" s="170"/>
      <c r="P120" s="173"/>
      <c r="R120" s="15"/>
      <c r="S120"/>
      <c r="T120" s="109"/>
      <c r="U120" s="28"/>
    </row>
    <row r="121" spans="11:21" x14ac:dyDescent="0.25">
      <c r="K121" s="325">
        <v>115</v>
      </c>
      <c r="L121" s="335">
        <v>257.5</v>
      </c>
      <c r="N121" s="172"/>
      <c r="O121" s="170"/>
      <c r="P121" s="173"/>
      <c r="R121" s="15"/>
      <c r="S121"/>
      <c r="T121" s="109"/>
      <c r="U121" s="28"/>
    </row>
    <row r="122" spans="11:21" x14ac:dyDescent="0.25">
      <c r="K122" s="325">
        <v>116</v>
      </c>
      <c r="L122" s="335">
        <v>1106</v>
      </c>
      <c r="N122" s="172"/>
      <c r="O122" s="170"/>
      <c r="P122" s="173"/>
      <c r="R122" s="15"/>
      <c r="S122"/>
      <c r="T122" s="109"/>
      <c r="U122" s="28"/>
    </row>
    <row r="123" spans="11:21" x14ac:dyDescent="0.25">
      <c r="K123" s="325">
        <v>117</v>
      </c>
      <c r="L123" s="335">
        <v>47.333329999999997</v>
      </c>
      <c r="N123" s="172"/>
      <c r="O123" s="170"/>
      <c r="P123" s="173"/>
      <c r="R123" s="15"/>
      <c r="S123"/>
      <c r="T123" s="109"/>
      <c r="U123" s="28"/>
    </row>
    <row r="124" spans="11:21" x14ac:dyDescent="0.25">
      <c r="K124" s="325">
        <v>118</v>
      </c>
      <c r="L124" s="335">
        <v>27</v>
      </c>
      <c r="N124" s="172"/>
      <c r="O124" s="170"/>
      <c r="P124" s="173"/>
      <c r="R124" s="15"/>
      <c r="S124"/>
      <c r="T124" s="109"/>
      <c r="U124" s="28"/>
    </row>
    <row r="125" spans="11:21" x14ac:dyDescent="0.25">
      <c r="K125" s="325">
        <v>119</v>
      </c>
      <c r="L125" s="335">
        <v>35.333329999999997</v>
      </c>
      <c r="N125" s="172"/>
      <c r="O125" s="170"/>
      <c r="P125" s="173"/>
      <c r="R125" s="15"/>
      <c r="S125"/>
      <c r="T125" s="109"/>
      <c r="U125" s="28"/>
    </row>
    <row r="126" spans="11:21" x14ac:dyDescent="0.25">
      <c r="K126" s="325">
        <v>120</v>
      </c>
      <c r="L126" s="335">
        <v>454.16669999999999</v>
      </c>
      <c r="N126" s="172"/>
      <c r="O126" s="170"/>
      <c r="P126" s="173"/>
      <c r="R126" s="15"/>
      <c r="S126"/>
      <c r="T126" s="109"/>
      <c r="U126" s="28"/>
    </row>
    <row r="127" spans="11:21" x14ac:dyDescent="0.25">
      <c r="K127" s="325">
        <v>121</v>
      </c>
      <c r="L127" s="335">
        <v>127.5</v>
      </c>
      <c r="N127" s="172"/>
      <c r="O127" s="170"/>
      <c r="P127" s="173"/>
      <c r="R127" s="15"/>
      <c r="S127"/>
      <c r="T127" s="109"/>
      <c r="U127" s="28"/>
    </row>
    <row r="128" spans="11:21" x14ac:dyDescent="0.25">
      <c r="K128" s="325">
        <v>122</v>
      </c>
      <c r="L128" s="335">
        <v>57.833329999999997</v>
      </c>
      <c r="N128" s="172"/>
      <c r="O128" s="170"/>
      <c r="P128" s="173"/>
      <c r="R128" s="15"/>
      <c r="S128"/>
      <c r="T128" s="109"/>
      <c r="U128" s="28"/>
    </row>
    <row r="129" spans="11:21" x14ac:dyDescent="0.25">
      <c r="K129" s="325">
        <v>123</v>
      </c>
      <c r="L129" s="335">
        <v>55</v>
      </c>
      <c r="N129" s="172"/>
      <c r="O129" s="170"/>
      <c r="P129" s="173"/>
      <c r="R129" s="15"/>
      <c r="S129"/>
      <c r="T129" s="109"/>
      <c r="U129" s="28"/>
    </row>
    <row r="130" spans="11:21" x14ac:dyDescent="0.25">
      <c r="K130" s="325">
        <v>124</v>
      </c>
      <c r="L130" s="335">
        <v>57.5</v>
      </c>
      <c r="N130" s="172"/>
      <c r="O130" s="170"/>
      <c r="P130" s="173"/>
      <c r="R130" s="15"/>
      <c r="S130"/>
      <c r="T130" s="109"/>
      <c r="U130" s="28"/>
    </row>
    <row r="131" spans="11:21" x14ac:dyDescent="0.25">
      <c r="K131" s="325">
        <v>125</v>
      </c>
      <c r="L131" s="335">
        <v>57.5</v>
      </c>
      <c r="N131" s="172"/>
      <c r="O131" s="170"/>
      <c r="P131" s="173"/>
      <c r="R131" s="15"/>
      <c r="S131"/>
      <c r="T131" s="109"/>
      <c r="U131" s="28"/>
    </row>
    <row r="132" spans="11:21" x14ac:dyDescent="0.25">
      <c r="K132" s="325">
        <v>126</v>
      </c>
      <c r="L132" s="335">
        <v>515.36670000000004</v>
      </c>
      <c r="N132" s="172"/>
      <c r="O132" s="170"/>
      <c r="P132" s="173"/>
      <c r="R132" s="15"/>
      <c r="S132"/>
      <c r="T132" s="109"/>
      <c r="U132" s="28"/>
    </row>
    <row r="133" spans="11:21" x14ac:dyDescent="0.25">
      <c r="K133" s="325">
        <v>127</v>
      </c>
      <c r="L133" s="335">
        <v>46</v>
      </c>
      <c r="N133" s="172"/>
      <c r="O133" s="170"/>
      <c r="P133" s="173"/>
      <c r="R133" s="15"/>
      <c r="S133"/>
      <c r="T133" s="109"/>
      <c r="U133" s="28"/>
    </row>
    <row r="134" spans="11:21" x14ac:dyDescent="0.25">
      <c r="K134" s="325">
        <v>128</v>
      </c>
      <c r="L134" s="335">
        <v>231.2833</v>
      </c>
      <c r="N134" s="172"/>
      <c r="O134" s="170"/>
      <c r="P134" s="173"/>
      <c r="R134" s="15"/>
      <c r="S134"/>
      <c r="T134" s="109"/>
      <c r="U134" s="28"/>
    </row>
    <row r="135" spans="11:21" x14ac:dyDescent="0.25">
      <c r="K135" s="325">
        <v>129</v>
      </c>
      <c r="L135" s="335">
        <v>215.5</v>
      </c>
      <c r="N135" s="172"/>
      <c r="O135" s="170"/>
      <c r="P135" s="173"/>
      <c r="R135" s="15"/>
      <c r="S135"/>
      <c r="T135" s="109"/>
      <c r="U135" s="28"/>
    </row>
    <row r="136" spans="11:21" x14ac:dyDescent="0.25">
      <c r="K136" s="325">
        <v>130</v>
      </c>
      <c r="L136" s="335">
        <v>59.5</v>
      </c>
      <c r="N136" s="172"/>
      <c r="O136" s="170"/>
      <c r="P136" s="173"/>
      <c r="R136" s="15"/>
      <c r="S136"/>
      <c r="T136" s="109"/>
      <c r="U136" s="28"/>
    </row>
    <row r="137" spans="11:21" x14ac:dyDescent="0.25">
      <c r="K137" s="325">
        <v>131</v>
      </c>
      <c r="L137" s="335">
        <v>121.91670000000001</v>
      </c>
      <c r="N137" s="172"/>
      <c r="O137" s="170"/>
      <c r="P137" s="173"/>
      <c r="R137" s="15"/>
      <c r="S137"/>
      <c r="T137" s="109"/>
      <c r="U137" s="28"/>
    </row>
    <row r="138" spans="11:21" x14ac:dyDescent="0.25">
      <c r="K138" s="325">
        <v>132</v>
      </c>
      <c r="L138" s="335">
        <v>607.58330000000001</v>
      </c>
      <c r="N138" s="172"/>
      <c r="O138" s="170"/>
      <c r="P138" s="173"/>
      <c r="R138" s="15"/>
      <c r="S138"/>
      <c r="T138" s="109"/>
      <c r="U138" s="28"/>
    </row>
    <row r="139" spans="11:21" x14ac:dyDescent="0.25">
      <c r="K139" s="325">
        <v>133</v>
      </c>
      <c r="L139" s="335">
        <v>399.0333</v>
      </c>
      <c r="N139" s="172"/>
      <c r="O139" s="170"/>
      <c r="P139" s="173"/>
      <c r="R139" s="15"/>
      <c r="S139"/>
      <c r="T139" s="109"/>
      <c r="U139" s="28"/>
    </row>
    <row r="140" spans="11:21" x14ac:dyDescent="0.25">
      <c r="K140" s="325">
        <v>134</v>
      </c>
      <c r="L140" s="335">
        <v>480.95</v>
      </c>
      <c r="N140" s="172"/>
      <c r="O140" s="170"/>
      <c r="P140" s="173"/>
      <c r="R140" s="15"/>
      <c r="S140"/>
      <c r="T140" s="109"/>
      <c r="U140" s="28"/>
    </row>
    <row r="141" spans="11:21" x14ac:dyDescent="0.25">
      <c r="K141" s="325">
        <v>135</v>
      </c>
      <c r="L141" s="335">
        <v>36.666670000000003</v>
      </c>
      <c r="N141" s="172"/>
      <c r="O141" s="170"/>
      <c r="P141" s="173"/>
      <c r="R141" s="15"/>
      <c r="S141"/>
      <c r="T141" s="109"/>
      <c r="U141" s="28"/>
    </row>
    <row r="142" spans="11:21" x14ac:dyDescent="0.25">
      <c r="K142" s="325">
        <v>136</v>
      </c>
      <c r="L142" s="335">
        <v>240.36670000000001</v>
      </c>
      <c r="N142" s="172"/>
      <c r="O142" s="170"/>
      <c r="P142" s="173"/>
      <c r="R142" s="15"/>
      <c r="S142"/>
      <c r="T142" s="109"/>
      <c r="U142" s="28"/>
    </row>
    <row r="143" spans="11:21" x14ac:dyDescent="0.25">
      <c r="K143" s="325">
        <v>137</v>
      </c>
      <c r="L143" s="335">
        <v>87.5</v>
      </c>
      <c r="N143" s="172"/>
      <c r="O143" s="170"/>
      <c r="P143" s="173"/>
      <c r="R143" s="15"/>
      <c r="S143"/>
      <c r="T143" s="109"/>
      <c r="U143" s="28"/>
    </row>
    <row r="144" spans="11:21" x14ac:dyDescent="0.25">
      <c r="K144" s="325">
        <v>138</v>
      </c>
      <c r="L144" s="335">
        <v>470.5</v>
      </c>
      <c r="N144" s="172"/>
      <c r="O144" s="170"/>
      <c r="P144" s="173"/>
      <c r="R144" s="15"/>
      <c r="S144"/>
      <c r="T144" s="109"/>
      <c r="U144" s="28"/>
    </row>
    <row r="145" spans="11:21" x14ac:dyDescent="0.25">
      <c r="K145" s="325">
        <v>139</v>
      </c>
      <c r="L145" s="335">
        <v>72.333330000000004</v>
      </c>
      <c r="N145" s="172"/>
      <c r="O145" s="170"/>
      <c r="P145" s="173"/>
      <c r="R145" s="15"/>
      <c r="S145"/>
      <c r="T145" s="109"/>
      <c r="U145" s="28"/>
    </row>
    <row r="146" spans="11:21" x14ac:dyDescent="0.25">
      <c r="K146" s="325">
        <v>140</v>
      </c>
      <c r="L146" s="335">
        <v>92.333330000000004</v>
      </c>
      <c r="N146" s="172"/>
      <c r="O146" s="170"/>
      <c r="P146" s="173"/>
      <c r="R146" s="15"/>
      <c r="S146"/>
      <c r="T146" s="109"/>
      <c r="U146" s="28"/>
    </row>
    <row r="147" spans="11:21" x14ac:dyDescent="0.25">
      <c r="K147" s="325">
        <v>141</v>
      </c>
      <c r="L147" s="335">
        <v>579.66669999999999</v>
      </c>
      <c r="N147" s="172"/>
      <c r="O147" s="170"/>
      <c r="P147" s="173"/>
      <c r="R147" s="15"/>
      <c r="S147"/>
      <c r="T147" s="109"/>
      <c r="U147" s="28"/>
    </row>
    <row r="148" spans="11:21" x14ac:dyDescent="0.25">
      <c r="K148" s="325">
        <v>142</v>
      </c>
      <c r="L148" s="335">
        <v>147.16669999999999</v>
      </c>
      <c r="N148" s="172"/>
      <c r="O148" s="170"/>
      <c r="P148" s="173"/>
      <c r="R148" s="15"/>
      <c r="S148"/>
      <c r="T148" s="109"/>
      <c r="U148" s="28"/>
    </row>
    <row r="149" spans="11:21" x14ac:dyDescent="0.25">
      <c r="K149" s="325">
        <v>143</v>
      </c>
      <c r="L149" s="335">
        <v>97.666669999999996</v>
      </c>
      <c r="N149" s="172"/>
      <c r="O149" s="170"/>
      <c r="P149" s="173"/>
      <c r="R149" s="15"/>
      <c r="S149"/>
      <c r="T149" s="109"/>
      <c r="U149" s="28"/>
    </row>
    <row r="150" spans="11:21" x14ac:dyDescent="0.25">
      <c r="K150" s="325">
        <v>144</v>
      </c>
      <c r="L150" s="335">
        <v>1834.6669999999999</v>
      </c>
      <c r="N150" s="172"/>
      <c r="O150" s="170"/>
      <c r="P150" s="173"/>
      <c r="R150" s="15"/>
      <c r="S150"/>
      <c r="T150" s="109"/>
      <c r="U150" s="28"/>
    </row>
    <row r="151" spans="11:21" x14ac:dyDescent="0.25">
      <c r="K151" s="325">
        <v>145</v>
      </c>
      <c r="L151" s="335">
        <v>1028.8330000000001</v>
      </c>
      <c r="N151" s="172"/>
      <c r="O151" s="170"/>
      <c r="P151" s="173"/>
      <c r="R151" s="15"/>
      <c r="S151"/>
      <c r="T151" s="109"/>
      <c r="U151" s="28"/>
    </row>
    <row r="152" spans="11:21" x14ac:dyDescent="0.25">
      <c r="K152" s="325">
        <v>146</v>
      </c>
      <c r="L152" s="335">
        <v>117.5</v>
      </c>
      <c r="N152" s="172"/>
      <c r="O152" s="170"/>
      <c r="P152" s="173"/>
      <c r="R152" s="15"/>
      <c r="S152"/>
      <c r="T152" s="109"/>
      <c r="U152" s="28"/>
    </row>
    <row r="153" spans="11:21" x14ac:dyDescent="0.25">
      <c r="K153" s="325">
        <v>147</v>
      </c>
      <c r="L153" s="335">
        <v>131.5</v>
      </c>
      <c r="N153" s="172"/>
      <c r="O153" s="170"/>
      <c r="P153" s="173"/>
      <c r="R153" s="15"/>
      <c r="S153"/>
      <c r="T153" s="109"/>
      <c r="U153" s="28"/>
    </row>
    <row r="154" spans="11:21" x14ac:dyDescent="0.25">
      <c r="K154" s="325">
        <v>148</v>
      </c>
      <c r="L154" s="335">
        <v>240.83330000000001</v>
      </c>
      <c r="N154" s="172"/>
      <c r="O154" s="170"/>
      <c r="P154" s="173"/>
      <c r="R154" s="15"/>
      <c r="S154"/>
      <c r="T154" s="109"/>
      <c r="U154" s="28"/>
    </row>
    <row r="155" spans="11:21" x14ac:dyDescent="0.25">
      <c r="K155" s="325">
        <v>149</v>
      </c>
      <c r="L155" s="335">
        <v>94</v>
      </c>
      <c r="N155" s="172"/>
      <c r="O155" s="170"/>
      <c r="P155" s="173"/>
      <c r="R155" s="15"/>
      <c r="S155"/>
      <c r="T155" s="109"/>
      <c r="U155" s="28"/>
    </row>
    <row r="156" spans="11:21" x14ac:dyDescent="0.25">
      <c r="K156" s="325">
        <v>150</v>
      </c>
      <c r="L156" s="335">
        <v>216.83330000000001</v>
      </c>
      <c r="N156" s="172"/>
      <c r="O156" s="170"/>
      <c r="P156" s="173"/>
      <c r="R156" s="15"/>
      <c r="S156"/>
      <c r="T156" s="109"/>
      <c r="U156" s="28"/>
    </row>
    <row r="157" spans="11:21" x14ac:dyDescent="0.25">
      <c r="K157" s="325">
        <v>151</v>
      </c>
      <c r="L157" s="335">
        <v>372.66669999999999</v>
      </c>
      <c r="N157" s="172"/>
      <c r="O157" s="170"/>
      <c r="P157" s="173"/>
      <c r="R157" s="15"/>
      <c r="S157"/>
      <c r="T157" s="109"/>
      <c r="U157" s="28"/>
    </row>
    <row r="158" spans="11:21" x14ac:dyDescent="0.25">
      <c r="K158" s="325">
        <v>152</v>
      </c>
      <c r="L158" s="335">
        <v>372.5</v>
      </c>
      <c r="N158" s="172"/>
      <c r="O158" s="170"/>
      <c r="P158" s="173"/>
      <c r="R158" s="15"/>
      <c r="S158"/>
      <c r="T158" s="109"/>
      <c r="U158" s="28"/>
    </row>
    <row r="159" spans="11:21" x14ac:dyDescent="0.25">
      <c r="K159" s="325">
        <v>153</v>
      </c>
      <c r="L159" s="335">
        <v>76</v>
      </c>
      <c r="N159" s="172"/>
      <c r="O159" s="170"/>
      <c r="P159" s="173"/>
      <c r="R159" s="15"/>
      <c r="S159"/>
      <c r="T159" s="109"/>
      <c r="U159" s="28"/>
    </row>
    <row r="160" spans="11:21" x14ac:dyDescent="0.25">
      <c r="K160" s="325">
        <v>154</v>
      </c>
      <c r="L160" s="335">
        <v>361.83330000000001</v>
      </c>
      <c r="N160" s="172"/>
      <c r="O160" s="170"/>
      <c r="P160" s="173"/>
      <c r="R160" s="15"/>
      <c r="S160"/>
      <c r="T160" s="109"/>
      <c r="U160" s="28"/>
    </row>
    <row r="161" spans="7:21" x14ac:dyDescent="0.25">
      <c r="K161" s="325">
        <v>155</v>
      </c>
      <c r="L161" s="335">
        <v>313.5</v>
      </c>
      <c r="N161" s="172"/>
      <c r="O161" s="170"/>
      <c r="P161" s="173"/>
      <c r="R161" s="15"/>
      <c r="S161"/>
      <c r="T161" s="109"/>
      <c r="U161" s="28"/>
    </row>
    <row r="162" spans="7:21" x14ac:dyDescent="0.25">
      <c r="G162" s="142"/>
      <c r="H162" s="11"/>
      <c r="K162" s="325">
        <v>156</v>
      </c>
      <c r="L162" s="335">
        <v>63.333329999999997</v>
      </c>
      <c r="M162" s="167"/>
      <c r="N162" s="172"/>
      <c r="O162" s="170"/>
      <c r="P162" s="173"/>
      <c r="R162" s="15"/>
      <c r="S162"/>
      <c r="T162" s="109"/>
      <c r="U162" s="28"/>
    </row>
    <row r="163" spans="7:21" x14ac:dyDescent="0.25">
      <c r="G163" s="142"/>
      <c r="H163" s="11"/>
      <c r="K163" s="325">
        <v>157</v>
      </c>
      <c r="L163" s="335">
        <v>23.83333</v>
      </c>
      <c r="M163" s="167"/>
      <c r="N163" s="172"/>
      <c r="O163" s="170"/>
      <c r="P163" s="173"/>
      <c r="R163" s="15"/>
      <c r="S163"/>
      <c r="T163" s="109"/>
      <c r="U163" s="28"/>
    </row>
    <row r="164" spans="7:21" x14ac:dyDescent="0.25">
      <c r="G164" s="142"/>
      <c r="H164" s="11"/>
      <c r="K164" s="325">
        <v>158</v>
      </c>
      <c r="L164" s="335">
        <v>178.16669999999999</v>
      </c>
      <c r="M164" s="167"/>
      <c r="N164" s="172"/>
      <c r="O164" s="170"/>
      <c r="P164" s="173"/>
      <c r="R164" s="15"/>
      <c r="S164"/>
      <c r="T164" s="109"/>
      <c r="U164" s="28"/>
    </row>
    <row r="165" spans="7:21" x14ac:dyDescent="0.25">
      <c r="G165" s="142"/>
      <c r="H165" s="11"/>
      <c r="K165" s="325">
        <v>159</v>
      </c>
      <c r="L165" s="335">
        <v>228.5</v>
      </c>
      <c r="M165" s="167"/>
      <c r="N165" s="172"/>
      <c r="O165" s="170"/>
      <c r="P165" s="173"/>
      <c r="R165" s="15"/>
      <c r="S165"/>
      <c r="T165" s="109"/>
      <c r="U165" s="28"/>
    </row>
    <row r="166" spans="7:21" x14ac:dyDescent="0.25">
      <c r="G166" s="143"/>
      <c r="H166" s="51"/>
      <c r="K166" s="325">
        <v>160</v>
      </c>
      <c r="L166" s="335">
        <v>42.333329999999997</v>
      </c>
      <c r="M166" s="168"/>
      <c r="N166" s="172"/>
      <c r="O166" s="170"/>
      <c r="P166" s="173"/>
      <c r="R166" s="15"/>
      <c r="S166"/>
      <c r="T166" s="109"/>
      <c r="U166" s="28"/>
    </row>
    <row r="167" spans="7:21" x14ac:dyDescent="0.25">
      <c r="G167" s="143"/>
      <c r="H167" s="11"/>
      <c r="K167" s="325">
        <v>161</v>
      </c>
      <c r="L167" s="335">
        <v>75</v>
      </c>
      <c r="M167" s="167"/>
      <c r="N167" s="172"/>
      <c r="O167" s="170"/>
      <c r="P167" s="173"/>
      <c r="R167" s="15"/>
      <c r="S167"/>
      <c r="T167" s="109"/>
      <c r="U167" s="28"/>
    </row>
    <row r="168" spans="7:21" x14ac:dyDescent="0.25">
      <c r="G168" s="143"/>
      <c r="H168" s="11"/>
      <c r="K168" s="325">
        <v>162</v>
      </c>
      <c r="L168" s="335">
        <v>2483.1669999999999</v>
      </c>
      <c r="M168" s="167"/>
      <c r="N168" s="172"/>
      <c r="O168" s="170"/>
      <c r="P168" s="173"/>
      <c r="R168" s="15"/>
      <c r="S168"/>
      <c r="T168" s="109"/>
      <c r="U168" s="28"/>
    </row>
    <row r="169" spans="7:21" x14ac:dyDescent="0.25">
      <c r="G169" s="143"/>
      <c r="H169" s="11"/>
      <c r="K169" s="325">
        <v>163</v>
      </c>
      <c r="L169" s="335">
        <v>742.66669999999999</v>
      </c>
      <c r="M169" s="167"/>
      <c r="N169" s="172"/>
      <c r="O169" s="170"/>
      <c r="P169" s="173"/>
      <c r="R169" s="15"/>
      <c r="S169"/>
      <c r="T169" s="109"/>
      <c r="U169" s="28"/>
    </row>
    <row r="170" spans="7:21" x14ac:dyDescent="0.25">
      <c r="G170" s="143"/>
      <c r="H170" s="11"/>
      <c r="K170" s="325">
        <v>164</v>
      </c>
      <c r="L170" s="335">
        <v>56.666670000000003</v>
      </c>
      <c r="M170" s="167"/>
      <c r="N170" s="172"/>
      <c r="O170" s="170"/>
      <c r="P170" s="173"/>
      <c r="R170" s="15"/>
      <c r="S170"/>
      <c r="T170" s="109"/>
      <c r="U170" s="28"/>
    </row>
    <row r="171" spans="7:21" x14ac:dyDescent="0.25">
      <c r="G171" s="143"/>
      <c r="H171" s="11"/>
      <c r="K171" s="325">
        <v>165</v>
      </c>
      <c r="L171" s="335">
        <v>607.16669999999999</v>
      </c>
      <c r="M171" s="167"/>
      <c r="N171" s="172"/>
      <c r="O171" s="170"/>
      <c r="P171" s="173"/>
      <c r="R171" s="15"/>
      <c r="S171"/>
      <c r="T171" s="109"/>
      <c r="U171" s="28"/>
    </row>
    <row r="172" spans="7:21" x14ac:dyDescent="0.25">
      <c r="G172" s="143"/>
      <c r="H172" s="11"/>
      <c r="K172" s="325">
        <v>166</v>
      </c>
      <c r="L172" s="335">
        <v>15</v>
      </c>
      <c r="M172" s="167"/>
      <c r="N172" s="172"/>
      <c r="O172" s="170"/>
      <c r="P172" s="173"/>
      <c r="R172" s="15"/>
      <c r="S172"/>
      <c r="T172" s="109"/>
      <c r="U172" s="28"/>
    </row>
    <row r="173" spans="7:21" x14ac:dyDescent="0.25">
      <c r="G173" s="143"/>
      <c r="H173" s="11"/>
      <c r="K173" s="325">
        <v>167</v>
      </c>
      <c r="L173" s="335">
        <v>20</v>
      </c>
      <c r="M173" s="167"/>
      <c r="N173" s="172"/>
      <c r="O173" s="170"/>
      <c r="P173" s="173"/>
      <c r="R173" s="15"/>
      <c r="S173"/>
      <c r="T173" s="109"/>
      <c r="U173" s="28"/>
    </row>
    <row r="174" spans="7:21" x14ac:dyDescent="0.25">
      <c r="G174" s="143"/>
      <c r="H174" s="11"/>
      <c r="K174" s="325">
        <v>168</v>
      </c>
      <c r="L174" s="335">
        <v>46.5</v>
      </c>
      <c r="M174" s="167"/>
      <c r="N174" s="172"/>
      <c r="O174" s="170"/>
      <c r="P174" s="173"/>
      <c r="R174" s="15"/>
      <c r="S174"/>
      <c r="T174" s="109"/>
      <c r="U174" s="28"/>
    </row>
    <row r="175" spans="7:21" x14ac:dyDescent="0.25">
      <c r="G175" s="143"/>
      <c r="H175" s="11"/>
      <c r="K175" s="325">
        <v>169</v>
      </c>
      <c r="L175" s="335">
        <v>49.5</v>
      </c>
      <c r="M175" s="167"/>
      <c r="N175" s="172"/>
      <c r="O175" s="170"/>
      <c r="P175" s="173"/>
      <c r="R175" s="15"/>
      <c r="S175"/>
      <c r="T175" s="109"/>
      <c r="U175" s="28"/>
    </row>
    <row r="176" spans="7:21" x14ac:dyDescent="0.25">
      <c r="G176" s="143"/>
      <c r="H176" s="11"/>
      <c r="K176" s="325">
        <v>170</v>
      </c>
      <c r="L176" s="335">
        <v>87.5</v>
      </c>
      <c r="M176" s="167"/>
      <c r="N176" s="172"/>
      <c r="O176" s="170"/>
      <c r="P176" s="173"/>
      <c r="R176" s="15"/>
      <c r="S176"/>
      <c r="T176" s="109"/>
      <c r="U176" s="28"/>
    </row>
    <row r="177" spans="7:21" x14ac:dyDescent="0.25">
      <c r="G177" s="143"/>
      <c r="H177" s="51"/>
      <c r="K177" s="325">
        <v>171</v>
      </c>
      <c r="L177" s="335">
        <v>48</v>
      </c>
      <c r="M177" s="167"/>
      <c r="N177" s="172"/>
      <c r="O177" s="170"/>
      <c r="P177" s="173"/>
      <c r="R177" s="15"/>
      <c r="S177"/>
      <c r="T177" s="109"/>
      <c r="U177" s="28"/>
    </row>
    <row r="178" spans="7:21" x14ac:dyDescent="0.25">
      <c r="G178" s="143"/>
      <c r="H178" s="51"/>
      <c r="K178" s="325">
        <v>172</v>
      </c>
      <c r="L178" s="335">
        <v>137</v>
      </c>
      <c r="M178" s="167"/>
      <c r="N178" s="172"/>
      <c r="O178" s="170"/>
      <c r="P178" s="173"/>
      <c r="R178" s="15"/>
      <c r="S178"/>
      <c r="T178" s="109"/>
      <c r="U178" s="28"/>
    </row>
    <row r="179" spans="7:21" x14ac:dyDescent="0.25">
      <c r="G179" s="143"/>
      <c r="H179" s="11"/>
      <c r="K179" s="325">
        <v>173</v>
      </c>
      <c r="L179" s="335">
        <v>180.5</v>
      </c>
      <c r="M179" s="167"/>
      <c r="N179" s="172"/>
      <c r="O179" s="170"/>
      <c r="P179" s="173"/>
      <c r="R179" s="15"/>
      <c r="S179"/>
      <c r="T179" s="109"/>
      <c r="U179" s="28"/>
    </row>
    <row r="180" spans="7:21" x14ac:dyDescent="0.25">
      <c r="G180" s="143"/>
      <c r="H180" s="11"/>
      <c r="K180" s="325">
        <v>174</v>
      </c>
      <c r="L180" s="335">
        <v>16</v>
      </c>
      <c r="M180" s="167"/>
      <c r="N180" s="172"/>
      <c r="O180" s="170"/>
      <c r="P180" s="173"/>
      <c r="R180" s="15"/>
      <c r="S180"/>
      <c r="T180" s="109"/>
      <c r="U180" s="28"/>
    </row>
    <row r="181" spans="7:21" x14ac:dyDescent="0.25">
      <c r="G181" s="143"/>
      <c r="H181" s="11"/>
      <c r="K181" s="325">
        <v>175</v>
      </c>
      <c r="L181" s="335">
        <v>285.5</v>
      </c>
      <c r="M181" s="167"/>
      <c r="N181" s="172"/>
      <c r="O181" s="170"/>
      <c r="P181" s="173"/>
      <c r="R181" s="15"/>
      <c r="S181"/>
      <c r="T181" s="109"/>
      <c r="U181" s="28"/>
    </row>
    <row r="182" spans="7:21" x14ac:dyDescent="0.25">
      <c r="G182" s="143"/>
      <c r="H182" s="11"/>
      <c r="K182" s="325">
        <v>176</v>
      </c>
      <c r="L182" s="335">
        <v>93.5</v>
      </c>
      <c r="M182" s="167"/>
      <c r="N182" s="172"/>
      <c r="O182" s="170"/>
      <c r="P182" s="173"/>
      <c r="R182" s="15"/>
      <c r="S182"/>
      <c r="T182" s="109"/>
      <c r="U182" s="28"/>
    </row>
    <row r="183" spans="7:21" x14ac:dyDescent="0.25">
      <c r="G183" s="143"/>
      <c r="H183" s="11"/>
      <c r="K183" s="325">
        <v>177</v>
      </c>
      <c r="L183" s="335">
        <v>65</v>
      </c>
      <c r="M183" s="167"/>
      <c r="N183" s="172"/>
      <c r="O183" s="170"/>
      <c r="P183" s="173"/>
      <c r="R183" s="15"/>
      <c r="S183"/>
      <c r="T183" s="109"/>
      <c r="U183" s="28"/>
    </row>
    <row r="184" spans="7:21" x14ac:dyDescent="0.25">
      <c r="G184" s="143"/>
      <c r="H184" s="11"/>
      <c r="K184" s="325">
        <v>178</v>
      </c>
      <c r="L184" s="335">
        <v>694</v>
      </c>
      <c r="M184" s="167"/>
      <c r="N184" s="172"/>
      <c r="O184" s="170"/>
      <c r="P184" s="173"/>
      <c r="R184" s="15"/>
      <c r="S184"/>
      <c r="T184" s="109"/>
      <c r="U184" s="28"/>
    </row>
    <row r="185" spans="7:21" x14ac:dyDescent="0.25">
      <c r="G185" s="143"/>
      <c r="H185" s="11"/>
      <c r="K185" s="325">
        <v>179</v>
      </c>
      <c r="L185" s="335">
        <v>17.33333</v>
      </c>
      <c r="M185" s="167"/>
      <c r="N185" s="172"/>
      <c r="O185" s="170"/>
      <c r="P185" s="173"/>
      <c r="R185" s="15"/>
      <c r="S185"/>
      <c r="T185" s="109"/>
      <c r="U185" s="28"/>
    </row>
    <row r="186" spans="7:21" x14ac:dyDescent="0.25">
      <c r="G186" s="143"/>
      <c r="K186" s="325">
        <v>180</v>
      </c>
      <c r="L186" s="335">
        <v>48</v>
      </c>
      <c r="M186" s="167"/>
      <c r="N186" s="172"/>
      <c r="O186" s="170"/>
      <c r="P186" s="173"/>
      <c r="R186" s="15"/>
      <c r="S186"/>
      <c r="T186" s="109"/>
      <c r="U186" s="28"/>
    </row>
    <row r="187" spans="7:21" x14ac:dyDescent="0.25">
      <c r="G187" s="143"/>
      <c r="H187" s="11"/>
      <c r="K187" s="325">
        <v>181</v>
      </c>
      <c r="L187" s="335">
        <v>62</v>
      </c>
      <c r="M187" s="167"/>
      <c r="N187" s="172"/>
      <c r="O187" s="170"/>
      <c r="P187" s="173"/>
      <c r="S187"/>
    </row>
    <row r="188" spans="7:21" x14ac:dyDescent="0.25">
      <c r="G188" s="143"/>
      <c r="K188" s="325">
        <v>182</v>
      </c>
      <c r="L188" s="335">
        <v>750.83330000000001</v>
      </c>
      <c r="M188" s="167"/>
      <c r="N188" s="172"/>
      <c r="O188" s="170"/>
      <c r="P188" s="173"/>
      <c r="S188"/>
    </row>
    <row r="189" spans="7:21" x14ac:dyDescent="0.25">
      <c r="G189" s="143"/>
      <c r="H189" s="11"/>
      <c r="K189" s="325">
        <v>183</v>
      </c>
      <c r="L189" s="335">
        <v>36.833329999999997</v>
      </c>
      <c r="M189" s="167"/>
      <c r="N189" s="172"/>
      <c r="O189" s="170"/>
      <c r="P189" s="173"/>
      <c r="S189"/>
    </row>
    <row r="190" spans="7:21" x14ac:dyDescent="0.25">
      <c r="G190" s="143"/>
      <c r="H190" s="11"/>
      <c r="K190" s="325">
        <v>184</v>
      </c>
      <c r="L190" s="335">
        <v>165.16669999999999</v>
      </c>
      <c r="M190" s="167"/>
      <c r="N190" s="172"/>
      <c r="O190" s="170"/>
      <c r="P190" s="173"/>
      <c r="S190"/>
    </row>
    <row r="191" spans="7:21" x14ac:dyDescent="0.25">
      <c r="G191" s="143"/>
      <c r="H191" s="11"/>
      <c r="K191" s="325">
        <v>185</v>
      </c>
      <c r="L191" s="335">
        <v>320.66669999999999</v>
      </c>
      <c r="M191" s="167"/>
      <c r="N191" s="172"/>
      <c r="O191" s="170"/>
      <c r="P191" s="173"/>
      <c r="S191"/>
    </row>
    <row r="192" spans="7:21" x14ac:dyDescent="0.25">
      <c r="G192" s="143"/>
      <c r="H192" s="11"/>
      <c r="K192" s="325">
        <v>186</v>
      </c>
      <c r="L192" s="335">
        <v>121.16670000000001</v>
      </c>
      <c r="M192" s="167"/>
      <c r="N192" s="172"/>
      <c r="O192" s="170"/>
      <c r="P192" s="173"/>
      <c r="S192"/>
    </row>
    <row r="193" spans="7:19" x14ac:dyDescent="0.25">
      <c r="G193" s="143"/>
      <c r="H193" s="11"/>
      <c r="K193" s="325">
        <v>187</v>
      </c>
      <c r="L193" s="335">
        <v>82.5</v>
      </c>
      <c r="M193" s="167"/>
      <c r="N193" s="172"/>
      <c r="O193" s="170"/>
      <c r="P193" s="173"/>
      <c r="S193"/>
    </row>
    <row r="194" spans="7:19" x14ac:dyDescent="0.25">
      <c r="G194" s="143"/>
      <c r="H194" s="11"/>
      <c r="K194" s="325">
        <v>188</v>
      </c>
      <c r="L194" s="335">
        <v>110</v>
      </c>
      <c r="M194" s="167"/>
      <c r="N194" s="172"/>
      <c r="O194" s="170"/>
      <c r="P194" s="173"/>
      <c r="S194"/>
    </row>
    <row r="195" spans="7:19" x14ac:dyDescent="0.25">
      <c r="G195" s="143"/>
      <c r="H195" s="11"/>
      <c r="K195" s="325">
        <v>189</v>
      </c>
      <c r="L195" s="335">
        <v>286.2167</v>
      </c>
      <c r="M195" s="167"/>
      <c r="N195" s="172"/>
      <c r="O195" s="170"/>
      <c r="P195" s="173"/>
      <c r="S195"/>
    </row>
    <row r="196" spans="7:19" x14ac:dyDescent="0.25">
      <c r="G196" s="143"/>
      <c r="H196" s="11"/>
      <c r="K196" s="325">
        <v>190</v>
      </c>
      <c r="L196" s="335">
        <v>154.13329999999999</v>
      </c>
      <c r="M196" s="167"/>
      <c r="N196" s="172"/>
      <c r="O196" s="170"/>
      <c r="P196" s="173"/>
      <c r="S196"/>
    </row>
    <row r="197" spans="7:19" x14ac:dyDescent="0.25">
      <c r="G197" s="143"/>
      <c r="H197" s="11"/>
      <c r="K197" s="325">
        <v>191</v>
      </c>
      <c r="L197" s="335">
        <v>34</v>
      </c>
      <c r="M197" s="167"/>
      <c r="N197" s="172"/>
      <c r="O197" s="170"/>
      <c r="P197" s="173"/>
      <c r="S197"/>
    </row>
    <row r="198" spans="7:19" x14ac:dyDescent="0.25">
      <c r="G198" s="143"/>
      <c r="H198" s="11"/>
      <c r="K198" s="325">
        <v>192</v>
      </c>
      <c r="L198" s="335">
        <v>1928.8330000000001</v>
      </c>
      <c r="M198" s="167"/>
      <c r="N198" s="172"/>
      <c r="O198" s="170"/>
      <c r="P198" s="173"/>
      <c r="S198"/>
    </row>
    <row r="199" spans="7:19" x14ac:dyDescent="0.25">
      <c r="G199" s="143"/>
      <c r="H199" s="11"/>
      <c r="K199" s="325">
        <v>193</v>
      </c>
      <c r="L199" s="335">
        <v>347.9667</v>
      </c>
      <c r="M199" s="167"/>
      <c r="N199" s="172"/>
      <c r="O199" s="170"/>
      <c r="P199" s="173"/>
      <c r="S199"/>
    </row>
    <row r="200" spans="7:19" x14ac:dyDescent="0.25">
      <c r="G200" s="143"/>
      <c r="H200" s="11"/>
      <c r="K200" s="325">
        <v>194</v>
      </c>
      <c r="L200" s="335">
        <v>1655.883</v>
      </c>
      <c r="M200" s="167"/>
      <c r="N200" s="172"/>
      <c r="O200" s="170"/>
      <c r="P200" s="173"/>
      <c r="S200"/>
    </row>
    <row r="201" spans="7:19" x14ac:dyDescent="0.25">
      <c r="G201" s="143"/>
      <c r="H201" s="11"/>
      <c r="K201" s="325">
        <v>195</v>
      </c>
      <c r="L201" s="335">
        <v>132.5</v>
      </c>
      <c r="M201" s="167"/>
      <c r="N201" s="172"/>
      <c r="O201" s="170"/>
      <c r="P201" s="173"/>
      <c r="S201"/>
    </row>
    <row r="202" spans="7:19" x14ac:dyDescent="0.25">
      <c r="G202" s="143"/>
      <c r="H202" s="11"/>
      <c r="K202" s="325">
        <v>196</v>
      </c>
      <c r="L202" s="335">
        <v>49</v>
      </c>
      <c r="M202" s="167"/>
      <c r="N202" s="172"/>
      <c r="O202" s="170"/>
      <c r="P202" s="173"/>
      <c r="S202"/>
    </row>
    <row r="203" spans="7:19" x14ac:dyDescent="0.25">
      <c r="G203" s="143"/>
      <c r="H203" s="11"/>
      <c r="K203" s="325">
        <v>197</v>
      </c>
      <c r="L203" s="335">
        <v>17</v>
      </c>
      <c r="M203" s="167"/>
      <c r="N203" s="172"/>
      <c r="O203" s="170"/>
      <c r="P203" s="173"/>
      <c r="S203"/>
    </row>
    <row r="204" spans="7:19" x14ac:dyDescent="0.25">
      <c r="G204" s="143"/>
      <c r="H204" s="11"/>
      <c r="K204" s="325">
        <v>198</v>
      </c>
      <c r="L204" s="335">
        <v>162</v>
      </c>
      <c r="M204" s="167"/>
      <c r="N204" s="172"/>
      <c r="O204" s="170"/>
      <c r="P204" s="173"/>
      <c r="S204"/>
    </row>
    <row r="205" spans="7:19" x14ac:dyDescent="0.25">
      <c r="G205" s="143"/>
      <c r="H205" s="11"/>
      <c r="K205" s="325">
        <v>199</v>
      </c>
      <c r="L205" s="335">
        <v>2243.5</v>
      </c>
      <c r="M205" s="167"/>
      <c r="N205" s="172"/>
      <c r="O205" s="170"/>
      <c r="P205" s="173"/>
      <c r="S205"/>
    </row>
    <row r="206" spans="7:19" x14ac:dyDescent="0.25">
      <c r="G206" s="15"/>
      <c r="K206" s="325">
        <v>200</v>
      </c>
      <c r="L206" s="335">
        <v>16.83333</v>
      </c>
      <c r="N206" s="172"/>
      <c r="O206" s="170"/>
      <c r="P206" s="173"/>
      <c r="S206"/>
    </row>
    <row r="207" spans="7:19" x14ac:dyDescent="0.25">
      <c r="G207" s="15"/>
      <c r="K207" s="325">
        <v>201</v>
      </c>
      <c r="L207" s="335">
        <v>54</v>
      </c>
      <c r="N207" s="172"/>
      <c r="O207" s="170"/>
      <c r="P207" s="173"/>
      <c r="S207"/>
    </row>
    <row r="208" spans="7:19" x14ac:dyDescent="0.25">
      <c r="G208" s="15"/>
      <c r="K208" s="325">
        <v>202</v>
      </c>
      <c r="L208" s="335">
        <v>22.33333</v>
      </c>
      <c r="N208" s="172"/>
      <c r="O208" s="170"/>
      <c r="P208" s="173"/>
      <c r="S208"/>
    </row>
    <row r="209" spans="7:19" x14ac:dyDescent="0.25">
      <c r="G209" s="15"/>
      <c r="K209" s="325">
        <v>203</v>
      </c>
      <c r="L209" s="335">
        <v>15</v>
      </c>
      <c r="N209" s="172"/>
      <c r="O209" s="170"/>
      <c r="P209" s="173"/>
      <c r="S209"/>
    </row>
    <row r="210" spans="7:19" x14ac:dyDescent="0.25">
      <c r="G210" s="15"/>
      <c r="I210" s="26"/>
      <c r="J210" s="26"/>
      <c r="K210" s="325">
        <v>204</v>
      </c>
      <c r="L210" s="335">
        <v>208.66669999999999</v>
      </c>
      <c r="N210" s="172"/>
      <c r="O210" s="170"/>
      <c r="P210" s="173"/>
    </row>
    <row r="211" spans="7:19" x14ac:dyDescent="0.25">
      <c r="G211" s="15"/>
      <c r="I211" s="26"/>
      <c r="J211" s="26"/>
      <c r="K211" s="325">
        <v>205</v>
      </c>
      <c r="L211" s="335">
        <v>82</v>
      </c>
      <c r="N211" s="172"/>
      <c r="O211" s="170"/>
      <c r="P211" s="173"/>
    </row>
    <row r="212" spans="7:19" x14ac:dyDescent="0.25">
      <c r="G212" s="15"/>
      <c r="I212" s="26"/>
      <c r="J212" s="26"/>
      <c r="K212" s="325">
        <v>206</v>
      </c>
      <c r="L212" s="335">
        <v>61</v>
      </c>
      <c r="N212" s="172"/>
      <c r="O212" s="170"/>
      <c r="P212" s="173"/>
    </row>
    <row r="213" spans="7:19" x14ac:dyDescent="0.25">
      <c r="G213" s="15"/>
      <c r="I213" s="26"/>
      <c r="J213" s="26"/>
      <c r="K213" s="325">
        <v>207</v>
      </c>
      <c r="L213" s="335">
        <v>99.5</v>
      </c>
      <c r="N213" s="172"/>
      <c r="O213" s="170"/>
      <c r="P213" s="173"/>
    </row>
    <row r="214" spans="7:19" x14ac:dyDescent="0.25">
      <c r="G214" s="15"/>
      <c r="I214" s="26"/>
      <c r="J214" s="26"/>
      <c r="K214" s="325">
        <v>208</v>
      </c>
      <c r="L214" s="335">
        <v>193.5</v>
      </c>
      <c r="N214" s="172"/>
      <c r="O214" s="170"/>
      <c r="P214" s="173"/>
    </row>
    <row r="215" spans="7:19" x14ac:dyDescent="0.25">
      <c r="G215" s="15"/>
      <c r="I215" s="26"/>
      <c r="J215" s="26"/>
      <c r="K215" s="325">
        <v>209</v>
      </c>
      <c r="L215" s="335">
        <v>66.5</v>
      </c>
      <c r="N215" s="172"/>
      <c r="O215" s="170"/>
      <c r="P215" s="173"/>
    </row>
    <row r="216" spans="7:19" x14ac:dyDescent="0.25">
      <c r="G216" s="15"/>
      <c r="I216" s="26"/>
      <c r="J216" s="26"/>
      <c r="K216" s="325">
        <v>210</v>
      </c>
      <c r="L216" s="335">
        <v>173</v>
      </c>
      <c r="N216" s="172"/>
      <c r="O216" s="170"/>
      <c r="P216" s="173"/>
    </row>
    <row r="217" spans="7:19" x14ac:dyDescent="0.25">
      <c r="G217" s="15"/>
      <c r="I217" s="26"/>
      <c r="J217" s="26"/>
      <c r="K217" s="325">
        <v>211</v>
      </c>
      <c r="L217" s="335">
        <v>17.5</v>
      </c>
      <c r="N217" s="172"/>
      <c r="O217" s="170"/>
      <c r="P217" s="173"/>
    </row>
    <row r="218" spans="7:19" x14ac:dyDescent="0.25">
      <c r="G218" s="15"/>
      <c r="I218" s="26"/>
      <c r="J218" s="26"/>
      <c r="K218" s="325">
        <v>212</v>
      </c>
      <c r="L218" s="335">
        <v>21</v>
      </c>
      <c r="N218" s="172"/>
      <c r="O218" s="170"/>
      <c r="P218" s="173"/>
    </row>
    <row r="219" spans="7:19" x14ac:dyDescent="0.25">
      <c r="G219" s="15"/>
      <c r="I219" s="26"/>
      <c r="J219" s="26"/>
      <c r="K219" s="325">
        <v>213</v>
      </c>
      <c r="L219" s="335">
        <v>58</v>
      </c>
      <c r="N219" s="172"/>
      <c r="O219" s="170"/>
      <c r="P219" s="173"/>
    </row>
    <row r="220" spans="7:19" x14ac:dyDescent="0.25">
      <c r="K220" s="325">
        <v>214</v>
      </c>
      <c r="L220" s="335">
        <v>51</v>
      </c>
    </row>
    <row r="221" spans="7:19" x14ac:dyDescent="0.25">
      <c r="K221" s="325">
        <v>215</v>
      </c>
      <c r="L221" s="335">
        <v>279</v>
      </c>
    </row>
    <row r="222" spans="7:19" x14ac:dyDescent="0.25">
      <c r="K222" s="325">
        <v>216</v>
      </c>
      <c r="L222" s="335">
        <v>19</v>
      </c>
    </row>
    <row r="223" spans="7:19" x14ac:dyDescent="0.25">
      <c r="K223" s="325">
        <v>217</v>
      </c>
      <c r="L223" s="335">
        <v>18</v>
      </c>
    </row>
    <row r="224" spans="7:19" x14ac:dyDescent="0.25">
      <c r="K224" s="325">
        <v>218</v>
      </c>
      <c r="L224" s="335">
        <v>26.5</v>
      </c>
    </row>
    <row r="225" spans="11:12" x14ac:dyDescent="0.25">
      <c r="K225" s="325">
        <v>219</v>
      </c>
      <c r="L225" s="335">
        <v>358.33330000000001</v>
      </c>
    </row>
    <row r="226" spans="11:12" x14ac:dyDescent="0.25">
      <c r="K226" s="325">
        <v>220</v>
      </c>
      <c r="L226" s="335">
        <v>121</v>
      </c>
    </row>
    <row r="227" spans="11:12" x14ac:dyDescent="0.25">
      <c r="K227" s="325">
        <v>221</v>
      </c>
      <c r="L227" s="335">
        <v>17</v>
      </c>
    </row>
    <row r="228" spans="11:12" x14ac:dyDescent="0.25">
      <c r="K228" s="325">
        <v>222</v>
      </c>
      <c r="L228" s="335">
        <v>93.833330000000004</v>
      </c>
    </row>
    <row r="229" spans="11:12" x14ac:dyDescent="0.25">
      <c r="K229" s="325">
        <v>223</v>
      </c>
      <c r="L229" s="335">
        <v>121.5</v>
      </c>
    </row>
    <row r="230" spans="11:12" x14ac:dyDescent="0.25">
      <c r="K230" s="325">
        <v>224</v>
      </c>
      <c r="L230" s="335">
        <v>40.333329999999997</v>
      </c>
    </row>
    <row r="231" spans="11:12" x14ac:dyDescent="0.25">
      <c r="K231" s="325">
        <v>225</v>
      </c>
      <c r="L231" s="335">
        <v>19.5</v>
      </c>
    </row>
    <row r="232" spans="11:12" x14ac:dyDescent="0.25">
      <c r="K232" s="325">
        <v>226</v>
      </c>
      <c r="L232" s="335">
        <v>47</v>
      </c>
    </row>
    <row r="233" spans="11:12" x14ac:dyDescent="0.25">
      <c r="K233" s="325">
        <v>227</v>
      </c>
      <c r="L233" s="335">
        <v>121</v>
      </c>
    </row>
    <row r="234" spans="11:12" x14ac:dyDescent="0.25">
      <c r="K234" s="325">
        <v>228</v>
      </c>
      <c r="L234" s="335">
        <v>28</v>
      </c>
    </row>
    <row r="235" spans="11:12" x14ac:dyDescent="0.25">
      <c r="K235" s="325">
        <v>229</v>
      </c>
      <c r="L235" s="335">
        <v>70</v>
      </c>
    </row>
    <row r="236" spans="11:12" x14ac:dyDescent="0.25">
      <c r="K236" s="325">
        <v>230</v>
      </c>
      <c r="L236" s="335">
        <v>20.5</v>
      </c>
    </row>
    <row r="237" spans="11:12" x14ac:dyDescent="0.25">
      <c r="K237" s="325">
        <v>231</v>
      </c>
      <c r="L237" s="335">
        <v>29</v>
      </c>
    </row>
    <row r="238" spans="11:12" x14ac:dyDescent="0.25">
      <c r="K238" s="325">
        <v>232</v>
      </c>
      <c r="L238" s="335">
        <v>1394.5</v>
      </c>
    </row>
    <row r="239" spans="11:12" x14ac:dyDescent="0.25">
      <c r="K239" s="325">
        <v>233</v>
      </c>
      <c r="L239" s="335">
        <v>31</v>
      </c>
    </row>
    <row r="240" spans="11:12" x14ac:dyDescent="0.25">
      <c r="K240" s="325">
        <v>234</v>
      </c>
      <c r="L240" s="335">
        <v>387.5</v>
      </c>
    </row>
    <row r="241" spans="11:12" x14ac:dyDescent="0.25">
      <c r="K241" s="325">
        <v>235</v>
      </c>
      <c r="L241" s="335">
        <v>34</v>
      </c>
    </row>
    <row r="242" spans="11:12" x14ac:dyDescent="0.25">
      <c r="K242" s="325">
        <v>236</v>
      </c>
      <c r="L242" s="335">
        <v>49</v>
      </c>
    </row>
    <row r="243" spans="11:12" x14ac:dyDescent="0.25">
      <c r="K243" s="325">
        <v>237</v>
      </c>
      <c r="L243" s="335">
        <v>50</v>
      </c>
    </row>
    <row r="244" spans="11:12" x14ac:dyDescent="0.25">
      <c r="K244" s="325">
        <v>238</v>
      </c>
      <c r="L244" s="335">
        <v>70</v>
      </c>
    </row>
    <row r="245" spans="11:12" x14ac:dyDescent="0.25">
      <c r="K245" s="325">
        <v>239</v>
      </c>
      <c r="L245" s="335">
        <v>172.25</v>
      </c>
    </row>
    <row r="246" spans="11:12" x14ac:dyDescent="0.25">
      <c r="K246" s="325">
        <v>240</v>
      </c>
      <c r="L246" s="335">
        <v>36</v>
      </c>
    </row>
    <row r="247" spans="11:12" x14ac:dyDescent="0.25">
      <c r="K247" s="325">
        <v>241</v>
      </c>
      <c r="L247" s="335">
        <v>24.5</v>
      </c>
    </row>
    <row r="248" spans="11:12" x14ac:dyDescent="0.25">
      <c r="K248" s="325">
        <v>242</v>
      </c>
      <c r="L248" s="335">
        <v>42</v>
      </c>
    </row>
    <row r="249" spans="11:12" x14ac:dyDescent="0.25">
      <c r="K249" s="327">
        <v>243</v>
      </c>
      <c r="L249" s="336">
        <v>69.5</v>
      </c>
    </row>
    <row r="251" spans="11:12" x14ac:dyDescent="0.25">
      <c r="K251" s="19" t="s">
        <v>593</v>
      </c>
      <c r="L251" s="11">
        <f>SUM(L7:L249)</f>
        <v>53672.785970000012</v>
      </c>
    </row>
    <row r="252" spans="11:12" x14ac:dyDescent="0.25">
      <c r="K252" s="18"/>
      <c r="L252" s="334"/>
    </row>
    <row r="253" spans="11:12" x14ac:dyDescent="0.25">
      <c r="K253" s="18"/>
      <c r="L253" s="334"/>
    </row>
    <row r="254" spans="11:12" x14ac:dyDescent="0.25">
      <c r="K254" s="18"/>
    </row>
    <row r="256" spans="11:12" x14ac:dyDescent="0.25">
      <c r="K256" s="18"/>
      <c r="L256" s="11"/>
    </row>
    <row r="257" spans="11:12" x14ac:dyDescent="0.25">
      <c r="K257" s="18"/>
      <c r="L257" s="11"/>
    </row>
    <row r="258" spans="11:12" x14ac:dyDescent="0.25">
      <c r="K258" s="18"/>
      <c r="L258" s="11"/>
    </row>
    <row r="259" spans="11:12" x14ac:dyDescent="0.25">
      <c r="K259" s="18"/>
      <c r="L259" s="11"/>
    </row>
    <row r="260" spans="11:12" x14ac:dyDescent="0.25">
      <c r="K260" s="18"/>
      <c r="L260" s="11"/>
    </row>
    <row r="261" spans="11:12" x14ac:dyDescent="0.25">
      <c r="K261" s="18"/>
      <c r="L261" s="11"/>
    </row>
    <row r="262" spans="11:12" x14ac:dyDescent="0.25">
      <c r="K262" s="18"/>
      <c r="L262" s="11"/>
    </row>
    <row r="263" spans="11:12" x14ac:dyDescent="0.25">
      <c r="K263" s="18"/>
      <c r="L263" s="11"/>
    </row>
    <row r="264" spans="11:12" x14ac:dyDescent="0.25">
      <c r="K264" s="18"/>
      <c r="L264" s="11"/>
    </row>
    <row r="265" spans="11:12" x14ac:dyDescent="0.25">
      <c r="K265" s="18"/>
      <c r="L265" s="11"/>
    </row>
    <row r="266" spans="11:12" x14ac:dyDescent="0.25">
      <c r="K266" s="18"/>
      <c r="L266" s="11"/>
    </row>
    <row r="267" spans="11:12" x14ac:dyDescent="0.25">
      <c r="K267" s="18"/>
      <c r="L267" s="11"/>
    </row>
    <row r="268" spans="11:12" x14ac:dyDescent="0.25">
      <c r="K268" s="18"/>
      <c r="L268" s="11"/>
    </row>
    <row r="269" spans="11:12" x14ac:dyDescent="0.25">
      <c r="K269" s="18"/>
      <c r="L269" s="11"/>
    </row>
    <row r="270" spans="11:12" x14ac:dyDescent="0.25">
      <c r="K270" s="18"/>
      <c r="L270" s="11"/>
    </row>
    <row r="271" spans="11:12" x14ac:dyDescent="0.25">
      <c r="K271" s="18"/>
      <c r="L271" s="11"/>
    </row>
    <row r="272" spans="11:12" x14ac:dyDescent="0.25">
      <c r="K272" s="18"/>
      <c r="L272" s="11"/>
    </row>
    <row r="273" spans="11:12" x14ac:dyDescent="0.25">
      <c r="K273" s="18"/>
      <c r="L273" s="11"/>
    </row>
    <row r="274" spans="11:12" x14ac:dyDescent="0.25">
      <c r="K274" s="18"/>
      <c r="L274" s="11"/>
    </row>
    <row r="275" spans="11:12" x14ac:dyDescent="0.25">
      <c r="K275" s="18"/>
      <c r="L275" s="11"/>
    </row>
    <row r="276" spans="11:12" x14ac:dyDescent="0.25">
      <c r="K276" s="18"/>
      <c r="L276" s="11"/>
    </row>
    <row r="277" spans="11:12" x14ac:dyDescent="0.25">
      <c r="K277" s="18"/>
      <c r="L277" s="11"/>
    </row>
    <row r="278" spans="11:12" x14ac:dyDescent="0.25">
      <c r="K278" s="18"/>
      <c r="L278" s="11"/>
    </row>
    <row r="279" spans="11:12" x14ac:dyDescent="0.25">
      <c r="K279" s="18"/>
      <c r="L279" s="11"/>
    </row>
    <row r="280" spans="11:12" x14ac:dyDescent="0.25">
      <c r="K280" s="18"/>
      <c r="L280" s="11"/>
    </row>
    <row r="281" spans="11:12" x14ac:dyDescent="0.25">
      <c r="K281" s="18"/>
      <c r="L281" s="11"/>
    </row>
    <row r="282" spans="11:12" x14ac:dyDescent="0.25">
      <c r="K282" s="18"/>
      <c r="L282" s="11"/>
    </row>
    <row r="283" spans="11:12" x14ac:dyDescent="0.25">
      <c r="K283" s="18"/>
      <c r="L283" s="11"/>
    </row>
    <row r="284" spans="11:12" x14ac:dyDescent="0.25">
      <c r="K284" s="18"/>
      <c r="L284" s="11"/>
    </row>
    <row r="285" spans="11:12" x14ac:dyDescent="0.25">
      <c r="K285" s="18"/>
      <c r="L285" s="11"/>
    </row>
    <row r="286" spans="11:12" x14ac:dyDescent="0.25">
      <c r="K286" s="18"/>
      <c r="L286" s="11"/>
    </row>
    <row r="287" spans="11:12" x14ac:dyDescent="0.25">
      <c r="K287" s="18"/>
      <c r="L287" s="11"/>
    </row>
    <row r="288" spans="11:12" x14ac:dyDescent="0.25">
      <c r="K288" s="18"/>
      <c r="L288" s="11"/>
    </row>
    <row r="289" spans="11:12" x14ac:dyDescent="0.25">
      <c r="K289" s="18"/>
      <c r="L289" s="11"/>
    </row>
    <row r="290" spans="11:12" x14ac:dyDescent="0.25">
      <c r="K290" s="18"/>
      <c r="L290" s="11"/>
    </row>
    <row r="291" spans="11:12" x14ac:dyDescent="0.25">
      <c r="K291" s="18"/>
      <c r="L291" s="11"/>
    </row>
    <row r="292" spans="11:12" x14ac:dyDescent="0.25">
      <c r="K292" s="18"/>
      <c r="L292" s="11"/>
    </row>
    <row r="293" spans="11:12" x14ac:dyDescent="0.25">
      <c r="K293" s="18"/>
      <c r="L293" s="11"/>
    </row>
  </sheetData>
  <phoneticPr fontId="7" type="noConversion"/>
  <pageMargins left="0.75" right="0.75" top="1" bottom="1" header="0.5" footer="0.5"/>
  <pageSetup paperSize="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43</vt:i4>
      </vt:variant>
    </vt:vector>
  </HeadingPairs>
  <TitlesOfParts>
    <vt:vector size="70" baseType="lpstr">
      <vt:lpstr>index</vt:lpstr>
      <vt:lpstr>SealDamage</vt:lpstr>
      <vt:lpstr>SETS</vt:lpstr>
      <vt:lpstr>Sheet1</vt:lpstr>
      <vt:lpstr>catchElasticity</vt:lpstr>
      <vt:lpstr>set_fishery_catchQuotaName</vt:lpstr>
      <vt:lpstr>LANDINGOBLIGATION</vt:lpstr>
      <vt:lpstr>Subsidies</vt:lpstr>
      <vt:lpstr>VESSELS</vt:lpstr>
      <vt:lpstr>PRICES_A</vt:lpstr>
      <vt:lpstr>PRICES_B</vt:lpstr>
      <vt:lpstr>VARCOSTS</vt:lpstr>
      <vt:lpstr>COST</vt:lpstr>
      <vt:lpstr>TAC_quotaArea</vt:lpstr>
      <vt:lpstr>TAC</vt:lpstr>
      <vt:lpstr>TAC_temp</vt:lpstr>
      <vt:lpstr>policyGroup_delete</vt:lpstr>
      <vt:lpstr>SSB</vt:lpstr>
      <vt:lpstr>landings</vt:lpstr>
      <vt:lpstr>discards</vt:lpstr>
      <vt:lpstr>fishingarea</vt:lpstr>
      <vt:lpstr>MAX_EFF_V</vt:lpstr>
      <vt:lpstr>MAX_EFF_F</vt:lpstr>
      <vt:lpstr>SEASON</vt:lpstr>
      <vt:lpstr>EffortRegulation</vt:lpstr>
      <vt:lpstr>SUBSETS</vt:lpstr>
      <vt:lpstr>discount_rate</vt:lpstr>
      <vt:lpstr>AREA</vt:lpstr>
      <vt:lpstr>BALTIC_COD_PERMIT</vt:lpstr>
      <vt:lpstr>TAC_quotaArea!BIOL_MAX</vt:lpstr>
      <vt:lpstr>BIOL_MAX</vt:lpstr>
      <vt:lpstr>CAPITAL_FC</vt:lpstr>
      <vt:lpstr>discards!CATCH_2009</vt:lpstr>
      <vt:lpstr>CATCH_2009</vt:lpstr>
      <vt:lpstr>CATCH_PER_EFFORT</vt:lpstr>
      <vt:lpstr>catchElasticity</vt:lpstr>
      <vt:lpstr>CREW</vt:lpstr>
      <vt:lpstr>discount_rate</vt:lpstr>
      <vt:lpstr>EFFORT_2009</vt:lpstr>
      <vt:lpstr>SETS!fishery</vt:lpstr>
      <vt:lpstr>VARCOSTS!FISHERY</vt:lpstr>
      <vt:lpstr>FISHERY</vt:lpstr>
      <vt:lpstr>fishery_segment_metier_area</vt:lpstr>
      <vt:lpstr>FISHINGAREA</vt:lpstr>
      <vt:lpstr>FLEET</vt:lpstr>
      <vt:lpstr>kwH_per_vessel</vt:lpstr>
      <vt:lpstr>kwH_vessel_seg</vt:lpstr>
      <vt:lpstr>MAX_EFF_F</vt:lpstr>
      <vt:lpstr>MAX_EFF_V</vt:lpstr>
      <vt:lpstr>maxEffSegMonth</vt:lpstr>
      <vt:lpstr>metier</vt:lpstr>
      <vt:lpstr>OTHER_FC</vt:lpstr>
      <vt:lpstr>PRICES</vt:lpstr>
      <vt:lpstr>quotaArea</vt:lpstr>
      <vt:lpstr>quotaArea_area</vt:lpstr>
      <vt:lpstr>SEASON</vt:lpstr>
      <vt:lpstr>SEGMENT</vt:lpstr>
      <vt:lpstr>species</vt:lpstr>
      <vt:lpstr>SSB_2009</vt:lpstr>
      <vt:lpstr>SSB_MOD</vt:lpstr>
      <vt:lpstr>SUBSET_NAMES</vt:lpstr>
      <vt:lpstr>TAC_2009</vt:lpstr>
      <vt:lpstr>TAC_MOD</vt:lpstr>
      <vt:lpstr>TAC_quotaArea!TAC_MOD_quotaArea</vt:lpstr>
      <vt:lpstr>VC_ALTLABOUR</vt:lpstr>
      <vt:lpstr>VC_FUEL</vt:lpstr>
      <vt:lpstr>VC_LABOUR</vt:lpstr>
      <vt:lpstr>VC_OTHER</vt:lpstr>
      <vt:lpstr>VC_REPAIR</vt:lpstr>
      <vt:lpstr>VESS_CAP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Torbjörn Jansson</cp:lastModifiedBy>
  <cp:lastPrinted>2012-01-05T13:09:23Z</cp:lastPrinted>
  <dcterms:created xsi:type="dcterms:W3CDTF">2008-09-17T10:41:07Z</dcterms:created>
  <dcterms:modified xsi:type="dcterms:W3CDTF">2022-06-20T09:52:36Z</dcterms:modified>
</cp:coreProperties>
</file>