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RANC\Desktop\APPMO-SP\Entregables\Estimacion de Costos\"/>
    </mc:Choice>
  </mc:AlternateContent>
  <bookViews>
    <workbookView xWindow="0" yWindow="0" windowWidth="10512" windowHeight="3864"/>
  </bookViews>
  <sheets>
    <sheet name="Hoja1" sheetId="1" r:id="rId1"/>
  </sheets>
  <calcPr calcId="162913" iterate="1" iterateCount="20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48" i="1"/>
  <c r="F38" i="1"/>
  <c r="I44" i="1" l="1"/>
  <c r="S18" i="1"/>
  <c r="N32" i="1"/>
  <c r="N31" i="1"/>
  <c r="N30" i="1"/>
  <c r="N28" i="1"/>
  <c r="N16" i="1"/>
  <c r="N13" i="1"/>
  <c r="N12" i="1"/>
  <c r="N10" i="1"/>
  <c r="N7" i="1"/>
  <c r="N5" i="1"/>
  <c r="N4" i="1"/>
  <c r="I26" i="1"/>
  <c r="T26" i="1" s="1"/>
  <c r="I27" i="1"/>
  <c r="T27" i="1" s="1"/>
  <c r="I28" i="1"/>
  <c r="I29" i="1"/>
  <c r="T29" i="1" s="1"/>
  <c r="I30" i="1"/>
  <c r="I31" i="1"/>
  <c r="I32" i="1"/>
  <c r="T32" i="1" s="1"/>
  <c r="I33" i="1"/>
  <c r="T33" i="1" s="1"/>
  <c r="I34" i="1"/>
  <c r="T34" i="1" s="1"/>
  <c r="I5" i="1"/>
  <c r="I6" i="1"/>
  <c r="T6" i="1" s="1"/>
  <c r="I7" i="1"/>
  <c r="I8" i="1"/>
  <c r="T8" i="1" s="1"/>
  <c r="I9" i="1"/>
  <c r="T9" i="1" s="1"/>
  <c r="I10" i="1"/>
  <c r="I11" i="1"/>
  <c r="T11" i="1" s="1"/>
  <c r="I12" i="1"/>
  <c r="I13" i="1"/>
  <c r="T13" i="1" s="1"/>
  <c r="I14" i="1"/>
  <c r="T14" i="1" s="1"/>
  <c r="I15" i="1"/>
  <c r="T15" i="1" s="1"/>
  <c r="I16" i="1"/>
  <c r="I17" i="1"/>
  <c r="T17" i="1" s="1"/>
  <c r="I18" i="1"/>
  <c r="I19" i="1"/>
  <c r="T19" i="1" s="1"/>
  <c r="I20" i="1"/>
  <c r="T20" i="1" s="1"/>
  <c r="I21" i="1"/>
  <c r="T21" i="1" s="1"/>
  <c r="I22" i="1"/>
  <c r="T22" i="1" s="1"/>
  <c r="I23" i="1"/>
  <c r="T23" i="1" s="1"/>
  <c r="I24" i="1"/>
  <c r="T24" i="1" s="1"/>
  <c r="I25" i="1"/>
  <c r="T25" i="1" s="1"/>
  <c r="I4" i="1"/>
  <c r="T31" i="1" l="1"/>
  <c r="T7" i="1"/>
  <c r="T5" i="1"/>
  <c r="F45" i="1"/>
  <c r="F40" i="1"/>
  <c r="F39" i="1"/>
  <c r="F44" i="1"/>
  <c r="F43" i="1"/>
  <c r="F42" i="1"/>
  <c r="F41" i="1"/>
  <c r="T10" i="1"/>
  <c r="T12" i="1"/>
  <c r="T18" i="1"/>
  <c r="F47" i="1"/>
  <c r="T4" i="1"/>
  <c r="T16" i="1"/>
  <c r="T30" i="1"/>
  <c r="T28" i="1"/>
  <c r="T35" i="1" l="1"/>
  <c r="F49" i="1" l="1"/>
</calcChain>
</file>

<file path=xl/sharedStrings.xml><?xml version="1.0" encoding="utf-8"?>
<sst xmlns="http://schemas.openxmlformats.org/spreadsheetml/2006/main" count="181" uniqueCount="90">
  <si>
    <t>HITOS</t>
  </si>
  <si>
    <t>-</t>
  </si>
  <si>
    <t>TIPO DE RECURSO: PERSONAL</t>
  </si>
  <si>
    <t>TIPO DE RECURSO: MATERIALES O  CONSUMIBLES</t>
  </si>
  <si>
    <t>TIPO DE RECURSO: MÁQUINAS O NO CONSUMIBLES</t>
  </si>
  <si>
    <t>UNIDADES</t>
  </si>
  <si>
    <t>CANTIDAD</t>
  </si>
  <si>
    <t>TOTAL</t>
  </si>
  <si>
    <t xml:space="preserve"> TOTAL GASTOS </t>
  </si>
  <si>
    <t>COSTO UNITARIO</t>
  </si>
  <si>
    <t>COSTO TOTAL</t>
  </si>
  <si>
    <t>NOMBRE DEL RECURSO</t>
  </si>
  <si>
    <t>ACTIVIDADES</t>
  </si>
  <si>
    <r>
      <t>1.0</t>
    </r>
    <r>
      <rPr>
        <sz val="7"/>
        <color rgb="FF000000"/>
        <rFont val="Times New Roman"/>
        <family val="1"/>
      </rPr>
      <t xml:space="preserve"> </t>
    </r>
    <r>
      <rPr>
        <sz val="12"/>
        <color rgb="FF000000"/>
        <rFont val="Arial"/>
        <family val="2"/>
      </rPr>
      <t xml:space="preserve"> Planeación</t>
    </r>
  </si>
  <si>
    <r>
      <t>1.1</t>
    </r>
    <r>
      <rPr>
        <sz val="7"/>
        <color rgb="FF000000"/>
        <rFont val="Times New Roman"/>
        <family val="1"/>
      </rPr>
      <t xml:space="preserve"> </t>
    </r>
    <r>
      <rPr>
        <sz val="12"/>
        <color rgb="FF000000"/>
        <rFont val="Arial"/>
        <family val="2"/>
      </rPr>
      <t>Integración de equipo</t>
    </r>
  </si>
  <si>
    <r>
      <t>1.2</t>
    </r>
    <r>
      <rPr>
        <sz val="7"/>
        <color rgb="FF000000"/>
        <rFont val="Times New Roman"/>
        <family val="1"/>
      </rPr>
      <t xml:space="preserve"> </t>
    </r>
    <r>
      <rPr>
        <sz val="12"/>
        <color rgb="FF000000"/>
        <rFont val="Arial"/>
        <family val="2"/>
      </rPr>
      <t xml:space="preserve"> Lista de Interesados</t>
    </r>
  </si>
  <si>
    <r>
      <t>1.3</t>
    </r>
    <r>
      <rPr>
        <sz val="7"/>
        <color rgb="FF000000"/>
        <rFont val="Times New Roman"/>
        <family val="1"/>
      </rPr>
      <t xml:space="preserve"> </t>
    </r>
    <r>
      <rPr>
        <sz val="12"/>
        <color rgb="FF000000"/>
        <rFont val="Arial"/>
        <family val="2"/>
      </rPr>
      <t xml:space="preserve"> Acercamiento al sponsor</t>
    </r>
  </si>
  <si>
    <r>
      <t>1.4</t>
    </r>
    <r>
      <rPr>
        <sz val="7"/>
        <color rgb="FF000000"/>
        <rFont val="Times New Roman"/>
        <family val="1"/>
      </rPr>
      <t xml:space="preserve"> </t>
    </r>
    <r>
      <rPr>
        <sz val="12"/>
        <color rgb="FF000000"/>
        <rFont val="Arial"/>
        <family val="2"/>
      </rPr>
      <t xml:space="preserve"> Recolectar datos</t>
    </r>
  </si>
  <si>
    <r>
      <t>1.5</t>
    </r>
    <r>
      <rPr>
        <sz val="7"/>
        <color rgb="FF000000"/>
        <rFont val="Times New Roman"/>
        <family val="1"/>
      </rPr>
      <t xml:space="preserve"> </t>
    </r>
    <r>
      <rPr>
        <sz val="12"/>
        <color rgb="FF000000"/>
        <rFont val="Arial"/>
        <family val="2"/>
      </rPr>
      <t xml:space="preserve"> Planteamiento del problema</t>
    </r>
  </si>
  <si>
    <r>
      <t>1.6</t>
    </r>
    <r>
      <rPr>
        <sz val="7"/>
        <color rgb="FF000000"/>
        <rFont val="Times New Roman"/>
        <family val="1"/>
      </rPr>
      <t xml:space="preserve"> </t>
    </r>
    <r>
      <rPr>
        <sz val="12"/>
        <color rgb="FF000000"/>
        <rFont val="Arial"/>
        <family val="2"/>
      </rPr>
      <t xml:space="preserve"> Costos</t>
    </r>
  </si>
  <si>
    <r>
      <t>1.7</t>
    </r>
    <r>
      <rPr>
        <sz val="7"/>
        <color rgb="FF000000"/>
        <rFont val="Times New Roman"/>
        <family val="1"/>
      </rPr>
      <t xml:space="preserve"> </t>
    </r>
    <r>
      <rPr>
        <sz val="12"/>
        <color rgb="FF000000"/>
        <rFont val="Arial"/>
        <family val="2"/>
      </rPr>
      <t xml:space="preserve"> Requerimientos</t>
    </r>
  </si>
  <si>
    <r>
      <t>1.8</t>
    </r>
    <r>
      <rPr>
        <sz val="7"/>
        <color rgb="FF000000"/>
        <rFont val="Times New Roman"/>
        <family val="1"/>
      </rPr>
      <t xml:space="preserve"> </t>
    </r>
    <r>
      <rPr>
        <sz val="12"/>
        <color rgb="FF000000"/>
        <rFont val="Arial"/>
        <family val="2"/>
      </rPr>
      <t>Cronograma</t>
    </r>
  </si>
  <si>
    <r>
      <t>1.9</t>
    </r>
    <r>
      <rPr>
        <sz val="7"/>
        <color rgb="FF000000"/>
        <rFont val="Times New Roman"/>
        <family val="1"/>
      </rPr>
      <t xml:space="preserve"> </t>
    </r>
    <r>
      <rPr>
        <sz val="12"/>
        <color rgb="FF000000"/>
        <rFont val="Arial"/>
        <family val="2"/>
      </rPr>
      <t xml:space="preserve"> Project Charter</t>
    </r>
  </si>
  <si>
    <r>
      <t>2.0</t>
    </r>
    <r>
      <rPr>
        <sz val="7"/>
        <color rgb="FF000000"/>
        <rFont val="Times New Roman"/>
        <family val="1"/>
      </rPr>
      <t xml:space="preserve"> </t>
    </r>
    <r>
      <rPr>
        <sz val="12"/>
        <color rgb="FF000000"/>
        <rFont val="Arial"/>
        <family val="2"/>
      </rPr>
      <t xml:space="preserve"> Organización</t>
    </r>
  </si>
  <si>
    <r>
      <t>2.1</t>
    </r>
    <r>
      <rPr>
        <sz val="7"/>
        <color rgb="FF000000"/>
        <rFont val="Times New Roman"/>
        <family val="1"/>
      </rPr>
      <t xml:space="preserve"> </t>
    </r>
    <r>
      <rPr>
        <sz val="12"/>
        <color rgb="FF000000"/>
        <rFont val="Arial"/>
        <family val="2"/>
      </rPr>
      <t xml:space="preserve"> Scopes Statement</t>
    </r>
  </si>
  <si>
    <r>
      <t>2.2</t>
    </r>
    <r>
      <rPr>
        <sz val="7"/>
        <color rgb="FF000000"/>
        <rFont val="Times New Roman"/>
        <family val="1"/>
      </rPr>
      <t xml:space="preserve"> </t>
    </r>
    <r>
      <rPr>
        <sz val="12"/>
        <color rgb="FF000000"/>
        <rFont val="Arial"/>
        <family val="2"/>
      </rPr>
      <t xml:space="preserve"> WBS</t>
    </r>
  </si>
  <si>
    <r>
      <t>2.3</t>
    </r>
    <r>
      <rPr>
        <sz val="7"/>
        <color rgb="FF000000"/>
        <rFont val="Times New Roman"/>
        <family val="1"/>
      </rPr>
      <t xml:space="preserve"> </t>
    </r>
    <r>
      <rPr>
        <sz val="12"/>
        <color rgb="FF000000"/>
        <rFont val="Arial"/>
        <family val="2"/>
      </rPr>
      <t xml:space="preserve"> Diccionarios WBS</t>
    </r>
  </si>
  <si>
    <r>
      <t>2.4</t>
    </r>
    <r>
      <rPr>
        <sz val="7"/>
        <color rgb="FF000000"/>
        <rFont val="Times New Roman"/>
        <family val="1"/>
      </rPr>
      <t xml:space="preserve"> </t>
    </r>
    <r>
      <rPr>
        <sz val="12"/>
        <color rgb="FF000000"/>
        <rFont val="Arial"/>
        <family val="2"/>
      </rPr>
      <t xml:space="preserve"> Contratos</t>
    </r>
  </si>
  <si>
    <r>
      <t>3.0</t>
    </r>
    <r>
      <rPr>
        <sz val="7"/>
        <color rgb="FF000000"/>
        <rFont val="Times New Roman"/>
        <family val="1"/>
      </rPr>
      <t xml:space="preserve"> </t>
    </r>
    <r>
      <rPr>
        <sz val="12"/>
        <color rgb="FF000000"/>
        <rFont val="Arial"/>
        <family val="2"/>
      </rPr>
      <t xml:space="preserve"> Ejecución</t>
    </r>
  </si>
  <si>
    <r>
      <t>3.1</t>
    </r>
    <r>
      <rPr>
        <sz val="7"/>
        <color rgb="FF000000"/>
        <rFont val="Times New Roman"/>
        <family val="1"/>
      </rPr>
      <t xml:space="preserve"> </t>
    </r>
    <r>
      <rPr>
        <sz val="12"/>
        <color rgb="FF000000"/>
        <rFont val="Arial"/>
        <family val="2"/>
      </rPr>
      <t xml:space="preserve"> Inicio</t>
    </r>
  </si>
  <si>
    <t>3.1.1 Base de datos</t>
  </si>
  <si>
    <t>3.1.2 Diseños</t>
  </si>
  <si>
    <r>
      <t>3.2</t>
    </r>
    <r>
      <rPr>
        <sz val="7"/>
        <color rgb="FF000000"/>
        <rFont val="Times New Roman"/>
        <family val="1"/>
      </rPr>
      <t xml:space="preserve"> </t>
    </r>
    <r>
      <rPr>
        <sz val="12"/>
        <color rgb="FF000000"/>
        <rFont val="Arial"/>
        <family val="2"/>
      </rPr>
      <t xml:space="preserve"> Desarrollo</t>
    </r>
  </si>
  <si>
    <t>3.2.1 Módulo Compras</t>
  </si>
  <si>
    <t>3.2.2 Módulo Bodegas</t>
  </si>
  <si>
    <t>3.2.3 Módulo Producción</t>
  </si>
  <si>
    <t>3.2.4 Módulo Almacén</t>
  </si>
  <si>
    <t>3.2.5 Módulo Ventas</t>
  </si>
  <si>
    <r>
      <t>3.3</t>
    </r>
    <r>
      <rPr>
        <sz val="7"/>
        <color rgb="FF000000"/>
        <rFont val="Times New Roman"/>
        <family val="1"/>
      </rPr>
      <t xml:space="preserve"> </t>
    </r>
    <r>
      <rPr>
        <sz val="12"/>
        <color rgb="FF000000"/>
        <rFont val="Arial"/>
        <family val="2"/>
      </rPr>
      <t xml:space="preserve"> Seguimiento</t>
    </r>
  </si>
  <si>
    <t>3.3.1 Pruebas</t>
  </si>
  <si>
    <t>3.3.2 Pruebas del Servidor</t>
  </si>
  <si>
    <t>3.3.3 Implementación de módulos</t>
  </si>
  <si>
    <r>
      <t>3.4</t>
    </r>
    <r>
      <rPr>
        <sz val="7"/>
        <color rgb="FF000000"/>
        <rFont val="Times New Roman"/>
        <family val="1"/>
      </rPr>
      <t xml:space="preserve"> </t>
    </r>
    <r>
      <rPr>
        <sz val="12"/>
        <color rgb="FF000000"/>
        <rFont val="Arial"/>
        <family val="2"/>
      </rPr>
      <t xml:space="preserve"> Cierre</t>
    </r>
  </si>
  <si>
    <t>3.4.1 Seguridad</t>
  </si>
  <si>
    <t>4.0 Seguimiento</t>
  </si>
  <si>
    <t>4.1 Bitácoras de Control</t>
  </si>
  <si>
    <r>
      <t>4.2</t>
    </r>
    <r>
      <rPr>
        <sz val="7"/>
        <color rgb="FF000000"/>
        <rFont val="Times New Roman"/>
        <family val="1"/>
      </rPr>
      <t xml:space="preserve"> </t>
    </r>
    <r>
      <rPr>
        <sz val="12"/>
        <color rgb="FF000000"/>
        <rFont val="Arial"/>
        <family val="2"/>
      </rPr>
      <t xml:space="preserve"> Plan de Contingencia</t>
    </r>
  </si>
  <si>
    <t>5.0 Control</t>
  </si>
  <si>
    <t>5.1 Minutas</t>
  </si>
  <si>
    <t>6.0 Cierre</t>
  </si>
  <si>
    <t>6.1 Acta de finalización</t>
  </si>
  <si>
    <t>6.2 Manual</t>
  </si>
  <si>
    <t>6.3 Capacitaciones</t>
  </si>
  <si>
    <t>6.4 Lecciones aprendidas</t>
  </si>
  <si>
    <t>HHFJ</t>
  </si>
  <si>
    <t>TDCJ</t>
  </si>
  <si>
    <t>MMVH</t>
  </si>
  <si>
    <t>PMGE</t>
  </si>
  <si>
    <t>Hr - H</t>
  </si>
  <si>
    <t>Hoja Impresión</t>
  </si>
  <si>
    <t>Pieza</t>
  </si>
  <si>
    <t>Software diseño</t>
  </si>
  <si>
    <t>Software</t>
  </si>
  <si>
    <t>SIGLAS</t>
  </si>
  <si>
    <t>SIGNIFICADO</t>
  </si>
  <si>
    <t>Hr -H</t>
  </si>
  <si>
    <t>HERNÁNDEZ HERNÁNDE FRANCISCO JAVIER</t>
  </si>
  <si>
    <t>MÉNDEZ MARTÍNEZ VÍCTOR HUGO</t>
  </si>
  <si>
    <t>TAPIA DOMÓNGUEZ CECILIA DE JESÚS</t>
  </si>
  <si>
    <t>PÉREZ MAYORGA GERARDO EDUARDO</t>
  </si>
  <si>
    <t>Horas-Hombre</t>
  </si>
  <si>
    <t>TOTAL PROYECTO</t>
  </si>
  <si>
    <t>MES</t>
  </si>
  <si>
    <t>CARACTERISTICAS</t>
  </si>
  <si>
    <t>BENEFICIO/MES</t>
  </si>
  <si>
    <t> DESCRIPCIÓN</t>
  </si>
  <si>
    <t xml:space="preserve"> Control del almacén de materia prima </t>
  </si>
  <si>
    <t>El almacén donde se ubica la materia prima, es muy susceptible a perdidas por la falta de control y organización. Al implementar el Software en la empresa se tendrá un registro total de las entradas y salidas de la materia prima, y tomando en cuenta que las pérdidas generadas entre todas las sucursales al mes son  entre $2,000.00 a $8,000.00 se planea evitar dichas bajas, por lo que al mes se piensa ahorrar una cantidad alrededor de $5,000.00 al mes.</t>
  </si>
  <si>
    <t>Control de producción</t>
  </si>
  <si>
    <t>Control de almacén de productos</t>
  </si>
  <si>
    <t>Control de ventas</t>
  </si>
  <si>
    <t>Tener un control de las ventas generadas por mes permite a la empresa administrar la información y concentrarse en el factor ganancias y factor perdidas. Las bajas evitadas por mes supone un valor de mayor a $5,000.00, ya que hay ventas realizadas donde existen perdidas en centavos por venta, tomando en cuenta que hay cientos de ventas por día y por sucursal, se plantea que las pérdidas podrían ser mayor a $10,000.00.</t>
  </si>
  <si>
    <t>Control de Rutas</t>
  </si>
  <si>
    <t>Con el control de las rutas se piensa ahorrar una cantidad alrededor de $10,000.00 al conocer el contenido neto almacenado en cada camión por ruta, ya que las pérdidas de producto en las rutas son muy propensas a ocurrir por diferentes causas, lo que con el software se administrará bajo un control de entradas y salidas para cada camión en cada ruta. Las pérdidas por mes en las rutas suelen ser de $5,000.00 a $12,000.00</t>
  </si>
  <si>
    <t>El almacén de productos ya finalizados, suele tener problemas con conteos o no es tan preciso el cálculo total de cada uno de ellos, lo que al implementar la aplicación existirá un control de todas las salidas y entradas de los productos, en el que se planea que al tener un control de cada almacén evitará perdidas y los ingresos podrían ser mayores a $7,00.00, basándose en las pérdidas que suelen generarse al mes, que por lo general son de $2,000.00 a $5,000.00 por cada almacén.</t>
  </si>
  <si>
    <t>Con los módulos del software orientados a la producción en la panadería, se planea aumentar el rendimiento con lo que se obtendría por resultado más productos en menos tiempo, siendo este último el factor primordial para generar más ingresos por día. Optimizando esta parte se piensa generar al mes una cantidad estimada de $8,000.00, ya que el valor neto de la producción diaria es alrededor de $10,500.00.</t>
  </si>
  <si>
    <t>VPN</t>
  </si>
  <si>
    <t>TIR</t>
  </si>
  <si>
    <t>Total Proyecto</t>
  </si>
  <si>
    <t>Costo beneficio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</si>
</sst>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12"/>
      <color rgb="FF000000"/>
      <name val="Arial"/>
      <family val="2"/>
    </font>
    <font>
      <sz val="8"/>
      <color rgb="FF000000"/>
      <name val="Arial"/>
      <family val="2"/>
    </font>
    <font>
      <b/>
      <sz val="12"/>
      <color rgb="FF000000"/>
      <name val="Arial"/>
      <family val="2"/>
    </font>
    <font>
      <b/>
      <sz val="8"/>
      <color rgb="FF000000"/>
      <name val="Arial"/>
      <family val="2"/>
    </font>
    <font>
      <sz val="7"/>
      <color rgb="FF000000"/>
      <name val="Times New Roman"/>
      <family val="1"/>
    </font>
  </fonts>
  <fills count="9">
    <fill>
      <patternFill patternType="none"/>
    </fill>
    <fill>
      <patternFill patternType="gray125"/>
    </fill>
    <fill>
      <patternFill patternType="solid">
        <fgColor rgb="FFF4B083"/>
        <bgColor indexed="64"/>
      </patternFill>
    </fill>
    <fill>
      <patternFill patternType="solid">
        <fgColor rgb="FFF4B084"/>
        <bgColor indexed="64"/>
      </patternFill>
    </fill>
    <fill>
      <patternFill patternType="solid">
        <fgColor rgb="FFF7CAAC"/>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CE4D6"/>
        <bgColor indexed="64"/>
      </patternFill>
    </fill>
    <fill>
      <patternFill patternType="solid">
        <fgColor rgb="FFFFFFFF"/>
        <bgColor indexed="64"/>
      </patternFill>
    </fill>
  </fills>
  <borders count="39">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rgb="FF000000"/>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rgb="FF000000"/>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98">
    <xf numFmtId="0" fontId="0" fillId="0" borderId="0" xfId="0"/>
    <xf numFmtId="0" fontId="5" fillId="0" borderId="0" xfId="0" applyFont="1" applyAlignment="1">
      <alignment horizontal="justify" vertical="center" wrapText="1"/>
    </xf>
    <xf numFmtId="0" fontId="0" fillId="0" borderId="3" xfId="0" applyBorder="1"/>
    <xf numFmtId="0" fontId="0" fillId="0" borderId="0" xfId="0" applyAlignment="1"/>
    <xf numFmtId="0" fontId="3" fillId="0" borderId="10" xfId="0" applyFont="1" applyBorder="1" applyAlignment="1">
      <alignment horizontal="center" vertical="center" wrapText="1"/>
    </xf>
    <xf numFmtId="0" fontId="0" fillId="0" borderId="10" xfId="0" applyBorder="1"/>
    <xf numFmtId="0" fontId="3" fillId="0" borderId="18" xfId="0" applyFont="1" applyBorder="1" applyAlignment="1">
      <alignment horizontal="center" vertical="center" wrapText="1"/>
    </xf>
    <xf numFmtId="0" fontId="0" fillId="0" borderId="20" xfId="0" applyBorder="1"/>
    <xf numFmtId="0" fontId="3" fillId="0" borderId="13" xfId="0" applyFont="1" applyBorder="1" applyAlignment="1">
      <alignment horizontal="center" vertical="center" wrapText="1"/>
    </xf>
    <xf numFmtId="0" fontId="3" fillId="0" borderId="17"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horizontal="left" vertical="center"/>
    </xf>
    <xf numFmtId="0" fontId="5" fillId="0" borderId="15" xfId="0" applyFont="1" applyBorder="1" applyAlignment="1">
      <alignment horizontal="left" vertical="center" indent="2"/>
    </xf>
    <xf numFmtId="0" fontId="5" fillId="0" borderId="32" xfId="0" applyFont="1" applyBorder="1" applyAlignment="1">
      <alignment horizontal="left" vertical="center" wrapText="1"/>
    </xf>
    <xf numFmtId="0" fontId="5" fillId="0" borderId="18"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20" xfId="0" applyBorder="1" applyAlignment="1">
      <alignment horizontal="center" vertical="center"/>
    </xf>
    <xf numFmtId="0" fontId="0" fillId="0" borderId="10" xfId="0" applyBorder="1" applyAlignment="1">
      <alignment horizontal="center" vertical="center"/>
    </xf>
    <xf numFmtId="0" fontId="0" fillId="0" borderId="18" xfId="0" applyBorder="1" applyAlignment="1">
      <alignment horizontal="center" vertical="center"/>
    </xf>
    <xf numFmtId="164" fontId="0" fillId="0" borderId="20"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18" xfId="0" applyNumberFormat="1" applyBorder="1" applyAlignment="1">
      <alignment horizontal="center" vertical="center"/>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164" fontId="0" fillId="0" borderId="13" xfId="0" applyNumberFormat="1" applyBorder="1" applyAlignment="1">
      <alignment horizontal="center" vertical="center"/>
    </xf>
    <xf numFmtId="164" fontId="0" fillId="0" borderId="25" xfId="0" applyNumberFormat="1" applyBorder="1" applyAlignment="1">
      <alignment horizontal="center" vertical="center"/>
    </xf>
    <xf numFmtId="164" fontId="2" fillId="0" borderId="13" xfId="0" applyNumberFormat="1" applyFont="1" applyBorder="1" applyAlignment="1">
      <alignment horizontal="center" vertical="center"/>
    </xf>
    <xf numFmtId="164" fontId="2" fillId="0" borderId="20" xfId="0" applyNumberFormat="1" applyFont="1" applyBorder="1" applyAlignment="1">
      <alignment horizontal="center" vertical="center"/>
    </xf>
    <xf numFmtId="164" fontId="2" fillId="0" borderId="25" xfId="0" applyNumberFormat="1" applyFont="1" applyBorder="1" applyAlignment="1">
      <alignment horizontal="center" vertical="center"/>
    </xf>
    <xf numFmtId="0" fontId="0" fillId="0" borderId="13" xfId="0" applyBorder="1" applyAlignment="1">
      <alignment horizontal="center" vertical="center"/>
    </xf>
    <xf numFmtId="0" fontId="6" fillId="4"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164" fontId="0" fillId="0" borderId="33" xfId="0" applyNumberFormat="1" applyBorder="1" applyAlignment="1">
      <alignment horizontal="center" vertical="center"/>
    </xf>
    <xf numFmtId="164" fontId="2" fillId="0" borderId="33" xfId="0" applyNumberFormat="1" applyFont="1" applyBorder="1" applyAlignment="1">
      <alignment horizontal="center" vertical="center"/>
    </xf>
    <xf numFmtId="164" fontId="2" fillId="0" borderId="10" xfId="0" applyNumberFormat="1" applyFont="1" applyBorder="1" applyAlignment="1">
      <alignment horizontal="center" vertical="center"/>
    </xf>
    <xf numFmtId="0" fontId="2" fillId="0" borderId="10" xfId="0" applyFont="1" applyBorder="1" applyAlignment="1">
      <alignment horizontal="center" vertical="center"/>
    </xf>
    <xf numFmtId="0" fontId="2" fillId="0" borderId="18" xfId="0" applyFont="1" applyBorder="1" applyAlignment="1">
      <alignment horizontal="center" vertical="center"/>
    </xf>
    <xf numFmtId="164" fontId="0" fillId="0" borderId="16" xfId="0" applyNumberFormat="1" applyBorder="1" applyAlignment="1">
      <alignment horizontal="center" vertical="center"/>
    </xf>
    <xf numFmtId="0" fontId="2" fillId="0" borderId="32" xfId="0" applyFont="1" applyBorder="1" applyAlignment="1">
      <alignment horizontal="center" vertical="center"/>
    </xf>
    <xf numFmtId="0" fontId="2" fillId="0" borderId="27" xfId="0" applyFont="1" applyBorder="1" applyAlignment="1">
      <alignment horizontal="center" vertical="center"/>
    </xf>
    <xf numFmtId="0" fontId="0" fillId="0" borderId="0" xfId="0" applyBorder="1"/>
    <xf numFmtId="164" fontId="0" fillId="0" borderId="19" xfId="0" applyNumberFormat="1" applyBorder="1" applyAlignment="1">
      <alignment horizontal="center" vertical="center"/>
    </xf>
    <xf numFmtId="0" fontId="2" fillId="0" borderId="31" xfId="0" applyFont="1" applyBorder="1" applyAlignment="1">
      <alignment horizontal="center" vertical="center"/>
    </xf>
    <xf numFmtId="164" fontId="0" fillId="0" borderId="21" xfId="0" applyNumberFormat="1" applyBorder="1" applyAlignment="1">
      <alignment horizontal="center" vertical="center"/>
    </xf>
    <xf numFmtId="0" fontId="0" fillId="6" borderId="7" xfId="0" applyFill="1" applyBorder="1"/>
    <xf numFmtId="0" fontId="0" fillId="6" borderId="1" xfId="0" applyFill="1" applyBorder="1"/>
    <xf numFmtId="0" fontId="0" fillId="0" borderId="7" xfId="0" applyBorder="1"/>
    <xf numFmtId="0" fontId="6" fillId="5" borderId="2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2" fillId="5" borderId="24" xfId="0" applyFont="1" applyFill="1" applyBorder="1" applyAlignment="1">
      <alignment horizontal="center"/>
    </xf>
    <xf numFmtId="164" fontId="0" fillId="5" borderId="2" xfId="0" applyNumberFormat="1" applyFill="1" applyBorder="1"/>
    <xf numFmtId="0" fontId="7" fillId="3" borderId="7" xfId="0" applyFont="1" applyFill="1" applyBorder="1" applyAlignment="1">
      <alignment horizontal="center" vertical="center"/>
    </xf>
    <xf numFmtId="0" fontId="5" fillId="3" borderId="36" xfId="0" applyFont="1" applyFill="1" applyBorder="1" applyAlignment="1">
      <alignment horizontal="center" vertical="center"/>
    </xf>
    <xf numFmtId="0" fontId="5" fillId="0" borderId="30" xfId="0" applyFont="1" applyBorder="1" applyAlignment="1">
      <alignment horizontal="center" vertical="center"/>
    </xf>
    <xf numFmtId="0" fontId="7" fillId="3" borderId="1"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11" xfId="0" applyFont="1" applyFill="1" applyBorder="1" applyAlignment="1">
      <alignment horizontal="center" vertical="center"/>
    </xf>
    <xf numFmtId="0" fontId="5" fillId="0" borderId="4" xfId="0" applyFont="1" applyBorder="1" applyAlignment="1">
      <alignment horizontal="center" vertical="center"/>
    </xf>
    <xf numFmtId="0" fontId="7" fillId="7" borderId="37" xfId="0" applyFont="1" applyFill="1" applyBorder="1" applyAlignment="1">
      <alignment horizontal="center" vertical="center"/>
    </xf>
    <xf numFmtId="0" fontId="5" fillId="0" borderId="37" xfId="0" applyFont="1" applyBorder="1" applyAlignment="1">
      <alignment horizontal="justify" vertical="center"/>
    </xf>
    <xf numFmtId="0" fontId="5" fillId="0" borderId="36" xfId="0" applyFont="1" applyBorder="1" applyAlignment="1">
      <alignment horizontal="justify" vertical="center"/>
    </xf>
    <xf numFmtId="0" fontId="7" fillId="3" borderId="1" xfId="0" applyFont="1" applyFill="1" applyBorder="1" applyAlignment="1">
      <alignment horizontal="left" vertical="center"/>
    </xf>
    <xf numFmtId="0" fontId="7" fillId="3" borderId="4" xfId="0" applyFont="1" applyFill="1" applyBorder="1" applyAlignment="1">
      <alignment horizontal="left" vertical="center"/>
    </xf>
    <xf numFmtId="9" fontId="0" fillId="0" borderId="0" xfId="0" applyNumberFormat="1"/>
    <xf numFmtId="0" fontId="7" fillId="2" borderId="4" xfId="0" applyFont="1" applyFill="1" applyBorder="1" applyAlignment="1">
      <alignment horizontal="left" vertical="center"/>
    </xf>
    <xf numFmtId="0" fontId="5" fillId="8" borderId="5" xfId="0" applyFont="1" applyFill="1" applyBorder="1" applyAlignment="1">
      <alignment horizontal="right" vertical="center"/>
    </xf>
    <xf numFmtId="44" fontId="0" fillId="0" borderId="10" xfId="0" applyNumberFormat="1" applyBorder="1" applyAlignment="1">
      <alignment horizontal="center" vertical="center"/>
    </xf>
    <xf numFmtId="44" fontId="2" fillId="0" borderId="32" xfId="0" applyNumberFormat="1" applyFont="1" applyBorder="1" applyAlignment="1">
      <alignment horizontal="center" vertical="center"/>
    </xf>
    <xf numFmtId="2" fontId="0" fillId="0" borderId="0" xfId="0" applyNumberFormat="1"/>
    <xf numFmtId="9" fontId="5" fillId="8" borderId="5" xfId="2" applyFont="1" applyFill="1" applyBorder="1" applyAlignment="1">
      <alignment horizontal="center" vertical="center"/>
    </xf>
    <xf numFmtId="164" fontId="5" fillId="0" borderId="37" xfId="1" applyNumberFormat="1" applyFont="1" applyBorder="1" applyAlignment="1">
      <alignment horizontal="center" vertical="center"/>
    </xf>
    <xf numFmtId="164" fontId="5" fillId="0" borderId="6" xfId="0" applyNumberFormat="1" applyFont="1" applyBorder="1" applyAlignment="1">
      <alignment horizontal="center" vertical="center"/>
    </xf>
    <xf numFmtId="164" fontId="5" fillId="0" borderId="38" xfId="0" applyNumberFormat="1" applyFont="1" applyBorder="1" applyAlignment="1">
      <alignment horizontal="center" vertical="center"/>
    </xf>
    <xf numFmtId="164" fontId="5" fillId="8" borderId="5" xfId="0" applyNumberFormat="1" applyFont="1" applyFill="1" applyBorder="1" applyAlignment="1">
      <alignment horizontal="center" vertical="center"/>
    </xf>
    <xf numFmtId="164" fontId="5" fillId="8" borderId="2" xfId="0" applyNumberFormat="1" applyFont="1" applyFill="1" applyBorder="1" applyAlignment="1">
      <alignment horizontal="right" vertical="center"/>
    </xf>
    <xf numFmtId="0" fontId="0" fillId="5" borderId="7" xfId="0" applyFill="1" applyBorder="1" applyAlignment="1">
      <alignment horizontal="center"/>
    </xf>
    <xf numFmtId="0" fontId="0" fillId="5" borderId="2" xfId="0" applyFill="1" applyBorder="1" applyAlignment="1">
      <alignment horizontal="center"/>
    </xf>
    <xf numFmtId="0" fontId="4" fillId="2" borderId="28"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17" xfId="0" applyFont="1" applyFill="1" applyBorder="1" applyAlignment="1">
      <alignment horizontal="left" vertical="center" wrapText="1"/>
    </xf>
    <xf numFmtId="0" fontId="4" fillId="2" borderId="27" xfId="0" applyFont="1" applyFill="1" applyBorder="1" applyAlignment="1">
      <alignment horizontal="left" vertical="center" wrapText="1"/>
    </xf>
    <xf numFmtId="0" fontId="0" fillId="6" borderId="8" xfId="0" applyFill="1" applyBorder="1" applyAlignment="1">
      <alignment horizontal="center"/>
    </xf>
    <xf numFmtId="0" fontId="0" fillId="6" borderId="5" xfId="0" applyFill="1" applyBorder="1" applyAlignment="1">
      <alignment horizontal="center"/>
    </xf>
    <xf numFmtId="0" fontId="8" fillId="2" borderId="35" xfId="0" applyFont="1" applyFill="1" applyBorder="1" applyAlignment="1">
      <alignment horizontal="center" vertical="center" wrapText="1"/>
    </xf>
    <xf numFmtId="0" fontId="8" fillId="2" borderId="33" xfId="0" applyFont="1" applyFill="1" applyBorder="1" applyAlignment="1">
      <alignment horizontal="center" vertical="center" wrapText="1"/>
    </xf>
    <xf numFmtId="0" fontId="8" fillId="2" borderId="34" xfId="0" applyFont="1" applyFill="1" applyBorder="1" applyAlignment="1">
      <alignment horizontal="center" vertical="center" wrapText="1"/>
    </xf>
    <xf numFmtId="0" fontId="5" fillId="0" borderId="10" xfId="0" applyFont="1" applyBorder="1" applyAlignment="1">
      <alignment horizontal="left" vertical="center"/>
    </xf>
    <xf numFmtId="0" fontId="5" fillId="0" borderId="32" xfId="0" applyFont="1" applyBorder="1" applyAlignment="1">
      <alignment horizontal="left" vertical="center"/>
    </xf>
    <xf numFmtId="0" fontId="5" fillId="0" borderId="15" xfId="0" applyFont="1" applyBorder="1" applyAlignment="1">
      <alignment horizontal="left" vertical="center" indent="2"/>
    </xf>
    <xf numFmtId="0" fontId="5" fillId="0" borderId="17" xfId="0" applyFont="1" applyBorder="1" applyAlignment="1">
      <alignment horizontal="left" vertical="center" indent="2"/>
    </xf>
    <xf numFmtId="0" fontId="5" fillId="0" borderId="18" xfId="0" applyFont="1" applyBorder="1" applyAlignment="1">
      <alignment horizontal="left" vertical="center"/>
    </xf>
    <xf numFmtId="0" fontId="5" fillId="0" borderId="27" xfId="0" applyFont="1" applyBorder="1" applyAlignment="1">
      <alignment horizontal="left" vertical="center"/>
    </xf>
    <xf numFmtId="0" fontId="5" fillId="0" borderId="15" xfId="0" applyFont="1" applyBorder="1" applyAlignment="1">
      <alignment horizontal="left" vertical="center" indent="5"/>
    </xf>
    <xf numFmtId="0" fontId="5" fillId="0" borderId="12" xfId="0" applyFont="1" applyBorder="1" applyAlignment="1">
      <alignment horizontal="left" vertical="center" indent="5"/>
    </xf>
    <xf numFmtId="0" fontId="5" fillId="0" borderId="13" xfId="0" applyFont="1" applyBorder="1" applyAlignment="1">
      <alignment horizontal="left" vertical="center"/>
    </xf>
    <xf numFmtId="0" fontId="5" fillId="0" borderId="26" xfId="0" applyFont="1" applyBorder="1" applyAlignment="1">
      <alignment horizontal="left" vertical="center"/>
    </xf>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50"/>
  <sheetViews>
    <sheetView tabSelected="1" topLeftCell="A11" zoomScale="85" zoomScaleNormal="85" workbookViewId="0">
      <selection activeCell="D17" sqref="D17"/>
    </sheetView>
  </sheetViews>
  <sheetFormatPr baseColWidth="10" defaultRowHeight="14.4" x14ac:dyDescent="0.3"/>
  <cols>
    <col min="2" max="2" width="26.21875" customWidth="1"/>
    <col min="3" max="3" width="29.109375" customWidth="1"/>
    <col min="4" max="4" width="39.33203125" customWidth="1"/>
    <col min="5" max="5" width="18.33203125" customWidth="1"/>
    <col min="6" max="6" width="17" customWidth="1"/>
    <col min="7" max="7" width="15.33203125" customWidth="1"/>
    <col min="8" max="8" width="14.109375" customWidth="1"/>
    <col min="9" max="9" width="18.109375" customWidth="1"/>
    <col min="10" max="10" width="16.44140625" customWidth="1"/>
    <col min="11" max="11" width="15" customWidth="1"/>
    <col min="12" max="12" width="14.21875" customWidth="1"/>
    <col min="13" max="13" width="14.5546875" customWidth="1"/>
    <col min="14" max="14" width="18.33203125" customWidth="1"/>
    <col min="15" max="15" width="14.5546875" customWidth="1"/>
    <col min="16" max="16" width="17.77734375" customWidth="1"/>
    <col min="17" max="17" width="14.5546875" customWidth="1"/>
    <col min="18" max="18" width="13.6640625" customWidth="1"/>
    <col min="19" max="19" width="19.33203125" customWidth="1"/>
    <col min="20" max="20" width="14.44140625" customWidth="1"/>
    <col min="21" max="21" width="18.109375" customWidth="1"/>
  </cols>
  <sheetData>
    <row r="1" spans="2:25" ht="15" customHeight="1" thickBot="1" x14ac:dyDescent="0.35"/>
    <row r="2" spans="2:25" ht="31.8" customHeight="1" thickBot="1" x14ac:dyDescent="0.35">
      <c r="B2" s="77" t="s">
        <v>0</v>
      </c>
      <c r="C2" s="79" t="s">
        <v>12</v>
      </c>
      <c r="D2" s="80"/>
      <c r="E2" s="85" t="s">
        <v>2</v>
      </c>
      <c r="F2" s="86"/>
      <c r="G2" s="86"/>
      <c r="H2" s="86"/>
      <c r="I2" s="87"/>
      <c r="J2" s="85" t="s">
        <v>3</v>
      </c>
      <c r="K2" s="86"/>
      <c r="L2" s="86"/>
      <c r="M2" s="86"/>
      <c r="N2" s="87"/>
      <c r="O2" s="85" t="s">
        <v>4</v>
      </c>
      <c r="P2" s="86"/>
      <c r="Q2" s="86"/>
      <c r="R2" s="86"/>
      <c r="S2" s="87"/>
      <c r="T2" s="83" t="s">
        <v>8</v>
      </c>
      <c r="W2" s="3"/>
    </row>
    <row r="3" spans="2:25" ht="30" customHeight="1" thickBot="1" x14ac:dyDescent="0.35">
      <c r="B3" s="78"/>
      <c r="C3" s="81"/>
      <c r="D3" s="82"/>
      <c r="E3" s="30" t="s">
        <v>11</v>
      </c>
      <c r="F3" s="31" t="s">
        <v>5</v>
      </c>
      <c r="G3" s="48" t="s">
        <v>6</v>
      </c>
      <c r="H3" s="48" t="s">
        <v>9</v>
      </c>
      <c r="I3" s="49" t="s">
        <v>10</v>
      </c>
      <c r="J3" s="47" t="s">
        <v>11</v>
      </c>
      <c r="K3" s="48" t="s">
        <v>5</v>
      </c>
      <c r="L3" s="48" t="s">
        <v>6</v>
      </c>
      <c r="M3" s="48" t="s">
        <v>9</v>
      </c>
      <c r="N3" s="49" t="s">
        <v>10</v>
      </c>
      <c r="O3" s="47" t="s">
        <v>11</v>
      </c>
      <c r="P3" s="48" t="s">
        <v>5</v>
      </c>
      <c r="Q3" s="48" t="s">
        <v>6</v>
      </c>
      <c r="R3" s="48" t="s">
        <v>9</v>
      </c>
      <c r="S3" s="49" t="s">
        <v>10</v>
      </c>
      <c r="T3" s="84"/>
      <c r="W3" s="3"/>
    </row>
    <row r="4" spans="2:25" ht="30" customHeight="1" x14ac:dyDescent="0.3">
      <c r="B4" s="95" t="s">
        <v>13</v>
      </c>
      <c r="C4" s="96" t="s">
        <v>14</v>
      </c>
      <c r="D4" s="97"/>
      <c r="E4" s="22" t="s">
        <v>54</v>
      </c>
      <c r="F4" s="23" t="s">
        <v>58</v>
      </c>
      <c r="G4" s="8">
        <v>8</v>
      </c>
      <c r="H4" s="24">
        <v>108.92</v>
      </c>
      <c r="I4" s="26">
        <f>H4*G4</f>
        <v>871.36</v>
      </c>
      <c r="J4" s="29" t="s">
        <v>59</v>
      </c>
      <c r="K4" s="17" t="s">
        <v>60</v>
      </c>
      <c r="L4" s="29">
        <v>10</v>
      </c>
      <c r="M4" s="32">
        <v>2</v>
      </c>
      <c r="N4" s="33">
        <f>M4*L4</f>
        <v>20</v>
      </c>
      <c r="O4" s="16"/>
      <c r="P4" s="16"/>
      <c r="Q4" s="16"/>
      <c r="R4" s="19"/>
      <c r="S4" s="42"/>
      <c r="T4" s="43">
        <f>SUM(I4,N4,S4)</f>
        <v>891.36</v>
      </c>
      <c r="Y4" s="3"/>
    </row>
    <row r="5" spans="2:25" ht="30" customHeight="1" x14ac:dyDescent="0.3">
      <c r="B5" s="94"/>
      <c r="C5" s="88" t="s">
        <v>15</v>
      </c>
      <c r="D5" s="89"/>
      <c r="E5" s="15" t="s">
        <v>54</v>
      </c>
      <c r="F5" s="10" t="s">
        <v>58</v>
      </c>
      <c r="G5" s="4">
        <v>12</v>
      </c>
      <c r="H5" s="19">
        <v>108.92</v>
      </c>
      <c r="I5" s="27">
        <f t="shared" ref="I5:I34" si="0">H5*G5</f>
        <v>1307.04</v>
      </c>
      <c r="J5" s="17" t="s">
        <v>59</v>
      </c>
      <c r="K5" s="17" t="s">
        <v>60</v>
      </c>
      <c r="L5" s="17">
        <v>5</v>
      </c>
      <c r="M5" s="20">
        <v>2</v>
      </c>
      <c r="N5" s="34">
        <f>M5*L5</f>
        <v>10</v>
      </c>
      <c r="O5" s="17"/>
      <c r="P5" s="17"/>
      <c r="Q5" s="17"/>
      <c r="R5" s="20"/>
      <c r="S5" s="38"/>
      <c r="T5" s="37">
        <f t="shared" ref="T5:T34" si="1">SUM(I5,N5,S5)</f>
        <v>1317.04</v>
      </c>
      <c r="Y5" s="3"/>
    </row>
    <row r="6" spans="2:25" ht="15" customHeight="1" x14ac:dyDescent="0.3">
      <c r="B6" s="94"/>
      <c r="C6" s="88" t="s">
        <v>16</v>
      </c>
      <c r="D6" s="89"/>
      <c r="E6" s="15" t="s">
        <v>54</v>
      </c>
      <c r="F6" s="10" t="s">
        <v>58</v>
      </c>
      <c r="G6" s="4">
        <v>8</v>
      </c>
      <c r="H6" s="19">
        <v>108.92</v>
      </c>
      <c r="I6" s="27">
        <f t="shared" si="0"/>
        <v>871.36</v>
      </c>
      <c r="J6" s="17"/>
      <c r="K6" s="17"/>
      <c r="L6" s="17"/>
      <c r="M6" s="20"/>
      <c r="N6" s="34"/>
      <c r="O6" s="17"/>
      <c r="P6" s="17"/>
      <c r="Q6" s="17"/>
      <c r="R6" s="20"/>
      <c r="S6" s="38"/>
      <c r="T6" s="37">
        <f t="shared" si="1"/>
        <v>871.36</v>
      </c>
      <c r="Y6" s="3"/>
    </row>
    <row r="7" spans="2:25" ht="30" customHeight="1" x14ac:dyDescent="0.3">
      <c r="B7" s="94"/>
      <c r="C7" s="88" t="s">
        <v>17</v>
      </c>
      <c r="D7" s="89"/>
      <c r="E7" s="15" t="s">
        <v>55</v>
      </c>
      <c r="F7" s="10" t="s">
        <v>58</v>
      </c>
      <c r="G7" s="4">
        <v>8</v>
      </c>
      <c r="H7" s="20">
        <v>53.48</v>
      </c>
      <c r="I7" s="27">
        <f t="shared" si="0"/>
        <v>427.84</v>
      </c>
      <c r="J7" s="17" t="s">
        <v>59</v>
      </c>
      <c r="K7" s="17" t="s">
        <v>60</v>
      </c>
      <c r="L7" s="17">
        <v>10</v>
      </c>
      <c r="M7" s="20">
        <v>2</v>
      </c>
      <c r="N7" s="34">
        <f>M7*L7</f>
        <v>20</v>
      </c>
      <c r="O7" s="17"/>
      <c r="P7" s="17"/>
      <c r="Q7" s="17"/>
      <c r="R7" s="20"/>
      <c r="S7" s="38"/>
      <c r="T7" s="37">
        <f t="shared" si="1"/>
        <v>447.84</v>
      </c>
    </row>
    <row r="8" spans="2:25" ht="15" customHeight="1" x14ac:dyDescent="0.3">
      <c r="B8" s="94"/>
      <c r="C8" s="88" t="s">
        <v>18</v>
      </c>
      <c r="D8" s="89"/>
      <c r="E8" s="15" t="s">
        <v>55</v>
      </c>
      <c r="F8" s="10" t="s">
        <v>58</v>
      </c>
      <c r="G8" s="4">
        <v>12</v>
      </c>
      <c r="H8" s="20">
        <v>53.48</v>
      </c>
      <c r="I8" s="27">
        <f t="shared" si="0"/>
        <v>641.76</v>
      </c>
      <c r="J8" s="17"/>
      <c r="K8" s="17"/>
      <c r="L8" s="17"/>
      <c r="M8" s="20"/>
      <c r="N8" s="34"/>
      <c r="O8" s="17"/>
      <c r="P8" s="17"/>
      <c r="Q8" s="17"/>
      <c r="R8" s="20"/>
      <c r="S8" s="38"/>
      <c r="T8" s="37">
        <f t="shared" si="1"/>
        <v>641.76</v>
      </c>
    </row>
    <row r="9" spans="2:25" ht="15" customHeight="1" x14ac:dyDescent="0.3">
      <c r="B9" s="94"/>
      <c r="C9" s="88" t="s">
        <v>19</v>
      </c>
      <c r="D9" s="89"/>
      <c r="E9" s="15" t="s">
        <v>54</v>
      </c>
      <c r="F9" s="10" t="s">
        <v>58</v>
      </c>
      <c r="G9" s="4">
        <v>12</v>
      </c>
      <c r="H9" s="19">
        <v>108.92</v>
      </c>
      <c r="I9" s="27">
        <f t="shared" si="0"/>
        <v>1307.04</v>
      </c>
      <c r="J9" s="17"/>
      <c r="K9" s="17"/>
      <c r="L9" s="17"/>
      <c r="M9" s="20"/>
      <c r="N9" s="34"/>
      <c r="O9" s="17"/>
      <c r="P9" s="17"/>
      <c r="Q9" s="17"/>
      <c r="R9" s="20"/>
      <c r="S9" s="38"/>
      <c r="T9" s="37">
        <f t="shared" si="1"/>
        <v>1307.04</v>
      </c>
    </row>
    <row r="10" spans="2:25" ht="15" customHeight="1" x14ac:dyDescent="0.3">
      <c r="B10" s="94"/>
      <c r="C10" s="88" t="s">
        <v>20</v>
      </c>
      <c r="D10" s="89"/>
      <c r="E10" s="15" t="s">
        <v>56</v>
      </c>
      <c r="F10" s="10" t="s">
        <v>58</v>
      </c>
      <c r="G10" s="4">
        <v>16</v>
      </c>
      <c r="H10" s="20">
        <v>33.94</v>
      </c>
      <c r="I10" s="27">
        <f t="shared" si="0"/>
        <v>543.04</v>
      </c>
      <c r="J10" s="17" t="s">
        <v>59</v>
      </c>
      <c r="K10" s="17" t="s">
        <v>60</v>
      </c>
      <c r="L10" s="17">
        <v>5</v>
      </c>
      <c r="M10" s="20">
        <v>2</v>
      </c>
      <c r="N10" s="34">
        <f>M10*L10</f>
        <v>10</v>
      </c>
      <c r="O10" s="17"/>
      <c r="P10" s="17"/>
      <c r="Q10" s="17"/>
      <c r="R10" s="20"/>
      <c r="S10" s="38"/>
      <c r="T10" s="37">
        <f t="shared" si="1"/>
        <v>553.04</v>
      </c>
    </row>
    <row r="11" spans="2:25" ht="15" customHeight="1" x14ac:dyDescent="0.3">
      <c r="B11" s="94"/>
      <c r="C11" s="88" t="s">
        <v>21</v>
      </c>
      <c r="D11" s="89"/>
      <c r="E11" s="15" t="s">
        <v>55</v>
      </c>
      <c r="F11" s="10" t="s">
        <v>58</v>
      </c>
      <c r="G11" s="4">
        <v>44</v>
      </c>
      <c r="H11" s="20">
        <v>53.48</v>
      </c>
      <c r="I11" s="27">
        <f t="shared" si="0"/>
        <v>2353.12</v>
      </c>
      <c r="J11" s="17"/>
      <c r="K11" s="17"/>
      <c r="L11" s="17"/>
      <c r="M11" s="20"/>
      <c r="N11" s="34"/>
      <c r="O11" s="17"/>
      <c r="P11" s="17"/>
      <c r="Q11" s="17"/>
      <c r="R11" s="20"/>
      <c r="S11" s="38"/>
      <c r="T11" s="37">
        <f t="shared" si="1"/>
        <v>2353.12</v>
      </c>
    </row>
    <row r="12" spans="2:25" ht="15" customHeight="1" x14ac:dyDescent="0.3">
      <c r="B12" s="94"/>
      <c r="C12" s="88" t="s">
        <v>22</v>
      </c>
      <c r="D12" s="89"/>
      <c r="E12" s="15" t="s">
        <v>54</v>
      </c>
      <c r="F12" s="10" t="s">
        <v>58</v>
      </c>
      <c r="G12" s="4">
        <v>24</v>
      </c>
      <c r="H12" s="19">
        <v>108.92</v>
      </c>
      <c r="I12" s="27">
        <f t="shared" si="0"/>
        <v>2614.08</v>
      </c>
      <c r="J12" s="17" t="s">
        <v>59</v>
      </c>
      <c r="K12" s="17" t="s">
        <v>60</v>
      </c>
      <c r="L12" s="17">
        <v>10</v>
      </c>
      <c r="M12" s="20">
        <v>2</v>
      </c>
      <c r="N12" s="34">
        <f>M12*L12</f>
        <v>20</v>
      </c>
      <c r="O12" s="17"/>
      <c r="P12" s="17"/>
      <c r="Q12" s="17"/>
      <c r="R12" s="20"/>
      <c r="S12" s="38"/>
      <c r="T12" s="37">
        <f t="shared" si="1"/>
        <v>2634.08</v>
      </c>
    </row>
    <row r="13" spans="2:25" ht="15" customHeight="1" x14ac:dyDescent="0.3">
      <c r="B13" s="94" t="s">
        <v>23</v>
      </c>
      <c r="C13" s="88" t="s">
        <v>24</v>
      </c>
      <c r="D13" s="89"/>
      <c r="E13" s="15" t="s">
        <v>54</v>
      </c>
      <c r="F13" s="10" t="s">
        <v>58</v>
      </c>
      <c r="G13" s="4">
        <v>24</v>
      </c>
      <c r="H13" s="19">
        <v>108.92</v>
      </c>
      <c r="I13" s="27">
        <f t="shared" si="0"/>
        <v>2614.08</v>
      </c>
      <c r="J13" s="17" t="s">
        <v>59</v>
      </c>
      <c r="K13" s="17" t="s">
        <v>60</v>
      </c>
      <c r="L13" s="17">
        <v>10</v>
      </c>
      <c r="M13" s="20">
        <v>2</v>
      </c>
      <c r="N13" s="34">
        <f>M13*L13</f>
        <v>20</v>
      </c>
      <c r="O13" s="17"/>
      <c r="P13" s="17"/>
      <c r="Q13" s="17"/>
      <c r="R13" s="20"/>
      <c r="S13" s="38"/>
      <c r="T13" s="37">
        <f t="shared" si="1"/>
        <v>2634.08</v>
      </c>
    </row>
    <row r="14" spans="2:25" ht="15.6" customHeight="1" x14ac:dyDescent="0.3">
      <c r="B14" s="94"/>
      <c r="C14" s="88" t="s">
        <v>25</v>
      </c>
      <c r="D14" s="89"/>
      <c r="E14" s="15" t="s">
        <v>56</v>
      </c>
      <c r="F14" s="10" t="s">
        <v>58</v>
      </c>
      <c r="G14" s="4">
        <v>12</v>
      </c>
      <c r="H14" s="20">
        <v>33.94</v>
      </c>
      <c r="I14" s="27">
        <f t="shared" si="0"/>
        <v>407.28</v>
      </c>
      <c r="J14" s="17"/>
      <c r="K14" s="17"/>
      <c r="L14" s="17"/>
      <c r="M14" s="20"/>
      <c r="N14" s="34"/>
      <c r="O14" s="17"/>
      <c r="P14" s="17"/>
      <c r="Q14" s="17"/>
      <c r="R14" s="20"/>
      <c r="S14" s="38"/>
      <c r="T14" s="37">
        <f t="shared" si="1"/>
        <v>407.28</v>
      </c>
    </row>
    <row r="15" spans="2:25" ht="15" customHeight="1" x14ac:dyDescent="0.3">
      <c r="B15" s="94"/>
      <c r="C15" s="88" t="s">
        <v>26</v>
      </c>
      <c r="D15" s="89"/>
      <c r="E15" s="15" t="s">
        <v>56</v>
      </c>
      <c r="F15" s="10" t="s">
        <v>58</v>
      </c>
      <c r="G15" s="4">
        <v>16</v>
      </c>
      <c r="H15" s="20">
        <v>33.94</v>
      </c>
      <c r="I15" s="27">
        <f t="shared" si="0"/>
        <v>543.04</v>
      </c>
      <c r="J15" s="17"/>
      <c r="K15" s="17"/>
      <c r="L15" s="17"/>
      <c r="M15" s="20"/>
      <c r="N15" s="34"/>
      <c r="O15" s="17"/>
      <c r="P15" s="17"/>
      <c r="Q15" s="17"/>
      <c r="R15" s="20"/>
      <c r="S15" s="38"/>
      <c r="T15" s="37">
        <f t="shared" si="1"/>
        <v>543.04</v>
      </c>
    </row>
    <row r="16" spans="2:25" ht="15" customHeight="1" x14ac:dyDescent="0.3">
      <c r="B16" s="94"/>
      <c r="C16" s="88" t="s">
        <v>27</v>
      </c>
      <c r="D16" s="89"/>
      <c r="E16" s="15" t="s">
        <v>54</v>
      </c>
      <c r="F16" s="10" t="s">
        <v>58</v>
      </c>
      <c r="G16" s="4">
        <v>8</v>
      </c>
      <c r="H16" s="19">
        <v>108.92</v>
      </c>
      <c r="I16" s="27">
        <f t="shared" si="0"/>
        <v>871.36</v>
      </c>
      <c r="J16" s="17" t="s">
        <v>59</v>
      </c>
      <c r="K16" s="17" t="s">
        <v>60</v>
      </c>
      <c r="L16" s="17">
        <v>10</v>
      </c>
      <c r="M16" s="20">
        <v>2</v>
      </c>
      <c r="N16" s="34">
        <f>M16*L16</f>
        <v>20</v>
      </c>
      <c r="O16" s="17"/>
      <c r="P16" s="17"/>
      <c r="Q16" s="17"/>
      <c r="R16" s="20"/>
      <c r="S16" s="38"/>
      <c r="T16" s="37">
        <f t="shared" si="1"/>
        <v>891.36</v>
      </c>
    </row>
    <row r="17" spans="2:20" ht="15" x14ac:dyDescent="0.3">
      <c r="B17" s="94" t="s">
        <v>28</v>
      </c>
      <c r="C17" s="88" t="s">
        <v>29</v>
      </c>
      <c r="D17" s="13" t="s">
        <v>30</v>
      </c>
      <c r="E17" s="15" t="s">
        <v>54</v>
      </c>
      <c r="F17" s="10" t="s">
        <v>58</v>
      </c>
      <c r="G17" s="4">
        <v>28</v>
      </c>
      <c r="H17" s="19">
        <v>108.92</v>
      </c>
      <c r="I17" s="27">
        <f t="shared" si="0"/>
        <v>3049.76</v>
      </c>
      <c r="J17" s="17"/>
      <c r="K17" s="17"/>
      <c r="L17" s="17"/>
      <c r="M17" s="20"/>
      <c r="N17" s="34"/>
      <c r="O17" s="17"/>
      <c r="P17" s="17"/>
      <c r="Q17" s="17"/>
      <c r="R17" s="20"/>
      <c r="S17" s="38"/>
      <c r="T17" s="37">
        <f t="shared" si="1"/>
        <v>3049.76</v>
      </c>
    </row>
    <row r="18" spans="2:20" ht="15.6" customHeight="1" x14ac:dyDescent="0.3">
      <c r="B18" s="94"/>
      <c r="C18" s="88"/>
      <c r="D18" s="13" t="s">
        <v>31</v>
      </c>
      <c r="E18" s="15" t="s">
        <v>56</v>
      </c>
      <c r="F18" s="10" t="s">
        <v>58</v>
      </c>
      <c r="G18" s="4">
        <v>24</v>
      </c>
      <c r="H18" s="20">
        <v>33.94</v>
      </c>
      <c r="I18" s="27">
        <f t="shared" si="0"/>
        <v>814.56</v>
      </c>
      <c r="J18" s="17"/>
      <c r="K18" s="17"/>
      <c r="L18" s="17"/>
      <c r="M18" s="20"/>
      <c r="N18" s="34"/>
      <c r="O18" s="17" t="s">
        <v>61</v>
      </c>
      <c r="P18" s="17" t="s">
        <v>62</v>
      </c>
      <c r="Q18" s="17">
        <v>1</v>
      </c>
      <c r="R18" s="66">
        <v>300</v>
      </c>
      <c r="S18" s="67">
        <f>R18*Q18</f>
        <v>300</v>
      </c>
      <c r="T18" s="37">
        <f t="shared" si="1"/>
        <v>1114.56</v>
      </c>
    </row>
    <row r="19" spans="2:20" ht="15" customHeight="1" x14ac:dyDescent="0.3">
      <c r="B19" s="94"/>
      <c r="C19" s="88" t="s">
        <v>32</v>
      </c>
      <c r="D19" s="13" t="s">
        <v>33</v>
      </c>
      <c r="E19" s="15" t="s">
        <v>57</v>
      </c>
      <c r="F19" s="10" t="s">
        <v>58</v>
      </c>
      <c r="G19" s="4">
        <v>32</v>
      </c>
      <c r="H19" s="20">
        <v>97.51</v>
      </c>
      <c r="I19" s="27">
        <f t="shared" si="0"/>
        <v>3120.32</v>
      </c>
      <c r="J19" s="17"/>
      <c r="K19" s="17"/>
      <c r="L19" s="17"/>
      <c r="M19" s="20"/>
      <c r="N19" s="34"/>
      <c r="O19" s="17"/>
      <c r="P19" s="17"/>
      <c r="Q19" s="17"/>
      <c r="R19" s="20"/>
      <c r="S19" s="38"/>
      <c r="T19" s="37">
        <f t="shared" si="1"/>
        <v>3120.32</v>
      </c>
    </row>
    <row r="20" spans="2:20" ht="15.6" customHeight="1" x14ac:dyDescent="0.3">
      <c r="B20" s="94"/>
      <c r="C20" s="88"/>
      <c r="D20" s="13" t="s">
        <v>34</v>
      </c>
      <c r="E20" s="15" t="s">
        <v>57</v>
      </c>
      <c r="F20" s="10" t="s">
        <v>58</v>
      </c>
      <c r="G20" s="4">
        <v>32</v>
      </c>
      <c r="H20" s="20">
        <v>97.51</v>
      </c>
      <c r="I20" s="27">
        <f t="shared" si="0"/>
        <v>3120.32</v>
      </c>
      <c r="J20" s="17"/>
      <c r="K20" s="17"/>
      <c r="L20" s="17"/>
      <c r="M20" s="20"/>
      <c r="N20" s="34"/>
      <c r="O20" s="17"/>
      <c r="P20" s="17"/>
      <c r="Q20" s="17"/>
      <c r="R20" s="20"/>
      <c r="S20" s="38"/>
      <c r="T20" s="37">
        <f t="shared" si="1"/>
        <v>3120.32</v>
      </c>
    </row>
    <row r="21" spans="2:20" ht="15" x14ac:dyDescent="0.3">
      <c r="B21" s="94"/>
      <c r="C21" s="88"/>
      <c r="D21" s="13" t="s">
        <v>35</v>
      </c>
      <c r="E21" s="15" t="s">
        <v>57</v>
      </c>
      <c r="F21" s="10" t="s">
        <v>58</v>
      </c>
      <c r="G21" s="4">
        <v>40</v>
      </c>
      <c r="H21" s="20">
        <v>97.51</v>
      </c>
      <c r="I21" s="27">
        <f t="shared" si="0"/>
        <v>3900.4</v>
      </c>
      <c r="J21" s="17"/>
      <c r="K21" s="17"/>
      <c r="L21" s="17"/>
      <c r="M21" s="20"/>
      <c r="N21" s="34"/>
      <c r="O21" s="17"/>
      <c r="P21" s="17"/>
      <c r="Q21" s="17"/>
      <c r="R21" s="20"/>
      <c r="S21" s="38"/>
      <c r="T21" s="37">
        <f t="shared" si="1"/>
        <v>3900.4</v>
      </c>
    </row>
    <row r="22" spans="2:20" ht="15.6" customHeight="1" x14ac:dyDescent="0.3">
      <c r="B22" s="94"/>
      <c r="C22" s="88"/>
      <c r="D22" s="13" t="s">
        <v>36</v>
      </c>
      <c r="E22" s="15" t="s">
        <v>57</v>
      </c>
      <c r="F22" s="10" t="s">
        <v>58</v>
      </c>
      <c r="G22" s="4">
        <v>32</v>
      </c>
      <c r="H22" s="20">
        <v>97.51</v>
      </c>
      <c r="I22" s="27">
        <f t="shared" si="0"/>
        <v>3120.32</v>
      </c>
      <c r="J22" s="17"/>
      <c r="K22" s="17"/>
      <c r="L22" s="17"/>
      <c r="M22" s="20"/>
      <c r="N22" s="34"/>
      <c r="O22" s="17"/>
      <c r="P22" s="17"/>
      <c r="Q22" s="17"/>
      <c r="R22" s="20"/>
      <c r="S22" s="38"/>
      <c r="T22" s="37">
        <f t="shared" si="1"/>
        <v>3120.32</v>
      </c>
    </row>
    <row r="23" spans="2:20" ht="15" x14ac:dyDescent="0.3">
      <c r="B23" s="94"/>
      <c r="C23" s="88"/>
      <c r="D23" s="13" t="s">
        <v>37</v>
      </c>
      <c r="E23" s="15" t="s">
        <v>57</v>
      </c>
      <c r="F23" s="10" t="s">
        <v>58</v>
      </c>
      <c r="G23" s="4">
        <v>40</v>
      </c>
      <c r="H23" s="20">
        <v>97.51</v>
      </c>
      <c r="I23" s="27">
        <f t="shared" si="0"/>
        <v>3900.4</v>
      </c>
      <c r="J23" s="17"/>
      <c r="K23" s="17"/>
      <c r="L23" s="17"/>
      <c r="M23" s="20"/>
      <c r="N23" s="34"/>
      <c r="O23" s="17"/>
      <c r="P23" s="17"/>
      <c r="Q23" s="17"/>
      <c r="R23" s="20"/>
      <c r="S23" s="38"/>
      <c r="T23" s="37">
        <f t="shared" si="1"/>
        <v>3900.4</v>
      </c>
    </row>
    <row r="24" spans="2:20" ht="15" customHeight="1" x14ac:dyDescent="0.3">
      <c r="B24" s="94"/>
      <c r="C24" s="88" t="s">
        <v>38</v>
      </c>
      <c r="D24" s="13" t="s">
        <v>39</v>
      </c>
      <c r="E24" s="15" t="s">
        <v>55</v>
      </c>
      <c r="F24" s="10" t="s">
        <v>58</v>
      </c>
      <c r="G24" s="4">
        <v>28</v>
      </c>
      <c r="H24" s="20">
        <v>53.48</v>
      </c>
      <c r="I24" s="27">
        <f t="shared" si="0"/>
        <v>1497.4399999999998</v>
      </c>
      <c r="J24" s="17"/>
      <c r="K24" s="17"/>
      <c r="L24" s="17"/>
      <c r="M24" s="20"/>
      <c r="N24" s="34"/>
      <c r="O24" s="40"/>
      <c r="P24" s="17"/>
      <c r="Q24" s="17"/>
      <c r="R24" s="20"/>
      <c r="S24" s="38"/>
      <c r="T24" s="37">
        <f t="shared" si="1"/>
        <v>1497.4399999999998</v>
      </c>
    </row>
    <row r="25" spans="2:20" ht="15" x14ac:dyDescent="0.3">
      <c r="B25" s="94"/>
      <c r="C25" s="88"/>
      <c r="D25" s="13" t="s">
        <v>40</v>
      </c>
      <c r="E25" s="15" t="s">
        <v>55</v>
      </c>
      <c r="F25" s="10" t="s">
        <v>58</v>
      </c>
      <c r="G25" s="4">
        <v>20</v>
      </c>
      <c r="H25" s="20">
        <v>53.48</v>
      </c>
      <c r="I25" s="27">
        <f t="shared" si="0"/>
        <v>1069.5999999999999</v>
      </c>
      <c r="J25" s="17"/>
      <c r="K25" s="17"/>
      <c r="L25" s="17"/>
      <c r="M25" s="20"/>
      <c r="N25" s="34"/>
      <c r="O25" s="17"/>
      <c r="P25" s="17"/>
      <c r="Q25" s="17"/>
      <c r="R25" s="20" t="s">
        <v>1</v>
      </c>
      <c r="S25" s="38"/>
      <c r="T25" s="37">
        <f t="shared" si="1"/>
        <v>1069.5999999999999</v>
      </c>
    </row>
    <row r="26" spans="2:20" ht="15.6" customHeight="1" x14ac:dyDescent="0.3">
      <c r="B26" s="94"/>
      <c r="C26" s="88"/>
      <c r="D26" s="13" t="s">
        <v>41</v>
      </c>
      <c r="E26" s="15" t="s">
        <v>55</v>
      </c>
      <c r="F26" s="10" t="s">
        <v>58</v>
      </c>
      <c r="G26" s="4">
        <v>32</v>
      </c>
      <c r="H26" s="20">
        <v>53.48</v>
      </c>
      <c r="I26" s="27">
        <f>H26*G26</f>
        <v>1711.36</v>
      </c>
      <c r="J26" s="17"/>
      <c r="K26" s="17"/>
      <c r="L26" s="17"/>
      <c r="M26" s="20"/>
      <c r="N26" s="34"/>
      <c r="O26" s="17"/>
      <c r="P26" s="17"/>
      <c r="Q26" s="17"/>
      <c r="R26" s="20"/>
      <c r="S26" s="38"/>
      <c r="T26" s="37">
        <f t="shared" si="1"/>
        <v>1711.36</v>
      </c>
    </row>
    <row r="27" spans="2:20" ht="30" customHeight="1" x14ac:dyDescent="0.3">
      <c r="B27" s="94"/>
      <c r="C27" s="11" t="s">
        <v>42</v>
      </c>
      <c r="D27" s="13" t="s">
        <v>43</v>
      </c>
      <c r="E27" s="15" t="s">
        <v>57</v>
      </c>
      <c r="F27" s="10" t="s">
        <v>58</v>
      </c>
      <c r="G27" s="4">
        <v>20</v>
      </c>
      <c r="H27" s="20">
        <v>97.51</v>
      </c>
      <c r="I27" s="27">
        <f t="shared" si="0"/>
        <v>1950.2</v>
      </c>
      <c r="J27" s="17"/>
      <c r="K27" s="17"/>
      <c r="L27" s="17"/>
      <c r="M27" s="20"/>
      <c r="N27" s="34"/>
      <c r="O27" s="17"/>
      <c r="P27" s="17"/>
      <c r="Q27" s="17"/>
      <c r="R27" s="20"/>
      <c r="S27" s="38"/>
      <c r="T27" s="37">
        <f>SUM(I27,N27,S27)</f>
        <v>1950.2</v>
      </c>
    </row>
    <row r="28" spans="2:20" ht="30" customHeight="1" x14ac:dyDescent="0.3">
      <c r="B28" s="90" t="s">
        <v>44</v>
      </c>
      <c r="C28" s="88" t="s">
        <v>45</v>
      </c>
      <c r="D28" s="89"/>
      <c r="E28" s="15" t="s">
        <v>54</v>
      </c>
      <c r="F28" s="10" t="s">
        <v>58</v>
      </c>
      <c r="G28" s="4">
        <v>64</v>
      </c>
      <c r="H28" s="19">
        <v>108.92</v>
      </c>
      <c r="I28" s="27">
        <f t="shared" si="0"/>
        <v>6970.88</v>
      </c>
      <c r="J28" s="17" t="s">
        <v>59</v>
      </c>
      <c r="K28" s="17" t="s">
        <v>60</v>
      </c>
      <c r="L28" s="17">
        <v>15</v>
      </c>
      <c r="M28" s="20">
        <v>2</v>
      </c>
      <c r="N28" s="34">
        <f>M28*L28</f>
        <v>30</v>
      </c>
      <c r="O28" s="17"/>
      <c r="P28" s="17"/>
      <c r="Q28" s="17"/>
      <c r="R28" s="20"/>
      <c r="S28" s="38"/>
      <c r="T28" s="37">
        <f t="shared" si="1"/>
        <v>7000.88</v>
      </c>
    </row>
    <row r="29" spans="2:20" ht="15" customHeight="1" x14ac:dyDescent="0.3">
      <c r="B29" s="90"/>
      <c r="C29" s="88" t="s">
        <v>46</v>
      </c>
      <c r="D29" s="89"/>
      <c r="E29" s="15" t="s">
        <v>54</v>
      </c>
      <c r="F29" s="10" t="s">
        <v>58</v>
      </c>
      <c r="G29" s="4">
        <v>12</v>
      </c>
      <c r="H29" s="19">
        <v>108.92</v>
      </c>
      <c r="I29" s="27">
        <f t="shared" si="0"/>
        <v>1307.04</v>
      </c>
      <c r="J29" s="17"/>
      <c r="K29" s="17"/>
      <c r="L29" s="17"/>
      <c r="M29" s="20"/>
      <c r="N29" s="34"/>
      <c r="O29" s="17"/>
      <c r="P29" s="17"/>
      <c r="Q29" s="17"/>
      <c r="R29" s="20"/>
      <c r="S29" s="38"/>
      <c r="T29" s="37">
        <f t="shared" si="1"/>
        <v>1307.04</v>
      </c>
    </row>
    <row r="30" spans="2:20" ht="15" customHeight="1" x14ac:dyDescent="0.3">
      <c r="B30" s="12" t="s">
        <v>47</v>
      </c>
      <c r="C30" s="88" t="s">
        <v>48</v>
      </c>
      <c r="D30" s="89"/>
      <c r="E30" s="15" t="s">
        <v>56</v>
      </c>
      <c r="F30" s="10" t="s">
        <v>58</v>
      </c>
      <c r="G30" s="4">
        <v>80</v>
      </c>
      <c r="H30" s="20">
        <v>33.94</v>
      </c>
      <c r="I30" s="27">
        <f t="shared" si="0"/>
        <v>2715.2</v>
      </c>
      <c r="J30" s="17" t="s">
        <v>59</v>
      </c>
      <c r="K30" s="17" t="s">
        <v>60</v>
      </c>
      <c r="L30" s="17">
        <v>25</v>
      </c>
      <c r="M30" s="20">
        <v>2</v>
      </c>
      <c r="N30" s="34">
        <f>M30*L30</f>
        <v>50</v>
      </c>
      <c r="O30" s="17"/>
      <c r="P30" s="17"/>
      <c r="Q30" s="17"/>
      <c r="R30" s="20"/>
      <c r="S30" s="38"/>
      <c r="T30" s="37">
        <f t="shared" si="1"/>
        <v>2765.2</v>
      </c>
    </row>
    <row r="31" spans="2:20" ht="15" customHeight="1" x14ac:dyDescent="0.3">
      <c r="B31" s="90" t="s">
        <v>49</v>
      </c>
      <c r="C31" s="88" t="s">
        <v>50</v>
      </c>
      <c r="D31" s="89"/>
      <c r="E31" s="15" t="s">
        <v>54</v>
      </c>
      <c r="F31" s="10" t="s">
        <v>58</v>
      </c>
      <c r="G31" s="4">
        <v>16</v>
      </c>
      <c r="H31" s="19">
        <v>108.92</v>
      </c>
      <c r="I31" s="27">
        <f t="shared" si="0"/>
        <v>1742.72</v>
      </c>
      <c r="J31" s="17" t="s">
        <v>59</v>
      </c>
      <c r="K31" s="17" t="s">
        <v>60</v>
      </c>
      <c r="L31" s="17">
        <v>5</v>
      </c>
      <c r="M31" s="20">
        <v>2</v>
      </c>
      <c r="N31" s="34">
        <f>M31*L31</f>
        <v>10</v>
      </c>
      <c r="O31" s="17"/>
      <c r="P31" s="17"/>
      <c r="Q31" s="17"/>
      <c r="R31" s="20"/>
      <c r="S31" s="38"/>
      <c r="T31" s="37">
        <f t="shared" si="1"/>
        <v>1752.72</v>
      </c>
    </row>
    <row r="32" spans="2:20" ht="15" customHeight="1" x14ac:dyDescent="0.3">
      <c r="B32" s="90"/>
      <c r="C32" s="88" t="s">
        <v>51</v>
      </c>
      <c r="D32" s="89"/>
      <c r="E32" s="15" t="s">
        <v>56</v>
      </c>
      <c r="F32" s="10" t="s">
        <v>58</v>
      </c>
      <c r="G32" s="4">
        <v>28</v>
      </c>
      <c r="H32" s="20">
        <v>33.94</v>
      </c>
      <c r="I32" s="27">
        <f t="shared" si="0"/>
        <v>950.31999999999994</v>
      </c>
      <c r="J32" s="17" t="s">
        <v>59</v>
      </c>
      <c r="K32" s="17" t="s">
        <v>60</v>
      </c>
      <c r="L32" s="17">
        <v>40</v>
      </c>
      <c r="M32" s="20">
        <v>2</v>
      </c>
      <c r="N32" s="34">
        <f>M32*L32</f>
        <v>80</v>
      </c>
      <c r="O32" s="17"/>
      <c r="P32" s="17"/>
      <c r="Q32" s="17"/>
      <c r="R32" s="20"/>
      <c r="S32" s="38"/>
      <c r="T32" s="37">
        <f t="shared" si="1"/>
        <v>1030.32</v>
      </c>
    </row>
    <row r="33" spans="2:20" ht="30" customHeight="1" x14ac:dyDescent="0.3">
      <c r="B33" s="90"/>
      <c r="C33" s="88" t="s">
        <v>52</v>
      </c>
      <c r="D33" s="89"/>
      <c r="E33" s="15" t="s">
        <v>55</v>
      </c>
      <c r="F33" s="10" t="s">
        <v>58</v>
      </c>
      <c r="G33" s="4">
        <v>28</v>
      </c>
      <c r="H33" s="20">
        <v>53.48</v>
      </c>
      <c r="I33" s="27">
        <f t="shared" si="0"/>
        <v>1497.4399999999998</v>
      </c>
      <c r="J33" s="17"/>
      <c r="K33" s="17"/>
      <c r="L33" s="17"/>
      <c r="M33" s="20"/>
      <c r="N33" s="35"/>
      <c r="O33" s="17"/>
      <c r="P33" s="17"/>
      <c r="Q33" s="17"/>
      <c r="R33" s="20"/>
      <c r="S33" s="38"/>
      <c r="T33" s="37">
        <f t="shared" si="1"/>
        <v>1497.4399999999998</v>
      </c>
    </row>
    <row r="34" spans="2:20" ht="15.6" customHeight="1" thickBot="1" x14ac:dyDescent="0.35">
      <c r="B34" s="91"/>
      <c r="C34" s="92" t="s">
        <v>53</v>
      </c>
      <c r="D34" s="93"/>
      <c r="E34" s="9" t="s">
        <v>54</v>
      </c>
      <c r="F34" s="14" t="s">
        <v>58</v>
      </c>
      <c r="G34" s="6">
        <v>16</v>
      </c>
      <c r="H34" s="25">
        <v>108.92</v>
      </c>
      <c r="I34" s="28">
        <f t="shared" si="0"/>
        <v>1742.72</v>
      </c>
      <c r="J34" s="18"/>
      <c r="K34" s="18"/>
      <c r="L34" s="18"/>
      <c r="M34" s="21"/>
      <c r="N34" s="36"/>
      <c r="O34" s="18"/>
      <c r="P34" s="18"/>
      <c r="Q34" s="18"/>
      <c r="R34" s="21"/>
      <c r="S34" s="39"/>
      <c r="T34" s="41">
        <f t="shared" si="1"/>
        <v>1742.72</v>
      </c>
    </row>
    <row r="35" spans="2:20" ht="15" thickBot="1" x14ac:dyDescent="0.35">
      <c r="B35" s="46"/>
      <c r="C35" s="2"/>
      <c r="D35" s="2"/>
      <c r="E35" s="2"/>
      <c r="F35" s="2"/>
      <c r="G35" s="2"/>
      <c r="H35" s="2"/>
      <c r="I35" s="2"/>
      <c r="J35" s="2"/>
      <c r="K35" s="2"/>
      <c r="L35" s="2"/>
      <c r="M35" s="2"/>
      <c r="N35" s="2"/>
      <c r="O35" s="2"/>
      <c r="P35" s="2"/>
      <c r="Q35" s="2"/>
      <c r="R35" s="75" t="s">
        <v>71</v>
      </c>
      <c r="S35" s="76"/>
      <c r="T35" s="50">
        <f>SUM(T4:T34)</f>
        <v>60143.400000000009</v>
      </c>
    </row>
    <row r="36" spans="2:20" ht="15" thickBot="1" x14ac:dyDescent="0.35"/>
    <row r="37" spans="2:20" ht="16.2" thickBot="1" x14ac:dyDescent="0.35">
      <c r="B37" s="44" t="s">
        <v>63</v>
      </c>
      <c r="C37" s="45" t="s">
        <v>64</v>
      </c>
      <c r="E37" s="51" t="s">
        <v>72</v>
      </c>
      <c r="F37" s="52"/>
    </row>
    <row r="38" spans="2:20" ht="16.2" thickBot="1" x14ac:dyDescent="0.35">
      <c r="B38" s="7" t="s">
        <v>54</v>
      </c>
      <c r="C38" s="7" t="s">
        <v>66</v>
      </c>
      <c r="E38" s="53">
        <v>1</v>
      </c>
      <c r="F38" s="70">
        <f>-$T$35</f>
        <v>-60143.400000000009</v>
      </c>
      <c r="H38" s="54" t="s">
        <v>73</v>
      </c>
      <c r="I38" s="55" t="s">
        <v>74</v>
      </c>
      <c r="J38" s="56" t="s">
        <v>75</v>
      </c>
    </row>
    <row r="39" spans="2:20" ht="409.6" thickBot="1" x14ac:dyDescent="0.35">
      <c r="B39" s="5" t="s">
        <v>56</v>
      </c>
      <c r="C39" s="5" t="s">
        <v>67</v>
      </c>
      <c r="E39" s="53">
        <v>2</v>
      </c>
      <c r="F39" s="70">
        <f t="shared" ref="F39:F45" si="2">$I$44</f>
        <v>31000</v>
      </c>
      <c r="H39" s="57" t="s">
        <v>76</v>
      </c>
      <c r="I39" s="71">
        <v>5000</v>
      </c>
      <c r="J39" s="60" t="s">
        <v>77</v>
      </c>
    </row>
    <row r="40" spans="2:20" ht="409.6" thickBot="1" x14ac:dyDescent="0.35">
      <c r="B40" s="5" t="s">
        <v>55</v>
      </c>
      <c r="C40" s="5" t="s">
        <v>68</v>
      </c>
      <c r="E40" s="53">
        <v>3</v>
      </c>
      <c r="F40" s="70">
        <f t="shared" si="2"/>
        <v>31000</v>
      </c>
      <c r="H40" s="57" t="s">
        <v>78</v>
      </c>
      <c r="I40" s="71">
        <v>8000</v>
      </c>
      <c r="J40" s="59" t="s">
        <v>85</v>
      </c>
    </row>
    <row r="41" spans="2:20" ht="409.6" thickBot="1" x14ac:dyDescent="0.35">
      <c r="B41" s="5" t="s">
        <v>57</v>
      </c>
      <c r="C41" s="5" t="s">
        <v>69</v>
      </c>
      <c r="E41" s="53">
        <v>4</v>
      </c>
      <c r="F41" s="70">
        <f t="shared" si="2"/>
        <v>31000</v>
      </c>
      <c r="H41" s="57" t="s">
        <v>79</v>
      </c>
      <c r="I41" s="71">
        <v>5000</v>
      </c>
      <c r="J41" s="59" t="s">
        <v>84</v>
      </c>
    </row>
    <row r="42" spans="2:20" ht="409.6" thickBot="1" x14ac:dyDescent="0.35">
      <c r="B42" s="5" t="s">
        <v>65</v>
      </c>
      <c r="C42" s="5" t="s">
        <v>70</v>
      </c>
      <c r="E42" s="53">
        <v>5</v>
      </c>
      <c r="F42" s="70">
        <f t="shared" si="2"/>
        <v>31000</v>
      </c>
      <c r="H42" s="57" t="s">
        <v>80</v>
      </c>
      <c r="I42" s="71">
        <v>5000</v>
      </c>
      <c r="J42" s="59" t="s">
        <v>81</v>
      </c>
      <c r="L42" s="63"/>
    </row>
    <row r="43" spans="2:20" ht="409.6" thickBot="1" x14ac:dyDescent="0.35">
      <c r="E43" s="53">
        <v>6</v>
      </c>
      <c r="F43" s="70">
        <f t="shared" si="2"/>
        <v>31000</v>
      </c>
      <c r="H43" s="57" t="s">
        <v>82</v>
      </c>
      <c r="I43" s="71">
        <v>8000</v>
      </c>
      <c r="J43" s="59" t="s">
        <v>83</v>
      </c>
    </row>
    <row r="44" spans="2:20" ht="16.2" thickBot="1" x14ac:dyDescent="0.35">
      <c r="E44" s="53">
        <v>7</v>
      </c>
      <c r="F44" s="70">
        <f t="shared" si="2"/>
        <v>31000</v>
      </c>
      <c r="H44" s="58" t="s">
        <v>7</v>
      </c>
      <c r="I44" s="72">
        <f>SUM(I39:I43)</f>
        <v>31000</v>
      </c>
      <c r="J44" s="1"/>
    </row>
    <row r="45" spans="2:20" ht="15.6" thickBot="1" x14ac:dyDescent="0.35">
      <c r="E45" s="53">
        <v>8</v>
      </c>
      <c r="F45" s="70">
        <f t="shared" si="2"/>
        <v>31000</v>
      </c>
    </row>
    <row r="46" spans="2:20" ht="15" thickBot="1" x14ac:dyDescent="0.35"/>
    <row r="47" spans="2:20" ht="16.2" thickBot="1" x14ac:dyDescent="0.35">
      <c r="E47" s="61" t="s">
        <v>86</v>
      </c>
      <c r="F47" s="74">
        <f>NPV(30%,F39:F45)</f>
        <v>86865.480661479203</v>
      </c>
      <c r="K47" s="63"/>
    </row>
    <row r="48" spans="2:20" ht="16.2" thickBot="1" x14ac:dyDescent="0.35">
      <c r="E48" s="62" t="s">
        <v>87</v>
      </c>
      <c r="F48" s="69">
        <f>IRR(F38:F45)</f>
        <v>0.4827185989002718</v>
      </c>
      <c r="G48" s="68"/>
      <c r="H48" s="68"/>
    </row>
    <row r="49" spans="5:6" ht="16.2" thickBot="1" x14ac:dyDescent="0.35">
      <c r="E49" s="64" t="s">
        <v>88</v>
      </c>
      <c r="F49" s="73">
        <f>T35</f>
        <v>60143.400000000009</v>
      </c>
    </row>
    <row r="50" spans="5:6" ht="16.2" thickBot="1" x14ac:dyDescent="0.35">
      <c r="E50" s="64" t="s">
        <v>89</v>
      </c>
      <c r="F50" s="65">
        <f>F47/F49</f>
        <v>1.4443061193992888</v>
      </c>
    </row>
  </sheetData>
  <mergeCells count="35">
    <mergeCell ref="C9:D9"/>
    <mergeCell ref="C10:D10"/>
    <mergeCell ref="C11:D11"/>
    <mergeCell ref="C24:C26"/>
    <mergeCell ref="B28:B29"/>
    <mergeCell ref="C28:D28"/>
    <mergeCell ref="C29:D29"/>
    <mergeCell ref="C12:D12"/>
    <mergeCell ref="B13:B16"/>
    <mergeCell ref="C13:D13"/>
    <mergeCell ref="C14:D14"/>
    <mergeCell ref="C15:D15"/>
    <mergeCell ref="C16:D16"/>
    <mergeCell ref="B4:B12"/>
    <mergeCell ref="C4:D4"/>
    <mergeCell ref="C5:D5"/>
    <mergeCell ref="C6:D6"/>
    <mergeCell ref="C7:D7"/>
    <mergeCell ref="C8:D8"/>
    <mergeCell ref="R35:S35"/>
    <mergeCell ref="B2:B3"/>
    <mergeCell ref="C2:D3"/>
    <mergeCell ref="T2:T3"/>
    <mergeCell ref="E2:I2"/>
    <mergeCell ref="J2:N2"/>
    <mergeCell ref="O2:S2"/>
    <mergeCell ref="C30:D30"/>
    <mergeCell ref="B31:B34"/>
    <mergeCell ref="C31:D31"/>
    <mergeCell ref="C32:D32"/>
    <mergeCell ref="C33:D33"/>
    <mergeCell ref="C34:D34"/>
    <mergeCell ref="B17:B27"/>
    <mergeCell ref="C17:C18"/>
    <mergeCell ref="C19:C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Javier Hernández Hernández</dc:creator>
  <cp:lastModifiedBy>Francisco Javier Hernández Hernández</cp:lastModifiedBy>
  <dcterms:created xsi:type="dcterms:W3CDTF">2019-06-09T21:19:32Z</dcterms:created>
  <dcterms:modified xsi:type="dcterms:W3CDTF">2019-06-16T20:50:14Z</dcterms:modified>
</cp:coreProperties>
</file>