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6380" windowHeight="8190" tabRatio="500"/>
  </bookViews>
  <sheets>
    <sheet name="Matriz" sheetId="1" r:id="rId1"/>
    <sheet name="Cualitativo y Cuantitativo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I10" i="3"/>
  <c r="H10" i="3"/>
  <c r="I9" i="3"/>
  <c r="H9" i="3"/>
  <c r="I8" i="3"/>
  <c r="H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<sst xmlns="http://schemas.openxmlformats.org/spreadsheetml/2006/main" count="183" uniqueCount="128">
  <si>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</si>
  <si>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</si>
  <si>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</si>
  <si>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</si>
  <si>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</si>
  <si>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</si>
  <si>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</si>
  <si>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</si>
  <si>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</si>
  <si>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</si>
  <si>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</si>
  <si>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</si>
  <si>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</si>
  <si>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</si>
  <si>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</si>
  <si>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</si>
  <si>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</si>
  <si>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</si>
  <si>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</si>
  <si>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</si>
  <si>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</si>
  <si>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</si>
  <si>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</si>
  <si>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</si>
  <si>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</si>
  <si>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</si>
  <si>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</si>
  <si>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</si>
  <si>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</si>
  <si>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</si>
  <si>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</si>
  <si>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</si>
  <si>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</si>
  <si>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</si>
  <si>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</si>
  <si>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</si>
  <si>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</si>
  <si>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</si>
  <si>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</si>
  <si>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</si>
  <si>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</si>
  <si>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</si>
  <si>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</si>
  <si>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</si>
  <si>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</si>
  <si>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</si>
  <si>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</si>
  <si>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</si>
  <si>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</si>
  <si>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</si>
  <si>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</si>
  <si>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</si>
  <si>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</si>
  <si>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</si>
  <si>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</si>
  <si>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</si>
  <si>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</si>
  <si>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</si>
  <si>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</si>
  <si>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</si>
  <si>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</si>
  <si>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</si>
  <si>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</si>
  <si>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</si>
  <si>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</si>
  <si>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</si>
  <si>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</si>
  <si>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</si>
  <si>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</si>
  <si>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</si>
  <si>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</si>
  <si>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</si>
  <si>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</si>
  <si>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</si>
  <si>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</si>
  <si>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</si>
  <si>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</si>
  <si>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</si>
  <si>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</si>
  <si>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</si>
  <si>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</si>
  <si>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</si>
  <si>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</si>
  <si>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</si>
  <si>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</si>
  <si>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</si>
  <si>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</si>
  <si>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</si>
  <si>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</si>
  <si>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</si>
  <si>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</si>
  <si>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</si>
  <si>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</si>
  <si>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</si>
  <si>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Todos los miembros del equipo de trabajo tienen acceso al repositorio creado</t>
  </si>
  <si>
    <t>Pruebas</t>
  </si>
  <si>
    <t>Presentación de defectos en ambientes de producción</t>
  </si>
  <si>
    <t>Mala realización de pruebas</t>
  </si>
  <si>
    <t>Pruebas ineficientes</t>
  </si>
  <si>
    <t>Requerimientos</t>
  </si>
  <si>
    <t>Codificiación</t>
  </si>
  <si>
    <t>Análista</t>
  </si>
  <si>
    <t>Los nuevos cambios a los requisitos se acomplan a los ya dados antes.</t>
  </si>
  <si>
    <t>Se crea un diagrama de las actividades y tiempos</t>
  </si>
  <si>
    <t>La estructura es diferente a los diseños, al ser un software móvil, su propia naturaleza afecta a la codificación misma.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</si>
  <si>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</si>
  <si>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</si>
  <si>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</si>
  <si>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</si>
  <si>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</si>
  <si>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</si>
  <si>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</si>
  <si>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</si>
  <si>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</si>
  <si>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</si>
  <si>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</si>
  <si>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</si>
  <si>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 xml:space="preserve">Acoplar los requerimientos nuevos cambios o existentes de forma clara y  eficiente  para cumplir la funcionalidad planeada </t>
  </si>
  <si>
    <t>interpretación erronea de las ventanas e interfaces</t>
  </si>
  <si>
    <t>Diseño deficientes e incompletos.</t>
  </si>
  <si>
    <t>Diseño de interfaces equivocadas o mal diseñadas</t>
  </si>
  <si>
    <t>Rediseñar las interfaces con base  a los requerimientos de software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</si>
  <si>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</si>
  <si>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</si>
  <si>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</si>
  <si>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</si>
  <si>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</si>
  <si>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>•Realizar pruebas completas sobre cada módulo de la aplicación asegurandose de cumplir la funcionalidad principal
•Darle seguimiento a cada falla encontrado
•someter nuevs mente a pruebas los módulos donde se reportaron fallas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</si>
</sst>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abSelected="1" topLeftCell="D4" zoomScaleNormal="100" workbookViewId="0">
      <selection activeCell="D16" sqref="D16:G21"/>
    </sheetView>
  </sheetViews>
  <sheetFormatPr baseColWidth="10" defaultColWidth="9.140625" defaultRowHeight="12.75" x14ac:dyDescent="0.2"/>
  <cols>
    <col min="1" max="1" width="8.5703125" customWidth="1"/>
    <col min="2" max="2" width="4.7109375" customWidth="1"/>
    <col min="3" max="3" width="23.28515625" customWidth="1"/>
    <col min="4" max="4" width="34.7109375" customWidth="1"/>
    <col min="5" max="5" width="29.140625" customWidth="1"/>
    <col min="6" max="6" width="22.42578125" customWidth="1"/>
    <col min="7" max="7" width="23" customWidth="1"/>
    <col min="8" max="8" width="11.140625" customWidth="1"/>
    <col min="9" max="9" width="7.5703125" customWidth="1"/>
    <col min="10" max="10" width="12.85546875" customWidth="1"/>
    <col min="11" max="11" width="29" customWidth="1"/>
    <col min="12" max="1023" width="8.5703125" customWidth="1"/>
  </cols>
  <sheetData>
    <row r="1" spans="2:11" ht="21" thickBot="1" x14ac:dyDescent="0.35">
      <c r="B1" s="118" t="s">
        <v>79</v>
      </c>
      <c r="C1" s="119"/>
      <c r="D1" s="119"/>
      <c r="E1" s="119"/>
      <c r="F1" s="119"/>
      <c r="G1" s="119"/>
      <c r="H1" s="119"/>
      <c r="I1" s="119"/>
      <c r="J1" s="119"/>
      <c r="K1" s="120"/>
    </row>
    <row r="2" spans="2:11" x14ac:dyDescent="0.2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5" thickBot="1" x14ac:dyDescent="0.25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25" t="s">
        <v>0</v>
      </c>
      <c r="C4" s="125"/>
      <c r="D4" s="125"/>
      <c r="E4" s="13"/>
      <c r="F4" s="125" t="s">
        <v>1</v>
      </c>
      <c r="G4" s="125"/>
      <c r="H4" s="125"/>
      <c r="I4" s="125"/>
      <c r="J4" s="13"/>
      <c r="K4" s="14"/>
    </row>
    <row r="5" spans="2:11" x14ac:dyDescent="0.2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21" t="s">
        <v>5</v>
      </c>
      <c r="I5" s="121"/>
      <c r="J5" s="13"/>
      <c r="K5" s="14"/>
    </row>
    <row r="6" spans="2:11" x14ac:dyDescent="0.2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21" t="s">
        <v>9</v>
      </c>
      <c r="I6" s="121"/>
      <c r="J6" s="13"/>
      <c r="K6" s="14"/>
    </row>
    <row r="7" spans="2:11" x14ac:dyDescent="0.2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21" t="s">
        <v>12</v>
      </c>
      <c r="I7" s="121"/>
      <c r="J7" s="13"/>
      <c r="K7" s="14"/>
    </row>
    <row r="8" spans="2:11" x14ac:dyDescent="0.2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21" t="s">
        <v>16</v>
      </c>
      <c r="I8" s="121"/>
      <c r="J8" s="13"/>
      <c r="K8" s="14"/>
    </row>
    <row r="9" spans="2:11" ht="13.5" thickBot="1" x14ac:dyDescent="0.25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22" t="s">
        <v>20</v>
      </c>
      <c r="I9" s="122"/>
      <c r="J9" s="13"/>
      <c r="K9" s="14"/>
    </row>
    <row r="10" spans="2:1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5" thickBot="1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23" t="s">
        <v>21</v>
      </c>
      <c r="C13" s="123"/>
      <c r="D13" s="123"/>
      <c r="E13" s="123"/>
      <c r="F13" s="123"/>
      <c r="G13" s="123"/>
      <c r="H13" s="124" t="s">
        <v>22</v>
      </c>
      <c r="I13" s="124"/>
      <c r="J13" s="8" t="s">
        <v>23</v>
      </c>
      <c r="K13" s="1" t="s">
        <v>83</v>
      </c>
    </row>
    <row r="14" spans="2:11" x14ac:dyDescent="0.2">
      <c r="B14" s="117"/>
      <c r="C14" s="117"/>
      <c r="D14" s="117"/>
      <c r="E14" s="117"/>
      <c r="F14" s="117"/>
      <c r="G14" s="117"/>
      <c r="H14" s="9"/>
      <c r="I14" s="10"/>
      <c r="J14" s="11"/>
      <c r="K14" s="14"/>
    </row>
    <row r="15" spans="2:11" ht="26.25" thickBot="1" x14ac:dyDescent="0.25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2" t="s">
        <v>31</v>
      </c>
    </row>
    <row r="16" spans="2:11" ht="75" customHeight="1" thickBot="1" x14ac:dyDescent="0.25">
      <c r="B16" s="98">
        <v>1</v>
      </c>
      <c r="C16" s="99" t="s">
        <v>80</v>
      </c>
      <c r="D16" s="154" t="s">
        <v>108</v>
      </c>
      <c r="E16" s="155" t="s">
        <v>110</v>
      </c>
      <c r="F16" s="156" t="s">
        <v>111</v>
      </c>
      <c r="G16" s="157" t="s">
        <v>112</v>
      </c>
      <c r="H16" s="109">
        <v>3</v>
      </c>
      <c r="I16" s="109">
        <v>4</v>
      </c>
      <c r="J16" s="110">
        <f t="shared" ref="J16:J30" si="0">H16*I16</f>
        <v>12</v>
      </c>
      <c r="K16" s="150" t="s">
        <v>113</v>
      </c>
    </row>
    <row r="17" spans="2:11" ht="63" customHeight="1" x14ac:dyDescent="0.2">
      <c r="B17" s="20">
        <v>2</v>
      </c>
      <c r="C17" s="21" t="s">
        <v>80</v>
      </c>
      <c r="D17" s="158" t="s">
        <v>107</v>
      </c>
      <c r="E17" s="159" t="s">
        <v>109</v>
      </c>
      <c r="F17" s="160" t="s">
        <v>114</v>
      </c>
      <c r="G17" s="161" t="s">
        <v>115</v>
      </c>
      <c r="H17" s="111">
        <v>3</v>
      </c>
      <c r="I17" s="111">
        <v>4</v>
      </c>
      <c r="J17" s="112">
        <f t="shared" si="0"/>
        <v>12</v>
      </c>
      <c r="K17" s="151" t="s">
        <v>116</v>
      </c>
    </row>
    <row r="18" spans="2:11" ht="57" customHeight="1" x14ac:dyDescent="0.2">
      <c r="B18" s="22">
        <v>3</v>
      </c>
      <c r="C18" s="23" t="s">
        <v>80</v>
      </c>
      <c r="D18" s="162" t="s">
        <v>87</v>
      </c>
      <c r="E18" s="163" t="s">
        <v>86</v>
      </c>
      <c r="F18" s="164" t="s">
        <v>85</v>
      </c>
      <c r="G18" s="165" t="s">
        <v>93</v>
      </c>
      <c r="H18" s="113">
        <v>3</v>
      </c>
      <c r="I18" s="113">
        <v>4</v>
      </c>
      <c r="J18" s="114">
        <f t="shared" si="0"/>
        <v>12</v>
      </c>
      <c r="K18" s="152" t="s">
        <v>117</v>
      </c>
    </row>
    <row r="19" spans="2:11" ht="70.900000000000006" customHeight="1" x14ac:dyDescent="0.2">
      <c r="B19" s="22">
        <v>4</v>
      </c>
      <c r="C19" s="23" t="s">
        <v>88</v>
      </c>
      <c r="D19" s="162" t="s">
        <v>105</v>
      </c>
      <c r="E19" s="163" t="s">
        <v>118</v>
      </c>
      <c r="F19" s="164" t="s">
        <v>120</v>
      </c>
      <c r="G19" s="165" t="s">
        <v>119</v>
      </c>
      <c r="H19" s="113">
        <v>2</v>
      </c>
      <c r="I19" s="113">
        <v>3</v>
      </c>
      <c r="J19" s="114">
        <f t="shared" si="0"/>
        <v>6</v>
      </c>
      <c r="K19" s="153" t="s">
        <v>121</v>
      </c>
    </row>
    <row r="20" spans="2:11" ht="66" customHeight="1" x14ac:dyDescent="0.2">
      <c r="B20" s="22">
        <v>5</v>
      </c>
      <c r="C20" s="23" t="s">
        <v>92</v>
      </c>
      <c r="D20" s="162" t="s">
        <v>122</v>
      </c>
      <c r="E20" s="163" t="s">
        <v>123</v>
      </c>
      <c r="F20" s="164" t="s">
        <v>125</v>
      </c>
      <c r="G20" s="165" t="s">
        <v>124</v>
      </c>
      <c r="H20" s="113">
        <v>3</v>
      </c>
      <c r="I20" s="113">
        <v>4</v>
      </c>
      <c r="J20" s="114">
        <f t="shared" si="0"/>
        <v>12</v>
      </c>
      <c r="K20" s="153" t="s">
        <v>126</v>
      </c>
    </row>
    <row r="21" spans="2:11" ht="125.25" customHeight="1" x14ac:dyDescent="0.2">
      <c r="B21" s="22">
        <v>6</v>
      </c>
      <c r="C21" s="23" t="s">
        <v>95</v>
      </c>
      <c r="D21" s="162" t="s">
        <v>97</v>
      </c>
      <c r="E21" s="163" t="s">
        <v>98</v>
      </c>
      <c r="F21" s="164" t="s">
        <v>106</v>
      </c>
      <c r="G21" s="165" t="s">
        <v>96</v>
      </c>
      <c r="H21" s="113">
        <v>3</v>
      </c>
      <c r="I21" s="113">
        <v>5</v>
      </c>
      <c r="J21" s="114">
        <f t="shared" si="0"/>
        <v>15</v>
      </c>
      <c r="K21" s="152" t="s">
        <v>127</v>
      </c>
    </row>
    <row r="22" spans="2:11" ht="20.100000000000001" customHeight="1" x14ac:dyDescent="0.2">
      <c r="B22" s="22">
        <v>7</v>
      </c>
      <c r="C22" s="23"/>
      <c r="D22" s="90"/>
      <c r="E22" s="92"/>
      <c r="F22" s="94"/>
      <c r="G22" s="96"/>
      <c r="H22" s="113">
        <v>0</v>
      </c>
      <c r="I22" s="113">
        <v>0</v>
      </c>
      <c r="J22" s="114">
        <f t="shared" si="0"/>
        <v>0</v>
      </c>
      <c r="K22" s="100"/>
    </row>
    <row r="23" spans="2:11" ht="20.100000000000001" customHeight="1" x14ac:dyDescent="0.2">
      <c r="B23" s="22">
        <v>8</v>
      </c>
      <c r="C23" s="23"/>
      <c r="D23" s="90"/>
      <c r="E23" s="92"/>
      <c r="F23" s="94"/>
      <c r="G23" s="96"/>
      <c r="H23" s="113">
        <v>0</v>
      </c>
      <c r="I23" s="113">
        <v>0</v>
      </c>
      <c r="J23" s="114">
        <f t="shared" si="0"/>
        <v>0</v>
      </c>
      <c r="K23" s="100"/>
    </row>
    <row r="24" spans="2:11" ht="20.100000000000001" customHeight="1" x14ac:dyDescent="0.2">
      <c r="B24" s="22">
        <v>9</v>
      </c>
      <c r="C24" s="23"/>
      <c r="D24" s="90"/>
      <c r="E24" s="92"/>
      <c r="F24" s="94"/>
      <c r="G24" s="96"/>
      <c r="H24" s="113">
        <v>0</v>
      </c>
      <c r="I24" s="113">
        <v>0</v>
      </c>
      <c r="J24" s="114">
        <f t="shared" si="0"/>
        <v>0</v>
      </c>
      <c r="K24" s="100"/>
    </row>
    <row r="25" spans="2:11" ht="20.100000000000001" customHeight="1" x14ac:dyDescent="0.2">
      <c r="B25" s="22">
        <v>10</v>
      </c>
      <c r="C25" s="23"/>
      <c r="D25" s="90"/>
      <c r="E25" s="92"/>
      <c r="F25" s="94"/>
      <c r="G25" s="96"/>
      <c r="H25" s="113">
        <v>0</v>
      </c>
      <c r="I25" s="113">
        <v>0</v>
      </c>
      <c r="J25" s="114">
        <f t="shared" si="0"/>
        <v>0</v>
      </c>
      <c r="K25" s="100"/>
    </row>
    <row r="26" spans="2:11" ht="20.100000000000001" customHeight="1" x14ac:dyDescent="0.2">
      <c r="B26" s="22">
        <v>11</v>
      </c>
      <c r="C26" s="23"/>
      <c r="D26" s="90"/>
      <c r="E26" s="92"/>
      <c r="F26" s="94"/>
      <c r="G26" s="96"/>
      <c r="H26" s="113">
        <v>0</v>
      </c>
      <c r="I26" s="113">
        <v>0</v>
      </c>
      <c r="J26" s="114">
        <f t="shared" si="0"/>
        <v>0</v>
      </c>
      <c r="K26" s="100"/>
    </row>
    <row r="27" spans="2:11" ht="20.100000000000001" customHeight="1" x14ac:dyDescent="0.2">
      <c r="B27" s="22">
        <v>12</v>
      </c>
      <c r="C27" s="23"/>
      <c r="D27" s="90"/>
      <c r="E27" s="92"/>
      <c r="F27" s="94"/>
      <c r="G27" s="96"/>
      <c r="H27" s="113">
        <v>0</v>
      </c>
      <c r="I27" s="113">
        <v>0</v>
      </c>
      <c r="J27" s="114">
        <f t="shared" si="0"/>
        <v>0</v>
      </c>
      <c r="K27" s="100"/>
    </row>
    <row r="28" spans="2:11" ht="20.100000000000001" customHeight="1" x14ac:dyDescent="0.2">
      <c r="B28" s="22">
        <v>13</v>
      </c>
      <c r="C28" s="23"/>
      <c r="D28" s="90"/>
      <c r="E28" s="92"/>
      <c r="F28" s="94"/>
      <c r="G28" s="96"/>
      <c r="H28" s="113">
        <v>0</v>
      </c>
      <c r="I28" s="113">
        <v>0</v>
      </c>
      <c r="J28" s="114">
        <f t="shared" si="0"/>
        <v>0</v>
      </c>
      <c r="K28" s="100"/>
    </row>
    <row r="29" spans="2:11" ht="20.100000000000001" customHeight="1" x14ac:dyDescent="0.2">
      <c r="B29" s="22">
        <v>14</v>
      </c>
      <c r="C29" s="23"/>
      <c r="D29" s="90"/>
      <c r="E29" s="92"/>
      <c r="F29" s="94"/>
      <c r="G29" s="96"/>
      <c r="H29" s="113">
        <v>0</v>
      </c>
      <c r="I29" s="113">
        <v>0</v>
      </c>
      <c r="J29" s="114">
        <f t="shared" si="0"/>
        <v>0</v>
      </c>
      <c r="K29" s="100"/>
    </row>
    <row r="30" spans="2:11" ht="20.100000000000001" customHeight="1" thickBot="1" x14ac:dyDescent="0.25">
      <c r="B30" s="24">
        <v>15</v>
      </c>
      <c r="C30" s="25"/>
      <c r="D30" s="91"/>
      <c r="E30" s="93"/>
      <c r="F30" s="95"/>
      <c r="G30" s="97"/>
      <c r="H30" s="115">
        <v>0</v>
      </c>
      <c r="I30" s="115">
        <v>0</v>
      </c>
      <c r="J30" s="116">
        <f t="shared" si="0"/>
        <v>0</v>
      </c>
      <c r="K30" s="101"/>
    </row>
    <row r="31" spans="2:1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5" thickBot="1" x14ac:dyDescent="0.25">
      <c r="B34" s="75"/>
      <c r="C34" s="76"/>
      <c r="D34" s="76"/>
      <c r="E34" s="76"/>
      <c r="F34" s="76"/>
      <c r="G34" s="76"/>
      <c r="H34" s="76"/>
      <c r="I34" s="76"/>
      <c r="J34" s="76"/>
      <c r="K34" s="77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opLeftCell="A35" zoomScale="90" zoomScaleNormal="90" workbookViewId="0">
      <selection activeCell="F19" sqref="F19"/>
    </sheetView>
  </sheetViews>
  <sheetFormatPr baseColWidth="10" defaultColWidth="9.140625" defaultRowHeight="12.75" x14ac:dyDescent="0.2"/>
  <cols>
    <col min="1" max="1" width="9.140625" customWidth="1"/>
    <col min="3" max="3" width="12.140625" customWidth="1"/>
    <col min="4" max="4" width="14.140625" customWidth="1"/>
    <col min="5" max="5" width="12.28515625" customWidth="1"/>
    <col min="6" max="8" width="14.7109375" customWidth="1"/>
    <col min="9" max="9" width="13.28515625" customWidth="1"/>
    <col min="10" max="10" width="13.42578125" customWidth="1"/>
    <col min="11" max="11" width="11.85546875" customWidth="1"/>
    <col min="12" max="12" width="12.7109375" customWidth="1"/>
  </cols>
  <sheetData>
    <row r="2" spans="2:17" x14ac:dyDescent="0.2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8" x14ac:dyDescent="0.25">
      <c r="B3" s="12"/>
      <c r="C3" s="126" t="s">
        <v>32</v>
      </c>
      <c r="D3" s="126"/>
      <c r="E3" s="126"/>
      <c r="F3" s="126"/>
      <c r="G3" s="126"/>
      <c r="H3" s="126"/>
      <c r="I3" s="126"/>
      <c r="J3" s="126"/>
      <c r="K3" s="126"/>
      <c r="L3" s="126"/>
      <c r="M3" s="14"/>
    </row>
    <row r="4" spans="2:17" x14ac:dyDescent="0.2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27" t="s">
        <v>35</v>
      </c>
      <c r="K5" s="127"/>
      <c r="L5" s="34" t="s">
        <v>36</v>
      </c>
      <c r="M5" s="14"/>
    </row>
    <row r="6" spans="2:17" ht="25.5" x14ac:dyDescent="0.2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28" t="s">
        <v>40</v>
      </c>
      <c r="K6" s="128"/>
      <c r="L6" s="37">
        <f>16/25*100</f>
        <v>64</v>
      </c>
      <c r="M6" s="14"/>
    </row>
    <row r="7" spans="2:17" ht="25.5" customHeight="1" x14ac:dyDescent="0.2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29" t="s">
        <v>44</v>
      </c>
      <c r="K7" s="129"/>
      <c r="L7" s="42">
        <f>15/25*100</f>
        <v>60</v>
      </c>
      <c r="M7" s="14"/>
    </row>
    <row r="8" spans="2:17" ht="25.5" customHeight="1" x14ac:dyDescent="0.2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29" t="s">
        <v>46</v>
      </c>
      <c r="K8" s="129"/>
      <c r="L8" s="42">
        <f>12/25*100</f>
        <v>48</v>
      </c>
      <c r="M8" s="14"/>
    </row>
    <row r="9" spans="2:17" ht="25.5" customHeight="1" x14ac:dyDescent="0.2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29" t="s">
        <v>48</v>
      </c>
      <c r="K9" s="129"/>
      <c r="L9" s="42">
        <f>8/25*100</f>
        <v>32</v>
      </c>
      <c r="M9" s="14"/>
    </row>
    <row r="10" spans="2:17" ht="25.5" customHeight="1" x14ac:dyDescent="0.2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30" t="s">
        <v>50</v>
      </c>
      <c r="K10" s="130"/>
      <c r="L10" s="47">
        <f>5/25*100</f>
        <v>20</v>
      </c>
      <c r="M10" s="14"/>
      <c r="Q10">
        <f>O10*P10</f>
        <v>0</v>
      </c>
    </row>
    <row r="11" spans="2:17" x14ac:dyDescent="0.2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x14ac:dyDescent="0.2">
      <c r="B13" s="12" t="s">
        <v>51</v>
      </c>
      <c r="C13" s="50" t="s">
        <v>52</v>
      </c>
      <c r="D13" s="131" t="s">
        <v>53</v>
      </c>
      <c r="E13" s="131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43.15" customHeight="1" x14ac:dyDescent="0.2">
      <c r="B14" s="12"/>
      <c r="C14" s="53" t="str">
        <f>CONCATENATE($B$13,Matriz!B16)</f>
        <v>R1</v>
      </c>
      <c r="D14" s="132" t="str">
        <f>Matriz!E16</f>
        <v>no trabajar eficientemente</v>
      </c>
      <c r="E14" s="132"/>
      <c r="F14" s="54" t="str">
        <f>Matriz!F16</f>
        <v xml:space="preserve">Mala comunicación, descuerdos en el equipo y trabajo disperso. </v>
      </c>
      <c r="G14" s="55"/>
      <c r="H14" s="54">
        <f>Matriz!H16</f>
        <v>3</v>
      </c>
      <c r="I14" s="54">
        <f>Matriz!I16</f>
        <v>4</v>
      </c>
      <c r="J14" s="56">
        <f t="shared" ref="J14:J28" si="0">H14*I14</f>
        <v>12</v>
      </c>
      <c r="K14" s="56" t="str">
        <f t="shared" ref="K14:K28" si="1">IF(J14&lt;5,"MUY BAJO",IF( AND(J14&gt;=5,J14&lt;8),"BAJO",IF(AND(J14&gt;=8,J14&lt;=12),"MODERADO",IF(AND(J14&gt;=12,J14&lt;=15),"ALTO","MUY ALTO"))))</f>
        <v>MODERADO</v>
      </c>
      <c r="L14" s="57">
        <f t="shared" ref="L14:L28" si="2">J14/25*100</f>
        <v>48</v>
      </c>
      <c r="M14" s="14"/>
    </row>
    <row r="15" spans="2:17" ht="61.15" customHeight="1" x14ac:dyDescent="0.2">
      <c r="B15" s="12"/>
      <c r="C15" s="44" t="str">
        <f>CONCATENATE($B$13,Matriz!B17)</f>
        <v>R2</v>
      </c>
      <c r="D15" s="133" t="str">
        <f>Matriz!E17</f>
        <v>Tiempos incongruentes y fechas mal planeadas ,Organización ineficiente</v>
      </c>
      <c r="E15" s="133"/>
      <c r="F15" s="58" t="str">
        <f>Matriz!F17</f>
        <v xml:space="preserve"> Retrazo en entregables del proyecto e información dispersa</v>
      </c>
      <c r="G15" s="107" t="s">
        <v>84</v>
      </c>
      <c r="H15" s="58">
        <f>Matriz!H17</f>
        <v>3</v>
      </c>
      <c r="I15" s="58">
        <f>Matriz!I17</f>
        <v>4</v>
      </c>
      <c r="J15" s="60">
        <f t="shared" si="0"/>
        <v>12</v>
      </c>
      <c r="K15" s="60" t="str">
        <f t="shared" si="1"/>
        <v>MODERADO</v>
      </c>
      <c r="L15" s="61">
        <f t="shared" si="2"/>
        <v>48</v>
      </c>
      <c r="M15" s="14"/>
    </row>
    <row r="16" spans="2:17" ht="55.9" customHeight="1" x14ac:dyDescent="0.2">
      <c r="B16" s="12"/>
      <c r="C16" s="44" t="str">
        <f>CONCATENATE($B$13,Matriz!B18)</f>
        <v>R3</v>
      </c>
      <c r="D16" s="133" t="str">
        <f>Matriz!E18</f>
        <v>Cambios regulares y nuevos añadidos a los requerimientos</v>
      </c>
      <c r="E16" s="133"/>
      <c r="F16" s="107" t="str">
        <f>Matriz!F18</f>
        <v>Requerimientos ambiguos o incompletos</v>
      </c>
      <c r="G16" s="107" t="s">
        <v>99</v>
      </c>
      <c r="H16" s="58">
        <f>Matriz!H18</f>
        <v>3</v>
      </c>
      <c r="I16" s="58">
        <f>Matriz!I18</f>
        <v>4</v>
      </c>
      <c r="J16" s="60">
        <f t="shared" si="0"/>
        <v>12</v>
      </c>
      <c r="K16" s="60" t="str">
        <f t="shared" si="1"/>
        <v>MODERADO</v>
      </c>
      <c r="L16" s="61">
        <f t="shared" si="2"/>
        <v>48</v>
      </c>
      <c r="M16" s="14"/>
    </row>
    <row r="17" spans="2:13" ht="86.45" customHeight="1" x14ac:dyDescent="0.2">
      <c r="B17" s="12"/>
      <c r="C17" s="44" t="str">
        <f>CONCATENATE($B$13,Matriz!B19)</f>
        <v>R4</v>
      </c>
      <c r="D17" s="133" t="str">
        <f>Matriz!E19</f>
        <v>interpretación erronea de las ventanas e interfaces</v>
      </c>
      <c r="E17" s="133"/>
      <c r="F17" s="107" t="str">
        <f>Matriz!F19</f>
        <v>Diseño de interfaces equivocadas o mal diseñadas</v>
      </c>
      <c r="G17" s="107" t="s">
        <v>91</v>
      </c>
      <c r="H17" s="58">
        <f>Matriz!H19</f>
        <v>2</v>
      </c>
      <c r="I17" s="58">
        <f>Matriz!I19</f>
        <v>3</v>
      </c>
      <c r="J17" s="60">
        <f t="shared" si="0"/>
        <v>6</v>
      </c>
      <c r="K17" s="60" t="str">
        <f t="shared" si="1"/>
        <v>BAJO</v>
      </c>
      <c r="L17" s="61">
        <f t="shared" si="2"/>
        <v>24</v>
      </c>
      <c r="M17" s="14"/>
    </row>
    <row r="18" spans="2:13" ht="95.45" customHeight="1" x14ac:dyDescent="0.2">
      <c r="B18" s="12"/>
      <c r="C18" s="44" t="str">
        <f>CONCATENATE($B$13,Matriz!B20)</f>
        <v>R5</v>
      </c>
      <c r="D18" s="133" t="str">
        <f>Matriz!E20</f>
        <v>Estructuración erronea de los datos, tablas mal relacionadas</v>
      </c>
      <c r="E18" s="133"/>
      <c r="F18" s="58" t="str">
        <f>Matriz!F20</f>
        <v>Retrazo en codificación del producto</v>
      </c>
      <c r="G18" s="59" t="s">
        <v>100</v>
      </c>
      <c r="H18" s="58">
        <f>Matriz!H20</f>
        <v>3</v>
      </c>
      <c r="I18" s="58">
        <f>Matriz!I20</f>
        <v>4</v>
      </c>
      <c r="J18" s="60">
        <f t="shared" si="0"/>
        <v>12</v>
      </c>
      <c r="K18" s="60" t="str">
        <f t="shared" si="1"/>
        <v>MODERADO</v>
      </c>
      <c r="L18" s="61">
        <f t="shared" si="2"/>
        <v>48</v>
      </c>
      <c r="M18" s="14"/>
    </row>
    <row r="19" spans="2:13" ht="35.450000000000003" customHeight="1" x14ac:dyDescent="0.2">
      <c r="B19" s="12"/>
      <c r="C19" s="44" t="str">
        <f>CONCATENATE($B$13,Matriz!B21)</f>
        <v>R6</v>
      </c>
      <c r="D19" s="133" t="str">
        <f>Matriz!E21</f>
        <v>Pruebas ineficientes</v>
      </c>
      <c r="E19" s="133"/>
      <c r="F19" s="58" t="str">
        <f>Matriz!F21</f>
        <v>Mala ejecución del producto, presenta errores</v>
      </c>
      <c r="G19" s="59" t="s">
        <v>95</v>
      </c>
      <c r="H19" s="58">
        <f>Matriz!H21</f>
        <v>3</v>
      </c>
      <c r="I19" s="58">
        <f>Matriz!I21</f>
        <v>5</v>
      </c>
      <c r="J19" s="60">
        <f t="shared" si="0"/>
        <v>15</v>
      </c>
      <c r="K19" s="60" t="str">
        <f t="shared" si="1"/>
        <v>ALTO</v>
      </c>
      <c r="L19" s="61">
        <f t="shared" si="2"/>
        <v>60</v>
      </c>
      <c r="M19" s="14"/>
    </row>
    <row r="20" spans="2:13" ht="24.95" customHeight="1" x14ac:dyDescent="0.2">
      <c r="B20" s="12"/>
      <c r="C20" s="53" t="str">
        <f>CONCATENATE($B$13,Matriz!B22)</f>
        <v>R7</v>
      </c>
      <c r="D20" s="133">
        <f>Matriz!E22</f>
        <v>0</v>
      </c>
      <c r="E20" s="133"/>
      <c r="F20" s="58">
        <f>Matriz!F22</f>
        <v>0</v>
      </c>
      <c r="G20" s="59"/>
      <c r="H20" s="58">
        <f>Matriz!H22</f>
        <v>0</v>
      </c>
      <c r="I20" s="58">
        <f>Matriz!I22</f>
        <v>0</v>
      </c>
      <c r="J20" s="60">
        <f t="shared" si="0"/>
        <v>0</v>
      </c>
      <c r="K20" s="60" t="str">
        <f t="shared" si="1"/>
        <v>MUY BAJO</v>
      </c>
      <c r="L20" s="61">
        <f t="shared" si="2"/>
        <v>0</v>
      </c>
      <c r="M20" s="14"/>
    </row>
    <row r="21" spans="2:13" ht="24.95" customHeight="1" x14ac:dyDescent="0.2">
      <c r="B21" s="12"/>
      <c r="C21" s="44" t="str">
        <f>CONCATENATE($B$13,Matriz!B23)</f>
        <v>R8</v>
      </c>
      <c r="D21" s="133">
        <f>Matriz!E23</f>
        <v>0</v>
      </c>
      <c r="E21" s="133"/>
      <c r="F21" s="58">
        <f>Matriz!F23</f>
        <v>0</v>
      </c>
      <c r="G21" s="59"/>
      <c r="H21" s="58">
        <f>Matriz!H23</f>
        <v>0</v>
      </c>
      <c r="I21" s="58">
        <f>Matriz!I23</f>
        <v>0</v>
      </c>
      <c r="J21" s="60">
        <f t="shared" si="0"/>
        <v>0</v>
      </c>
      <c r="K21" s="60" t="str">
        <f t="shared" si="1"/>
        <v>MUY BAJO</v>
      </c>
      <c r="L21" s="61">
        <f t="shared" si="2"/>
        <v>0</v>
      </c>
      <c r="M21" s="14"/>
    </row>
    <row r="22" spans="2:13" ht="24.95" customHeight="1" x14ac:dyDescent="0.2">
      <c r="B22" s="12"/>
      <c r="C22" s="44" t="str">
        <f>CONCATENATE($B$13,Matriz!B24)</f>
        <v>R9</v>
      </c>
      <c r="D22" s="133">
        <f>Matriz!E24</f>
        <v>0</v>
      </c>
      <c r="E22" s="133"/>
      <c r="F22" s="58">
        <f>Matriz!F24</f>
        <v>0</v>
      </c>
      <c r="G22" s="59"/>
      <c r="H22" s="58">
        <f>Matriz!H24</f>
        <v>0</v>
      </c>
      <c r="I22" s="58">
        <f>Matriz!I24</f>
        <v>0</v>
      </c>
      <c r="J22" s="60">
        <f t="shared" si="0"/>
        <v>0</v>
      </c>
      <c r="K22" s="60" t="str">
        <f t="shared" si="1"/>
        <v>MUY BAJO</v>
      </c>
      <c r="L22" s="61">
        <f t="shared" si="2"/>
        <v>0</v>
      </c>
      <c r="M22" s="14"/>
    </row>
    <row r="23" spans="2:13" ht="24.95" customHeight="1" x14ac:dyDescent="0.2">
      <c r="B23" s="12"/>
      <c r="C23" s="44" t="str">
        <f>CONCATENATE($B$13,Matriz!B25)</f>
        <v>R10</v>
      </c>
      <c r="D23" s="133">
        <f>Matriz!E25</f>
        <v>0</v>
      </c>
      <c r="E23" s="133"/>
      <c r="F23" s="58">
        <f>Matriz!F25</f>
        <v>0</v>
      </c>
      <c r="G23" s="59"/>
      <c r="H23" s="58">
        <f>Matriz!H25</f>
        <v>0</v>
      </c>
      <c r="I23" s="58">
        <f>Matriz!I25</f>
        <v>0</v>
      </c>
      <c r="J23" s="60">
        <f t="shared" si="0"/>
        <v>0</v>
      </c>
      <c r="K23" s="60" t="str">
        <f t="shared" si="1"/>
        <v>MUY BAJO</v>
      </c>
      <c r="L23" s="61">
        <f t="shared" si="2"/>
        <v>0</v>
      </c>
      <c r="M23" s="14"/>
    </row>
    <row r="24" spans="2:13" ht="24.95" customHeight="1" x14ac:dyDescent="0.2">
      <c r="B24" s="12"/>
      <c r="C24" s="44" t="str">
        <f>CONCATENATE($B$13,Matriz!B26)</f>
        <v>R11</v>
      </c>
      <c r="D24" s="133">
        <f>Matriz!E26</f>
        <v>0</v>
      </c>
      <c r="E24" s="133"/>
      <c r="F24" s="58">
        <f>Matriz!F26</f>
        <v>0</v>
      </c>
      <c r="G24" s="59"/>
      <c r="H24" s="58">
        <f>Matriz!H26</f>
        <v>0</v>
      </c>
      <c r="I24" s="58">
        <f>Matriz!I26</f>
        <v>0</v>
      </c>
      <c r="J24" s="60">
        <f t="shared" si="0"/>
        <v>0</v>
      </c>
      <c r="K24" s="60" t="str">
        <f t="shared" si="1"/>
        <v>MUY BAJO</v>
      </c>
      <c r="L24" s="61">
        <f t="shared" si="2"/>
        <v>0</v>
      </c>
      <c r="M24" s="14"/>
    </row>
    <row r="25" spans="2:13" ht="24.95" customHeight="1" x14ac:dyDescent="0.2">
      <c r="B25" s="12"/>
      <c r="C25" s="44" t="str">
        <f>CONCATENATE($B$13,Matriz!B27)</f>
        <v>R12</v>
      </c>
      <c r="D25" s="133">
        <f>Matriz!E27</f>
        <v>0</v>
      </c>
      <c r="E25" s="133"/>
      <c r="F25" s="58">
        <f>Matriz!F27</f>
        <v>0</v>
      </c>
      <c r="G25" s="59"/>
      <c r="H25" s="58">
        <f>Matriz!H27</f>
        <v>0</v>
      </c>
      <c r="I25" s="58">
        <f>Matriz!I27</f>
        <v>0</v>
      </c>
      <c r="J25" s="60">
        <f t="shared" si="0"/>
        <v>0</v>
      </c>
      <c r="K25" s="60" t="str">
        <f t="shared" si="1"/>
        <v>MUY BAJO</v>
      </c>
      <c r="L25" s="61">
        <f t="shared" si="2"/>
        <v>0</v>
      </c>
      <c r="M25" s="14"/>
    </row>
    <row r="26" spans="2:13" ht="24.95" customHeight="1" x14ac:dyDescent="0.2">
      <c r="B26" s="12"/>
      <c r="C26" s="53" t="str">
        <f>CONCATENATE($B$13,Matriz!B28)</f>
        <v>R13</v>
      </c>
      <c r="D26" s="133">
        <f>Matriz!E28</f>
        <v>0</v>
      </c>
      <c r="E26" s="133"/>
      <c r="F26" s="58">
        <f>Matriz!F28</f>
        <v>0</v>
      </c>
      <c r="G26" s="59"/>
      <c r="H26" s="58">
        <f>Matriz!H28</f>
        <v>0</v>
      </c>
      <c r="I26" s="58">
        <f>Matriz!I28</f>
        <v>0</v>
      </c>
      <c r="J26" s="60">
        <f t="shared" si="0"/>
        <v>0</v>
      </c>
      <c r="K26" s="60" t="str">
        <f t="shared" si="1"/>
        <v>MUY BAJO</v>
      </c>
      <c r="L26" s="61">
        <f t="shared" si="2"/>
        <v>0</v>
      </c>
      <c r="M26" s="14"/>
    </row>
    <row r="27" spans="2:13" ht="24.95" customHeight="1" x14ac:dyDescent="0.2">
      <c r="B27" s="12"/>
      <c r="C27" s="44" t="str">
        <f>CONCATENATE($B$13,Matriz!B29)</f>
        <v>R14</v>
      </c>
      <c r="D27" s="133">
        <f>Matriz!E29</f>
        <v>0</v>
      </c>
      <c r="E27" s="133"/>
      <c r="F27" s="58">
        <f>Matriz!F29</f>
        <v>0</v>
      </c>
      <c r="G27" s="59"/>
      <c r="H27" s="58">
        <f>Matriz!H29</f>
        <v>0</v>
      </c>
      <c r="I27" s="58">
        <f>Matriz!I29</f>
        <v>0</v>
      </c>
      <c r="J27" s="60">
        <f t="shared" si="0"/>
        <v>0</v>
      </c>
      <c r="K27" s="60" t="str">
        <f t="shared" si="1"/>
        <v>MUY BAJO</v>
      </c>
      <c r="L27" s="61">
        <f t="shared" si="2"/>
        <v>0</v>
      </c>
      <c r="M27" s="14"/>
    </row>
    <row r="28" spans="2:13" ht="24.95" customHeight="1" x14ac:dyDescent="0.2">
      <c r="B28" s="12"/>
      <c r="C28" s="44" t="str">
        <f>CONCATENATE($B$13,Matriz!B30)</f>
        <v>R15</v>
      </c>
      <c r="D28" s="133">
        <f>Matriz!E30</f>
        <v>0</v>
      </c>
      <c r="E28" s="133"/>
      <c r="F28" s="58">
        <f>Matriz!F30</f>
        <v>0</v>
      </c>
      <c r="G28" s="59"/>
      <c r="H28" s="58">
        <f>Matriz!H30</f>
        <v>0</v>
      </c>
      <c r="I28" s="58">
        <f>Matriz!I30</f>
        <v>0</v>
      </c>
      <c r="J28" s="60">
        <f t="shared" si="0"/>
        <v>0</v>
      </c>
      <c r="K28" s="60" t="str">
        <f t="shared" si="1"/>
        <v>MUY BAJO</v>
      </c>
      <c r="L28" s="61">
        <f t="shared" si="2"/>
        <v>0</v>
      </c>
      <c r="M28" s="14"/>
    </row>
    <row r="29" spans="2:13" ht="21.75" customHeight="1" x14ac:dyDescent="0.2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25">
      <c r="B30" s="134" t="s">
        <v>61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1" spans="2:13" ht="20.25" customHeight="1" x14ac:dyDescent="0.2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">
      <c r="B32" s="12"/>
      <c r="C32" s="62" t="s">
        <v>52</v>
      </c>
      <c r="D32" s="135" t="s">
        <v>53</v>
      </c>
      <c r="E32" s="135"/>
      <c r="F32" s="63" t="s">
        <v>62</v>
      </c>
      <c r="G32" s="63" t="s">
        <v>63</v>
      </c>
      <c r="H32" s="63" t="s">
        <v>64</v>
      </c>
      <c r="I32" s="63" t="s">
        <v>59</v>
      </c>
      <c r="J32" s="63" t="s">
        <v>65</v>
      </c>
      <c r="K32" s="136" t="s">
        <v>66</v>
      </c>
      <c r="L32" s="136"/>
      <c r="M32" s="14"/>
    </row>
    <row r="33" spans="2:13" ht="163.9" customHeight="1" thickBot="1" x14ac:dyDescent="0.25">
      <c r="B33" s="12"/>
      <c r="C33" s="64" t="str">
        <f t="shared" ref="C33:D47" si="3">C14</f>
        <v>R1</v>
      </c>
      <c r="D33" s="137" t="str">
        <f t="shared" si="3"/>
        <v>no trabajar eficientemente</v>
      </c>
      <c r="E33" s="137"/>
      <c r="F33" s="66" t="str">
        <f t="shared" ref="F33:F47" si="4">K14</f>
        <v>MODERADO</v>
      </c>
      <c r="G33" s="65" t="s">
        <v>82</v>
      </c>
      <c r="H33" s="65" t="str">
        <f>Matriz!K16</f>
        <v>•Realización de reuniones sobre avances del proyecto
•Realizar acuerdos y trabajar en un punto medio de opiniones</v>
      </c>
      <c r="I33" s="65" t="s">
        <v>67</v>
      </c>
      <c r="J33" s="65" t="s">
        <v>82</v>
      </c>
      <c r="K33" s="138" t="str">
        <f>Matriz!K16</f>
        <v>•Realización de reuniones sobre avances del proyecto
•Realizar acuerdos y trabajar en un punto medio de opiniones</v>
      </c>
      <c r="L33" s="138"/>
      <c r="M33" s="14"/>
    </row>
    <row r="34" spans="2:13" ht="53.45" customHeight="1" thickBot="1" x14ac:dyDescent="0.25">
      <c r="B34" s="12"/>
      <c r="C34" s="67" t="str">
        <f t="shared" si="3"/>
        <v>R2</v>
      </c>
      <c r="D34" s="139" t="str">
        <f t="shared" si="3"/>
        <v>Tiempos incongruentes y fechas mal planeadas ,Organización ineficiente</v>
      </c>
      <c r="E34" s="139"/>
      <c r="F34" s="68" t="str">
        <f t="shared" si="4"/>
        <v>MODERADO</v>
      </c>
      <c r="G34" s="69" t="s">
        <v>82</v>
      </c>
      <c r="H34" s="89" t="str">
        <f>Matriz!K17</f>
        <v>Revisar actividades con fechas y ajustarlos a tiempos del proyecto, utilizar un repositorio para el almacenamiento de la información.</v>
      </c>
      <c r="I34" s="65" t="s">
        <v>67</v>
      </c>
      <c r="J34" s="69" t="s">
        <v>82</v>
      </c>
      <c r="K34" s="140" t="str">
        <f>Matriz!K17</f>
        <v>Revisar actividades con fechas y ajustarlos a tiempos del proyecto, utilizar un repositorio para el almacenamiento de la información.</v>
      </c>
      <c r="L34" s="140"/>
      <c r="M34" s="14"/>
    </row>
    <row r="35" spans="2:13" ht="125.45" customHeight="1" thickBot="1" x14ac:dyDescent="0.25">
      <c r="B35" s="12"/>
      <c r="C35" s="67" t="str">
        <f t="shared" si="3"/>
        <v>R3</v>
      </c>
      <c r="D35" s="141" t="str">
        <f t="shared" si="3"/>
        <v>Cambios regulares y nuevos añadidos a los requerimientos</v>
      </c>
      <c r="E35" s="141"/>
      <c r="F35" s="71" t="str">
        <f t="shared" si="4"/>
        <v>MODERADO</v>
      </c>
      <c r="G35" s="70" t="s">
        <v>82</v>
      </c>
      <c r="H35" s="89" t="str">
        <f>Matriz!K18</f>
        <v xml:space="preserve">Acoplar los requerimientos nuevos cambios o existentes de forma clara y  eficiente  para cumplir la funcionalidad planeada </v>
      </c>
      <c r="I35" s="65" t="s">
        <v>67</v>
      </c>
      <c r="J35" s="70" t="s">
        <v>82</v>
      </c>
      <c r="K35" s="140" t="str">
        <f>Matriz!K18</f>
        <v xml:space="preserve">Acoplar los requerimientos nuevos cambios o existentes de forma clara y  eficiente  para cumplir la funcionalidad planeada </v>
      </c>
      <c r="L35" s="140"/>
      <c r="M35" s="14"/>
    </row>
    <row r="36" spans="2:13" ht="126" customHeight="1" thickBot="1" x14ac:dyDescent="0.25">
      <c r="B36" s="12"/>
      <c r="C36" s="67" t="str">
        <f t="shared" si="3"/>
        <v>R4</v>
      </c>
      <c r="D36" s="141" t="str">
        <f t="shared" si="3"/>
        <v>interpretación erronea de las ventanas e interfaces</v>
      </c>
      <c r="E36" s="141"/>
      <c r="F36" s="68" t="str">
        <f t="shared" si="4"/>
        <v>BAJO</v>
      </c>
      <c r="G36" s="69" t="s">
        <v>89</v>
      </c>
      <c r="H36" s="89" t="str">
        <f>Matriz!K19</f>
        <v>Rediseñar las interfaces con base  a los requerimientos de software</v>
      </c>
      <c r="I36" s="65" t="s">
        <v>67</v>
      </c>
      <c r="J36" s="69" t="s">
        <v>90</v>
      </c>
      <c r="K36" s="140" t="str">
        <f>Matriz!K19</f>
        <v>Rediseñar las interfaces con base  a los requerimientos de software</v>
      </c>
      <c r="L36" s="140"/>
      <c r="M36" s="14"/>
    </row>
    <row r="37" spans="2:13" ht="147" customHeight="1" thickBot="1" x14ac:dyDescent="0.25">
      <c r="B37" s="12"/>
      <c r="C37" s="67" t="str">
        <f t="shared" si="3"/>
        <v>R5</v>
      </c>
      <c r="D37" s="141" t="str">
        <f t="shared" si="3"/>
        <v>Estructuración erronea de los datos, tablas mal relacionadas</v>
      </c>
      <c r="E37" s="141"/>
      <c r="F37" s="71" t="str">
        <f t="shared" si="4"/>
        <v>MODERADO</v>
      </c>
      <c r="G37" s="70" t="s">
        <v>81</v>
      </c>
      <c r="H37" s="89" t="str">
        <f>Matriz!K20</f>
        <v>Redefinir la arquitectura lógica llevando a cabo un analisis produndo para lograr  relaciones de tablas correctas con base a los procesos de la empresa</v>
      </c>
      <c r="I37" s="65" t="s">
        <v>67</v>
      </c>
      <c r="J37" s="70" t="s">
        <v>82</v>
      </c>
      <c r="K37" s="140" t="str">
        <f>Matriz!K20</f>
        <v>Redefinir la arquitectura lógica llevando a cabo un analisis produndo para lograr  relaciones de tablas correctas con base a los procesos de la empresa</v>
      </c>
      <c r="L37" s="140"/>
      <c r="M37" s="14"/>
    </row>
    <row r="38" spans="2:13" ht="194.45" customHeight="1" thickBot="1" x14ac:dyDescent="0.25">
      <c r="B38" s="12"/>
      <c r="C38" s="72" t="str">
        <f t="shared" si="3"/>
        <v>R6</v>
      </c>
      <c r="D38" s="142" t="str">
        <f t="shared" si="3"/>
        <v>Pruebas ineficientes</v>
      </c>
      <c r="E38" s="142"/>
      <c r="F38" s="73" t="str">
        <f t="shared" si="4"/>
        <v>ALTO</v>
      </c>
      <c r="G38" s="74" t="s">
        <v>101</v>
      </c>
      <c r="H38" s="89" t="str">
        <f>Matriz!K21</f>
        <v>•Realizar pruebas completas sobre cada módulo de la aplicación asegurandose de cumplir la funcionalidad principal
•Darle seguimiento a cada falla encontrado
•someter nuevs mente a pruebas los módulos donde se reportaron fallas</v>
      </c>
      <c r="I38" s="65" t="s">
        <v>67</v>
      </c>
      <c r="J38" s="74" t="s">
        <v>101</v>
      </c>
      <c r="K38" s="143" t="str">
        <f>Matriz!K21</f>
        <v>•Realizar pruebas completas sobre cada módulo de la aplicación asegurandose de cumplir la funcionalidad principal
•Darle seguimiento a cada falla encontrado
•someter nuevs mente a pruebas los módulos donde se reportaron fallas</v>
      </c>
      <c r="L38" s="143"/>
      <c r="M38" s="14"/>
    </row>
    <row r="39" spans="2:13" ht="27.95" customHeight="1" thickBot="1" x14ac:dyDescent="0.25">
      <c r="B39" s="12"/>
      <c r="C39" s="67" t="str">
        <f t="shared" si="3"/>
        <v>R7</v>
      </c>
      <c r="D39" s="142">
        <f t="shared" si="3"/>
        <v>0</v>
      </c>
      <c r="E39" s="142"/>
      <c r="F39" s="73" t="str">
        <f t="shared" si="4"/>
        <v>MUY BAJO</v>
      </c>
      <c r="G39" s="74"/>
      <c r="H39" s="89">
        <f>Matriz!K22</f>
        <v>0</v>
      </c>
      <c r="I39" s="65" t="s">
        <v>67</v>
      </c>
      <c r="J39" s="74"/>
      <c r="K39" s="143">
        <f>Matriz!K22</f>
        <v>0</v>
      </c>
      <c r="L39" s="143"/>
      <c r="M39" s="14"/>
    </row>
    <row r="40" spans="2:13" ht="27.95" customHeight="1" thickBot="1" x14ac:dyDescent="0.25">
      <c r="B40" s="12"/>
      <c r="C40" s="67" t="str">
        <f t="shared" si="3"/>
        <v>R8</v>
      </c>
      <c r="D40" s="142">
        <f t="shared" si="3"/>
        <v>0</v>
      </c>
      <c r="E40" s="142"/>
      <c r="F40" s="73" t="str">
        <f t="shared" si="4"/>
        <v>MUY BAJO</v>
      </c>
      <c r="G40" s="74"/>
      <c r="H40" s="89">
        <f>Matriz!K23</f>
        <v>0</v>
      </c>
      <c r="I40" s="65" t="s">
        <v>67</v>
      </c>
      <c r="J40" s="74"/>
      <c r="K40" s="143">
        <f>Matriz!K23</f>
        <v>0</v>
      </c>
      <c r="L40" s="143"/>
      <c r="M40" s="14"/>
    </row>
    <row r="41" spans="2:13" ht="27.95" customHeight="1" thickBot="1" x14ac:dyDescent="0.25">
      <c r="B41" s="12"/>
      <c r="C41" s="67" t="str">
        <f t="shared" si="3"/>
        <v>R9</v>
      </c>
      <c r="D41" s="142">
        <f t="shared" si="3"/>
        <v>0</v>
      </c>
      <c r="E41" s="142"/>
      <c r="F41" s="73" t="str">
        <f t="shared" si="4"/>
        <v>MUY BAJO</v>
      </c>
      <c r="G41" s="74"/>
      <c r="H41" s="89">
        <f>Matriz!K24</f>
        <v>0</v>
      </c>
      <c r="I41" s="65" t="s">
        <v>67</v>
      </c>
      <c r="J41" s="74"/>
      <c r="K41" s="143">
        <f>Matriz!K24</f>
        <v>0</v>
      </c>
      <c r="L41" s="143"/>
      <c r="M41" s="14"/>
    </row>
    <row r="42" spans="2:13" ht="27.95" customHeight="1" thickBot="1" x14ac:dyDescent="0.25">
      <c r="B42" s="12"/>
      <c r="C42" s="67" t="str">
        <f t="shared" si="3"/>
        <v>R10</v>
      </c>
      <c r="D42" s="142">
        <f t="shared" si="3"/>
        <v>0</v>
      </c>
      <c r="E42" s="142"/>
      <c r="F42" s="73" t="str">
        <f t="shared" si="4"/>
        <v>MUY BAJO</v>
      </c>
      <c r="G42" s="74"/>
      <c r="H42" s="89">
        <f>Matriz!K25</f>
        <v>0</v>
      </c>
      <c r="I42" s="65" t="s">
        <v>67</v>
      </c>
      <c r="J42" s="74"/>
      <c r="K42" s="143">
        <f>Matriz!K25</f>
        <v>0</v>
      </c>
      <c r="L42" s="143"/>
      <c r="M42" s="14"/>
    </row>
    <row r="43" spans="2:13" ht="27.95" customHeight="1" thickBot="1" x14ac:dyDescent="0.25">
      <c r="B43" s="12"/>
      <c r="C43" s="72" t="str">
        <f t="shared" si="3"/>
        <v>R11</v>
      </c>
      <c r="D43" s="142">
        <f t="shared" si="3"/>
        <v>0</v>
      </c>
      <c r="E43" s="142"/>
      <c r="F43" s="73" t="str">
        <f t="shared" si="4"/>
        <v>MUY BAJO</v>
      </c>
      <c r="G43" s="74"/>
      <c r="H43" s="89">
        <f>Matriz!K26</f>
        <v>0</v>
      </c>
      <c r="I43" s="65" t="s">
        <v>67</v>
      </c>
      <c r="J43" s="74"/>
      <c r="K43" s="143">
        <f>Matriz!K26</f>
        <v>0</v>
      </c>
      <c r="L43" s="143"/>
      <c r="M43" s="14"/>
    </row>
    <row r="44" spans="2:13" ht="27.95" customHeight="1" thickBot="1" x14ac:dyDescent="0.25">
      <c r="B44" s="12"/>
      <c r="C44" s="67" t="str">
        <f t="shared" si="3"/>
        <v>R12</v>
      </c>
      <c r="D44" s="142">
        <f t="shared" si="3"/>
        <v>0</v>
      </c>
      <c r="E44" s="142"/>
      <c r="F44" s="73" t="str">
        <f t="shared" si="4"/>
        <v>MUY BAJO</v>
      </c>
      <c r="G44" s="74"/>
      <c r="H44" s="89">
        <f>Matriz!K27</f>
        <v>0</v>
      </c>
      <c r="I44" s="65" t="s">
        <v>67</v>
      </c>
      <c r="J44" s="74"/>
      <c r="K44" s="143">
        <f>Matriz!K27</f>
        <v>0</v>
      </c>
      <c r="L44" s="143"/>
      <c r="M44" s="14"/>
    </row>
    <row r="45" spans="2:13" ht="27.95" customHeight="1" thickBot="1" x14ac:dyDescent="0.25">
      <c r="B45" s="12"/>
      <c r="C45" s="67" t="str">
        <f t="shared" si="3"/>
        <v>R13</v>
      </c>
      <c r="D45" s="142">
        <f t="shared" si="3"/>
        <v>0</v>
      </c>
      <c r="E45" s="142"/>
      <c r="F45" s="73" t="str">
        <f t="shared" si="4"/>
        <v>MUY BAJO</v>
      </c>
      <c r="G45" s="74"/>
      <c r="H45" s="89">
        <f>Matriz!K28</f>
        <v>0</v>
      </c>
      <c r="I45" s="65" t="s">
        <v>67</v>
      </c>
      <c r="J45" s="74"/>
      <c r="K45" s="143">
        <f>Matriz!K28</f>
        <v>0</v>
      </c>
      <c r="L45" s="143"/>
      <c r="M45" s="14"/>
    </row>
    <row r="46" spans="2:13" ht="27.95" customHeight="1" thickBot="1" x14ac:dyDescent="0.25">
      <c r="B46" s="12"/>
      <c r="C46" s="67" t="str">
        <f t="shared" si="3"/>
        <v>R14</v>
      </c>
      <c r="D46" s="142">
        <f t="shared" si="3"/>
        <v>0</v>
      </c>
      <c r="E46" s="142"/>
      <c r="F46" s="73" t="str">
        <f t="shared" si="4"/>
        <v>MUY BAJO</v>
      </c>
      <c r="G46" s="74"/>
      <c r="H46" s="89">
        <f>Matriz!K29</f>
        <v>0</v>
      </c>
      <c r="I46" s="65" t="s">
        <v>67</v>
      </c>
      <c r="J46" s="74"/>
      <c r="K46" s="143">
        <f>Matriz!K29</f>
        <v>0</v>
      </c>
      <c r="L46" s="143"/>
      <c r="M46" s="14"/>
    </row>
    <row r="47" spans="2:13" ht="27.95" customHeight="1" thickBot="1" x14ac:dyDescent="0.25">
      <c r="B47" s="12"/>
      <c r="C47" s="67" t="str">
        <f t="shared" si="3"/>
        <v>R15</v>
      </c>
      <c r="D47" s="142">
        <f t="shared" si="3"/>
        <v>0</v>
      </c>
      <c r="E47" s="142"/>
      <c r="F47" s="73" t="str">
        <f t="shared" si="4"/>
        <v>MUY BAJO</v>
      </c>
      <c r="G47" s="74"/>
      <c r="H47" s="89">
        <f>Matriz!K30</f>
        <v>0</v>
      </c>
      <c r="I47" s="65" t="s">
        <v>67</v>
      </c>
      <c r="J47" s="74"/>
      <c r="K47" s="143">
        <f>Matriz!K30</f>
        <v>0</v>
      </c>
      <c r="L47" s="143"/>
      <c r="M47" s="14"/>
    </row>
    <row r="48" spans="2:13" x14ac:dyDescent="0.2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</row>
  </sheetData>
  <mergeCells count="56">
    <mergeCell ref="D45:E45"/>
    <mergeCell ref="K45:L45"/>
    <mergeCell ref="D46:E46"/>
    <mergeCell ref="K46:L46"/>
    <mergeCell ref="D47:E47"/>
    <mergeCell ref="K47:L47"/>
    <mergeCell ref="D42:E42"/>
    <mergeCell ref="K42:L42"/>
    <mergeCell ref="D43:E43"/>
    <mergeCell ref="K43:L43"/>
    <mergeCell ref="D44:E44"/>
    <mergeCell ref="K44:L44"/>
    <mergeCell ref="D39:E39"/>
    <mergeCell ref="K39:L39"/>
    <mergeCell ref="D40:E40"/>
    <mergeCell ref="K40:L40"/>
    <mergeCell ref="D41:E41"/>
    <mergeCell ref="K41:L41"/>
    <mergeCell ref="D36:E36"/>
    <mergeCell ref="K36:L36"/>
    <mergeCell ref="D37:E37"/>
    <mergeCell ref="K37:L37"/>
    <mergeCell ref="D38:E38"/>
    <mergeCell ref="K38:L38"/>
    <mergeCell ref="D33:E33"/>
    <mergeCell ref="K33:L33"/>
    <mergeCell ref="D34:E34"/>
    <mergeCell ref="K34:L34"/>
    <mergeCell ref="D35:E35"/>
    <mergeCell ref="K35:L35"/>
    <mergeCell ref="D26:E26"/>
    <mergeCell ref="D27:E27"/>
    <mergeCell ref="D28:E28"/>
    <mergeCell ref="B30:M30"/>
    <mergeCell ref="D32:E32"/>
    <mergeCell ref="K32:L32"/>
    <mergeCell ref="D21:E21"/>
    <mergeCell ref="D22:E22"/>
    <mergeCell ref="D23:E23"/>
    <mergeCell ref="D24:E24"/>
    <mergeCell ref="D25:E25"/>
    <mergeCell ref="D16:E16"/>
    <mergeCell ref="D17:E17"/>
    <mergeCell ref="D18:E18"/>
    <mergeCell ref="D19:E19"/>
    <mergeCell ref="D20:E20"/>
    <mergeCell ref="J9:K9"/>
    <mergeCell ref="J10:K10"/>
    <mergeCell ref="D13:E13"/>
    <mergeCell ref="D14:E14"/>
    <mergeCell ref="D15:E15"/>
    <mergeCell ref="C3:L3"/>
    <mergeCell ref="J5:K5"/>
    <mergeCell ref="J6:K6"/>
    <mergeCell ref="J7:K7"/>
    <mergeCell ref="J8:K8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zoomScale="90" zoomScaleNormal="90" workbookViewId="0">
      <selection activeCell="I13" sqref="I13"/>
    </sheetView>
  </sheetViews>
  <sheetFormatPr baseColWidth="10" defaultColWidth="9.140625" defaultRowHeight="12.75" x14ac:dyDescent="0.2"/>
  <cols>
    <col min="1" max="7" width="11.5703125"/>
    <col min="8" max="8" width="18.85546875" customWidth="1"/>
    <col min="9" max="9" width="18" customWidth="1"/>
    <col min="10" max="11" width="11.5703125"/>
    <col min="12" max="12" width="17.28515625" customWidth="1"/>
    <col min="13" max="1025" width="11.5703125"/>
  </cols>
  <sheetData>
    <row r="4" spans="3:15" ht="13.5" thickBot="1" x14ac:dyDescent="0.25"/>
    <row r="5" spans="3:15" ht="18.75" thickBot="1" x14ac:dyDescent="0.3">
      <c r="C5" s="144" t="s">
        <v>66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</row>
    <row r="6" spans="3:15" x14ac:dyDescent="0.2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200000000000003" customHeight="1" x14ac:dyDescent="0.2">
      <c r="C7" s="12"/>
      <c r="D7" s="78" t="s">
        <v>52</v>
      </c>
      <c r="E7" s="145" t="s">
        <v>53</v>
      </c>
      <c r="F7" s="145"/>
      <c r="G7" s="78" t="s">
        <v>62</v>
      </c>
      <c r="H7" s="78" t="s">
        <v>68</v>
      </c>
      <c r="I7" s="78" t="s">
        <v>69</v>
      </c>
      <c r="J7" s="78" t="s">
        <v>70</v>
      </c>
      <c r="K7" s="78" t="s">
        <v>71</v>
      </c>
      <c r="L7" s="78" t="s">
        <v>72</v>
      </c>
      <c r="M7" s="145" t="s">
        <v>73</v>
      </c>
      <c r="N7" s="145"/>
      <c r="O7" s="14"/>
    </row>
    <row r="8" spans="3:15" ht="146.44999999999999" customHeight="1" x14ac:dyDescent="0.2">
      <c r="C8" s="12"/>
      <c r="D8" s="79" t="str">
        <f>'Cualitativo y Cuantitativo'!C33</f>
        <v>R1</v>
      </c>
      <c r="E8" s="146" t="str">
        <f>'Cualitativo y Cuantitativo'!D33</f>
        <v>no trabajar eficientemente</v>
      </c>
      <c r="F8" s="146"/>
      <c r="G8" s="81" t="str">
        <f>'Cualitativo y Cuantitativo'!F33</f>
        <v>MODERADO</v>
      </c>
      <c r="H8" s="80" t="str">
        <f>'Cualitativo y Cuantitativo'!J33</f>
        <v>Project Manager</v>
      </c>
      <c r="I8" s="80" t="str">
        <f>Matriz!K16</f>
        <v>•Realización de reuniones sobre avances del proyecto
•Realizar acuerdos y trabajar en un punto medio de opiniones</v>
      </c>
      <c r="J8" s="82" t="s">
        <v>74</v>
      </c>
      <c r="K8" s="106">
        <v>43565</v>
      </c>
      <c r="L8" s="80" t="str">
        <f>'Cualitativo y Cuantitativo'!J33</f>
        <v>Project Manager</v>
      </c>
      <c r="M8" s="146" t="s">
        <v>94</v>
      </c>
      <c r="N8" s="146"/>
      <c r="O8" s="14"/>
    </row>
    <row r="9" spans="3:15" ht="67.150000000000006" customHeight="1" x14ac:dyDescent="0.2">
      <c r="C9" s="12"/>
      <c r="D9" s="79" t="str">
        <f>'Cualitativo y Cuantitativo'!C34</f>
        <v>R2</v>
      </c>
      <c r="E9" s="146" t="str">
        <f>'Cualitativo y Cuantitativo'!D34</f>
        <v>Tiempos incongruentes y fechas mal planeadas ,Organización ineficiente</v>
      </c>
      <c r="F9" s="146"/>
      <c r="G9" s="81" t="str">
        <f>'Cualitativo y Cuantitativo'!F34</f>
        <v>MODERADO</v>
      </c>
      <c r="H9" s="80" t="str">
        <f>'Cualitativo y Cuantitativo'!J34</f>
        <v>Project Manager</v>
      </c>
      <c r="I9" s="80" t="str">
        <f>Matriz!K17</f>
        <v>Revisar actividades con fechas y ajustarlos a tiempos del proyecto, utilizar un repositorio para el almacenamiento de la información.</v>
      </c>
      <c r="J9" s="82" t="s">
        <v>74</v>
      </c>
      <c r="K9" s="106">
        <v>43622</v>
      </c>
      <c r="L9" s="80" t="str">
        <f>'Cualitativo y Cuantitativo'!J34</f>
        <v>Project Manager</v>
      </c>
      <c r="M9" s="146" t="s">
        <v>103</v>
      </c>
      <c r="N9" s="146"/>
      <c r="O9" s="14"/>
    </row>
    <row r="10" spans="3:15" ht="114.6" customHeight="1" x14ac:dyDescent="0.2">
      <c r="C10" s="12"/>
      <c r="D10" s="79" t="str">
        <f>'Cualitativo y Cuantitativo'!C35</f>
        <v>R3</v>
      </c>
      <c r="E10" s="146" t="str">
        <f>'Cualitativo y Cuantitativo'!D35</f>
        <v>Cambios regulares y nuevos añadidos a los requerimientos</v>
      </c>
      <c r="F10" s="146"/>
      <c r="G10" s="81" t="str">
        <f>'Cualitativo y Cuantitativo'!F35</f>
        <v>MODERADO</v>
      </c>
      <c r="H10" s="80" t="str">
        <f>'Cualitativo y Cuantitativo'!J35</f>
        <v>Project Manager</v>
      </c>
      <c r="I10" s="108" t="str">
        <f>Matriz!K18</f>
        <v xml:space="preserve">Acoplar los requerimientos nuevos cambios o existentes de forma clara y  eficiente  para cumplir la funcionalidad planeada </v>
      </c>
      <c r="J10" s="82" t="s">
        <v>74</v>
      </c>
      <c r="K10" s="106">
        <v>43631</v>
      </c>
      <c r="L10" s="80" t="str">
        <f>'Cualitativo y Cuantitativo'!J35</f>
        <v>Project Manager</v>
      </c>
      <c r="M10" s="146" t="s">
        <v>102</v>
      </c>
      <c r="N10" s="146"/>
      <c r="O10" s="14"/>
    </row>
    <row r="11" spans="3:15" ht="92.45" customHeight="1" x14ac:dyDescent="0.2">
      <c r="C11" s="12"/>
      <c r="D11" s="79" t="str">
        <f>'Cualitativo y Cuantitativo'!C36</f>
        <v>R4</v>
      </c>
      <c r="E11" s="146" t="str">
        <f>'Cualitativo y Cuantitativo'!D36</f>
        <v>interpretación erronea de las ventanas e interfaces</v>
      </c>
      <c r="F11" s="146"/>
      <c r="G11" s="81" t="str">
        <f>'Cualitativo y Cuantitativo'!F36</f>
        <v>BAJO</v>
      </c>
      <c r="H11" s="80" t="s">
        <v>89</v>
      </c>
      <c r="I11" s="80" t="str">
        <f>Matriz!K19</f>
        <v>Rediseñar las interfaces con base  a los requerimientos de software</v>
      </c>
      <c r="J11" s="82" t="s">
        <v>74</v>
      </c>
      <c r="K11" s="106">
        <v>43642</v>
      </c>
      <c r="L11" s="80" t="s">
        <v>90</v>
      </c>
      <c r="M11" s="146"/>
      <c r="N11" s="146"/>
      <c r="O11" s="14"/>
    </row>
    <row r="12" spans="3:15" ht="105.6" customHeight="1" x14ac:dyDescent="0.2">
      <c r="C12" s="12"/>
      <c r="D12" s="79" t="str">
        <f>'Cualitativo y Cuantitativo'!C37</f>
        <v>R5</v>
      </c>
      <c r="E12" s="146" t="str">
        <f>'Cualitativo y Cuantitativo'!D37</f>
        <v>Estructuración erronea de los datos, tablas mal relacionadas</v>
      </c>
      <c r="F12" s="146"/>
      <c r="G12" s="81" t="str">
        <f>'Cualitativo y Cuantitativo'!F37</f>
        <v>MODERADO</v>
      </c>
      <c r="H12" s="80" t="str">
        <f>'Cualitativo y Cuantitativo'!J37</f>
        <v>Project Manager</v>
      </c>
      <c r="I12" s="80" t="str">
        <f>Matriz!K20</f>
        <v>Redefinir la arquitectura lógica llevando a cabo un analisis produndo para lograr  relaciones de tablas correctas con base a los procesos de la empresa</v>
      </c>
      <c r="J12" s="82" t="s">
        <v>74</v>
      </c>
      <c r="K12" s="106">
        <v>43645</v>
      </c>
      <c r="L12" s="80" t="str">
        <f>'Cualitativo y Cuantitativo'!J37</f>
        <v>Project Manager</v>
      </c>
      <c r="M12" s="146" t="s">
        <v>104</v>
      </c>
      <c r="N12" s="146"/>
      <c r="O12" s="14"/>
    </row>
    <row r="13" spans="3:15" ht="130.15" customHeight="1" x14ac:dyDescent="0.2">
      <c r="C13" s="12"/>
      <c r="D13" s="79" t="str">
        <f>'Cualitativo y Cuantitativo'!C38</f>
        <v>R6</v>
      </c>
      <c r="E13" s="146" t="str">
        <f>'Cualitativo y Cuantitativo'!D38</f>
        <v>Pruebas ineficientes</v>
      </c>
      <c r="F13" s="146"/>
      <c r="G13" s="81" t="str">
        <f>'Cualitativo y Cuantitativo'!F38</f>
        <v>ALTO</v>
      </c>
      <c r="H13" s="80" t="str">
        <f>'Cualitativo y Cuantitativo'!J38</f>
        <v>Análista</v>
      </c>
      <c r="I13" s="80" t="str">
        <f>Matriz!K21</f>
        <v>•Realizar pruebas completas sobre cada módulo de la aplicación asegurandose de cumplir la funcionalidad principal
•Darle seguimiento a cada falla encontrado
•someter nuevs mente a pruebas los módulos donde se reportaron fallas</v>
      </c>
      <c r="J13" s="82"/>
      <c r="K13" s="80"/>
      <c r="L13" s="80" t="str">
        <f>'Cualitativo y Cuantitativo'!J38</f>
        <v>Análista</v>
      </c>
      <c r="M13" s="146"/>
      <c r="N13" s="146"/>
      <c r="O13" s="14"/>
    </row>
    <row r="14" spans="3:15" ht="24.95" customHeight="1" x14ac:dyDescent="0.2">
      <c r="C14" s="12"/>
      <c r="D14" s="79" t="str">
        <f>'Cualitativo y Cuantitativo'!C39</f>
        <v>R7</v>
      </c>
      <c r="E14" s="146">
        <f>'Cualitativo y Cuantitativo'!D39</f>
        <v>0</v>
      </c>
      <c r="F14" s="146"/>
      <c r="G14" s="81" t="str">
        <f>'Cualitativo y Cuantitativo'!F39</f>
        <v>MUY BAJO</v>
      </c>
      <c r="H14" s="80">
        <f>'Cualitativo y Cuantitativo'!J39</f>
        <v>0</v>
      </c>
      <c r="I14" s="80">
        <f>Matriz!K22</f>
        <v>0</v>
      </c>
      <c r="J14" s="82"/>
      <c r="K14" s="80"/>
      <c r="L14" s="80">
        <f>'Cualitativo y Cuantitativo'!J39</f>
        <v>0</v>
      </c>
      <c r="M14" s="146"/>
      <c r="N14" s="146"/>
      <c r="O14" s="14"/>
    </row>
    <row r="15" spans="3:15" ht="24.95" customHeight="1" x14ac:dyDescent="0.2">
      <c r="C15" s="12"/>
      <c r="D15" s="79" t="str">
        <f>'Cualitativo y Cuantitativo'!C40</f>
        <v>R8</v>
      </c>
      <c r="E15" s="146">
        <f>'Cualitativo y Cuantitativo'!D40</f>
        <v>0</v>
      </c>
      <c r="F15" s="146"/>
      <c r="G15" s="81" t="str">
        <f>'Cualitativo y Cuantitativo'!F40</f>
        <v>MUY BAJO</v>
      </c>
      <c r="H15" s="80">
        <f>'Cualitativo y Cuantitativo'!J40</f>
        <v>0</v>
      </c>
      <c r="I15" s="80">
        <f>Matriz!K23</f>
        <v>0</v>
      </c>
      <c r="J15" s="82"/>
      <c r="K15" s="80"/>
      <c r="L15" s="80">
        <f>'Cualitativo y Cuantitativo'!J40</f>
        <v>0</v>
      </c>
      <c r="M15" s="146"/>
      <c r="N15" s="146"/>
      <c r="O15" s="14"/>
    </row>
    <row r="16" spans="3:15" ht="24.95" customHeight="1" x14ac:dyDescent="0.2">
      <c r="C16" s="12"/>
      <c r="D16" s="79" t="str">
        <f>'Cualitativo y Cuantitativo'!C41</f>
        <v>R9</v>
      </c>
      <c r="E16" s="146">
        <f>'Cualitativo y Cuantitativo'!D41</f>
        <v>0</v>
      </c>
      <c r="F16" s="146"/>
      <c r="G16" s="81" t="str">
        <f>'Cualitativo y Cuantitativo'!F41</f>
        <v>MUY BAJO</v>
      </c>
      <c r="H16" s="80">
        <f>'Cualitativo y Cuantitativo'!J41</f>
        <v>0</v>
      </c>
      <c r="I16" s="80">
        <f>Matriz!K24</f>
        <v>0</v>
      </c>
      <c r="J16" s="82"/>
      <c r="K16" s="80"/>
      <c r="L16" s="80">
        <f>'Cualitativo y Cuantitativo'!J41</f>
        <v>0</v>
      </c>
      <c r="M16" s="146"/>
      <c r="N16" s="146"/>
      <c r="O16" s="14"/>
    </row>
    <row r="17" spans="3:15" ht="24.95" customHeight="1" x14ac:dyDescent="0.2">
      <c r="C17" s="12"/>
      <c r="D17" s="79" t="str">
        <f>'Cualitativo y Cuantitativo'!C42</f>
        <v>R10</v>
      </c>
      <c r="E17" s="146">
        <f>'Cualitativo y Cuantitativo'!D42</f>
        <v>0</v>
      </c>
      <c r="F17" s="146"/>
      <c r="G17" s="81" t="str">
        <f>'Cualitativo y Cuantitativo'!F42</f>
        <v>MUY BAJO</v>
      </c>
      <c r="H17" s="80">
        <f>'Cualitativo y Cuantitativo'!J42</f>
        <v>0</v>
      </c>
      <c r="I17" s="80">
        <f>Matriz!K25</f>
        <v>0</v>
      </c>
      <c r="J17" s="82"/>
      <c r="K17" s="80"/>
      <c r="L17" s="80">
        <f>'Cualitativo y Cuantitativo'!J42</f>
        <v>0</v>
      </c>
      <c r="M17" s="146"/>
      <c r="N17" s="146"/>
      <c r="O17" s="14"/>
    </row>
    <row r="18" spans="3:15" ht="24.95" customHeight="1" x14ac:dyDescent="0.2">
      <c r="C18" s="12"/>
      <c r="D18" s="79" t="str">
        <f>'Cualitativo y Cuantitativo'!C43</f>
        <v>R11</v>
      </c>
      <c r="E18" s="146">
        <f>'Cualitativo y Cuantitativo'!D43</f>
        <v>0</v>
      </c>
      <c r="F18" s="146"/>
      <c r="G18" s="81" t="str">
        <f>'Cualitativo y Cuantitativo'!F43</f>
        <v>MUY BAJO</v>
      </c>
      <c r="H18" s="80">
        <f>'Cualitativo y Cuantitativo'!J43</f>
        <v>0</v>
      </c>
      <c r="I18" s="80">
        <f>Matriz!K26</f>
        <v>0</v>
      </c>
      <c r="J18" s="82"/>
      <c r="K18" s="80"/>
      <c r="L18" s="80">
        <f>'Cualitativo y Cuantitativo'!J43</f>
        <v>0</v>
      </c>
      <c r="M18" s="146"/>
      <c r="N18" s="146"/>
      <c r="O18" s="14"/>
    </row>
    <row r="19" spans="3:15" ht="24.95" customHeight="1" x14ac:dyDescent="0.2">
      <c r="C19" s="12"/>
      <c r="D19" s="79" t="str">
        <f>'Cualitativo y Cuantitativo'!C44</f>
        <v>R12</v>
      </c>
      <c r="E19" s="146">
        <f>'Cualitativo y Cuantitativo'!D44</f>
        <v>0</v>
      </c>
      <c r="F19" s="146"/>
      <c r="G19" s="81" t="str">
        <f>'Cualitativo y Cuantitativo'!F44</f>
        <v>MUY BAJO</v>
      </c>
      <c r="H19" s="80">
        <f>'Cualitativo y Cuantitativo'!J44</f>
        <v>0</v>
      </c>
      <c r="I19" s="80">
        <f>Matriz!K27</f>
        <v>0</v>
      </c>
      <c r="J19" s="82"/>
      <c r="K19" s="80"/>
      <c r="L19" s="80">
        <f>'Cualitativo y Cuantitativo'!J44</f>
        <v>0</v>
      </c>
      <c r="M19" s="146"/>
      <c r="N19" s="146"/>
      <c r="O19" s="14"/>
    </row>
    <row r="20" spans="3:15" ht="24.95" customHeight="1" x14ac:dyDescent="0.2">
      <c r="C20" s="12"/>
      <c r="D20" s="79" t="str">
        <f>'Cualitativo y Cuantitativo'!C45</f>
        <v>R13</v>
      </c>
      <c r="E20" s="146">
        <f>'Cualitativo y Cuantitativo'!D45</f>
        <v>0</v>
      </c>
      <c r="F20" s="146"/>
      <c r="G20" s="81" t="str">
        <f>'Cualitativo y Cuantitativo'!F45</f>
        <v>MUY BAJO</v>
      </c>
      <c r="H20" s="80">
        <f>'Cualitativo y Cuantitativo'!J45</f>
        <v>0</v>
      </c>
      <c r="I20" s="80">
        <f>Matriz!K28</f>
        <v>0</v>
      </c>
      <c r="J20" s="82"/>
      <c r="K20" s="80"/>
      <c r="L20" s="80">
        <f>'Cualitativo y Cuantitativo'!J45</f>
        <v>0</v>
      </c>
      <c r="M20" s="146"/>
      <c r="N20" s="146"/>
      <c r="O20" s="14"/>
    </row>
    <row r="21" spans="3:15" ht="24.95" customHeight="1" x14ac:dyDescent="0.2">
      <c r="C21" s="12"/>
      <c r="D21" s="79" t="str">
        <f>'Cualitativo y Cuantitativo'!C46</f>
        <v>R14</v>
      </c>
      <c r="E21" s="146">
        <f>'Cualitativo y Cuantitativo'!D46</f>
        <v>0</v>
      </c>
      <c r="F21" s="146"/>
      <c r="G21" s="81" t="str">
        <f>'Cualitativo y Cuantitativo'!F46</f>
        <v>MUY BAJO</v>
      </c>
      <c r="H21" s="80">
        <f>'Cualitativo y Cuantitativo'!J46</f>
        <v>0</v>
      </c>
      <c r="I21" s="80">
        <f>Matriz!K29</f>
        <v>0</v>
      </c>
      <c r="J21" s="82"/>
      <c r="K21" s="80"/>
      <c r="L21" s="80">
        <f>'Cualitativo y Cuantitativo'!J46</f>
        <v>0</v>
      </c>
      <c r="M21" s="146"/>
      <c r="N21" s="146"/>
      <c r="O21" s="14"/>
    </row>
    <row r="22" spans="3:15" ht="24.95" customHeight="1" x14ac:dyDescent="0.2">
      <c r="C22" s="12"/>
      <c r="D22" s="79" t="str">
        <f>'Cualitativo y Cuantitativo'!C47</f>
        <v>R15</v>
      </c>
      <c r="E22" s="146">
        <f>'Cualitativo y Cuantitativo'!D47</f>
        <v>0</v>
      </c>
      <c r="F22" s="146"/>
      <c r="G22" s="81" t="str">
        <f>'Cualitativo y Cuantitativo'!F47</f>
        <v>MUY BAJO</v>
      </c>
      <c r="H22" s="80">
        <f>'Cualitativo y Cuantitativo'!J47</f>
        <v>0</v>
      </c>
      <c r="I22" s="80">
        <f>Matriz!K30</f>
        <v>0</v>
      </c>
      <c r="J22" s="82"/>
      <c r="K22" s="80"/>
      <c r="L22" s="80">
        <f>'Cualitativo y Cuantitativo'!J47</f>
        <v>0</v>
      </c>
      <c r="M22" s="146"/>
      <c r="N22" s="146"/>
      <c r="O22" s="14"/>
    </row>
    <row r="23" spans="3:15" x14ac:dyDescent="0.2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7"/>
    </row>
  </sheetData>
  <mergeCells count="33"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  <mergeCell ref="E15:F15"/>
    <mergeCell ref="M15:N15"/>
    <mergeCell ref="E16:F16"/>
    <mergeCell ref="M16:N16"/>
    <mergeCell ref="E17:F17"/>
    <mergeCell ref="M17:N17"/>
    <mergeCell ref="E12:F12"/>
    <mergeCell ref="M12:N12"/>
    <mergeCell ref="E13:F13"/>
    <mergeCell ref="M13:N13"/>
    <mergeCell ref="E14:F14"/>
    <mergeCell ref="M14:N14"/>
    <mergeCell ref="E9:F9"/>
    <mergeCell ref="M9:N9"/>
    <mergeCell ref="E10:F10"/>
    <mergeCell ref="M10:N10"/>
    <mergeCell ref="E11:F11"/>
    <mergeCell ref="M11:N11"/>
    <mergeCell ref="C5:O5"/>
    <mergeCell ref="E7:F7"/>
    <mergeCell ref="M7:N7"/>
    <mergeCell ref="E8:F8"/>
    <mergeCell ref="M8:N8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40625" defaultRowHeight="12.75" x14ac:dyDescent="0.2"/>
  <cols>
    <col min="1" max="1" width="9.140625" customWidth="1"/>
    <col min="2" max="2" width="3.28515625" customWidth="1"/>
    <col min="3" max="8" width="7.7109375" customWidth="1"/>
    <col min="9" max="9" width="8.5703125" customWidth="1"/>
    <col min="10" max="10" width="7.5703125" customWidth="1"/>
    <col min="11" max="1025" width="8.5703125" customWidth="1"/>
  </cols>
  <sheetData>
    <row r="5" spans="2:14" ht="42.6" customHeight="1" x14ac:dyDescent="0.2">
      <c r="B5" s="147" t="s">
        <v>0</v>
      </c>
      <c r="C5" s="83">
        <v>5</v>
      </c>
      <c r="D5" s="104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4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5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5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5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4"/>
      <c r="K5" s="84"/>
      <c r="L5" s="84"/>
      <c r="M5" s="84"/>
      <c r="N5" s="84"/>
    </row>
    <row r="6" spans="2:14" ht="42.6" customHeight="1" x14ac:dyDescent="0.2">
      <c r="B6" s="147"/>
      <c r="C6" s="83">
        <v>4</v>
      </c>
      <c r="D6" s="103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4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4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5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5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4"/>
      <c r="K6" s="84"/>
      <c r="L6" s="84"/>
      <c r="M6" s="84"/>
      <c r="N6" s="84"/>
    </row>
    <row r="7" spans="2:14" ht="42.6" customHeight="1" x14ac:dyDescent="0.2">
      <c r="B7" s="147"/>
      <c r="C7" s="83">
        <v>3</v>
      </c>
      <c r="D7" s="103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4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4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4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R1R2R3 R5          </v>
      </c>
      <c r="H7" s="105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     R6         </v>
      </c>
      <c r="J7" s="84"/>
      <c r="K7" s="84"/>
      <c r="L7" s="84"/>
      <c r="M7" s="84"/>
      <c r="N7" s="84"/>
    </row>
    <row r="8" spans="2:14" ht="42.6" customHeight="1" x14ac:dyDescent="0.2">
      <c r="B8" s="147"/>
      <c r="C8" s="83">
        <v>2</v>
      </c>
      <c r="D8" s="103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3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4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4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5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4"/>
      <c r="K8" s="84"/>
      <c r="L8" s="84"/>
      <c r="M8" s="84"/>
      <c r="N8" s="84"/>
    </row>
    <row r="9" spans="2:14" ht="42.6" customHeight="1" x14ac:dyDescent="0.2">
      <c r="B9" s="147"/>
      <c r="C9" s="83">
        <v>1</v>
      </c>
      <c r="D9" s="103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3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3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3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3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4"/>
      <c r="K9" s="84"/>
      <c r="L9" s="84"/>
      <c r="M9" s="84"/>
      <c r="N9" s="84"/>
    </row>
    <row r="10" spans="2:14" ht="42.6" customHeight="1" x14ac:dyDescent="0.2">
      <c r="C10" s="85"/>
      <c r="D10" s="86">
        <v>1</v>
      </c>
      <c r="E10" s="86">
        <v>2</v>
      </c>
      <c r="F10" s="86">
        <v>3</v>
      </c>
      <c r="G10" s="86">
        <v>4</v>
      </c>
      <c r="H10" s="86">
        <v>5</v>
      </c>
    </row>
    <row r="11" spans="2:14" x14ac:dyDescent="0.2">
      <c r="D11" s="148" t="s">
        <v>1</v>
      </c>
      <c r="E11" s="148"/>
      <c r="F11" s="148"/>
      <c r="G11" s="148"/>
      <c r="H11" s="148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40625" defaultRowHeight="12.75" x14ac:dyDescent="0.2"/>
  <cols>
    <col min="1" max="1025" width="10.5703125" customWidth="1"/>
  </cols>
  <sheetData>
    <row r="6" spans="4:7" x14ac:dyDescent="0.2">
      <c r="D6" s="149" t="s">
        <v>59</v>
      </c>
      <c r="E6" s="149"/>
      <c r="G6" t="s">
        <v>64</v>
      </c>
    </row>
    <row r="7" spans="4:7" x14ac:dyDescent="0.2">
      <c r="D7" s="87" t="s">
        <v>67</v>
      </c>
      <c r="E7" s="87"/>
      <c r="G7" t="s">
        <v>74</v>
      </c>
    </row>
    <row r="8" spans="4:7" x14ac:dyDescent="0.2">
      <c r="D8" s="88" t="s">
        <v>75</v>
      </c>
      <c r="E8" s="88"/>
      <c r="G8" t="s">
        <v>76</v>
      </c>
    </row>
    <row r="9" spans="4:7" x14ac:dyDescent="0.2">
      <c r="D9" s="88" t="s">
        <v>77</v>
      </c>
      <c r="E9" s="88"/>
    </row>
    <row r="10" spans="4:7" x14ac:dyDescent="0.2">
      <c r="D10" s="88" t="s">
        <v>78</v>
      </c>
      <c r="E10" s="88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y Cuantitativo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Cecy Tapia</cp:lastModifiedBy>
  <cp:revision>9</cp:revision>
  <dcterms:created xsi:type="dcterms:W3CDTF">2019-06-07T14:28:46Z</dcterms:created>
  <dcterms:modified xsi:type="dcterms:W3CDTF">2019-07-09T00:14:17Z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