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y Tapia\Desktop\SM-ROOT\9°A\administracion_proyectos\Unidad 3\U3-APTI2-Rúbricas\"/>
    </mc:Choice>
  </mc:AlternateContent>
  <bookViews>
    <workbookView xWindow="0" yWindow="0" windowWidth="16380" windowHeight="8190" tabRatio="500" activeTab="2"/>
  </bookViews>
  <sheets>
    <sheet name="Matriz" sheetId="1" r:id="rId1"/>
    <sheet name="Cualitativo y Cuantitativo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3" l="1"/>
  <c r="H10" i="3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I9" i="3"/>
  <c r="H9" i="3"/>
  <c r="I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15" i="2"/>
  <c r="F34" i="2" s="1"/>
  <c r="G9" i="3" s="1"/>
  <c r="K18" i="2"/>
  <c r="F37" i="2" s="1"/>
  <c r="G12" i="3" s="1"/>
  <c r="K22" i="2"/>
  <c r="F41" i="2" s="1"/>
  <c r="G16" i="3" s="1"/>
  <c r="K23" i="2"/>
  <c r="F42" i="2" s="1"/>
  <c r="G17" i="3" s="1"/>
  <c r="K24" i="2"/>
  <c r="F43" i="2" s="1"/>
  <c r="G18" i="3" s="1"/>
  <c r="K26" i="2"/>
  <c r="F45" i="2" s="1"/>
  <c r="G20" i="3" s="1"/>
  <c r="K28" i="2"/>
  <c r="F47" i="2" s="1"/>
  <c r="G22" i="3" s="1"/>
  <c r="K20" i="2" l="1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<sst xmlns="http://schemas.openxmlformats.org/spreadsheetml/2006/main" count="144" uniqueCount="103">
  <si>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</si>
  <si>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</si>
  <si>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</si>
  <si>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</si>
  <si>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</si>
  <si>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</si>
  <si>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</si>
  <si>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</si>
  <si>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</si>
  <si>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</si>
  <si>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</si>
  <si>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</si>
  <si>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</si>
  <si>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</si>
  <si>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</si>
  <si>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</si>
  <si>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</si>
  <si>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</si>
  <si>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</si>
  <si>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</si>
  <si>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</si>
  <si>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</si>
  <si>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</si>
  <si>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</si>
  <si>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</si>
  <si>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</si>
  <si>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</si>
  <si>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</si>
  <si>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</si>
  <si>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</si>
  <si>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</si>
  <si>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</si>
  <si>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</si>
  <si>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</si>
  <si>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</si>
  <si>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</si>
  <si>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</si>
  <si>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</si>
  <si>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</si>
  <si>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</si>
  <si>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</si>
  <si>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</si>
  <si>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</si>
  <si>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</si>
  <si>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</si>
  <si>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</si>
  <si>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</si>
  <si>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</si>
  <si>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</si>
  <si>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</si>
  <si>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</si>
  <si>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</si>
  <si>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</si>
  <si>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</si>
  <si>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</si>
  <si>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</si>
  <si>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</si>
  <si>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</si>
  <si>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</si>
  <si>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</si>
  <si>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</si>
  <si>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</si>
  <si>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</si>
  <si>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</si>
  <si>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</si>
  <si>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</si>
  <si>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</si>
  <si>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</si>
  <si>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</si>
  <si>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</si>
  <si>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</si>
  <si>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</si>
  <si>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</si>
  <si>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</si>
  <si>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</si>
  <si>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</si>
  <si>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</si>
  <si>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</si>
  <si>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</si>
  <si>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</si>
  <si>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Verificar la instalación electrica del local y utilizar no breaks</t>
  </si>
  <si>
    <t>Programador</t>
  </si>
  <si>
    <t>Project Manager</t>
  </si>
  <si>
    <t>ACCIONES</t>
  </si>
  <si>
    <t>Evaluación del desempeño</t>
  </si>
  <si>
    <t>Establecer la metodología de evaluación</t>
  </si>
  <si>
    <t>Desconocimiento del proceso</t>
  </si>
  <si>
    <t>Personal nuevo</t>
  </si>
  <si>
    <t>Resultados erróneos</t>
  </si>
  <si>
    <t>Especificar el procesamiento de datos</t>
  </si>
  <si>
    <t>Falta precisión</t>
  </si>
  <si>
    <t>Ficha técnica confusa</t>
  </si>
  <si>
    <t>Datos equivocados</t>
  </si>
  <si>
    <t>Solicitud del procesamiento de datos</t>
  </si>
  <si>
    <t>Demora en solicitar</t>
  </si>
  <si>
    <t>No está programado</t>
  </si>
  <si>
    <t>Demora en procesamiento</t>
  </si>
  <si>
    <t>Reporte de datos</t>
  </si>
  <si>
    <t>Demora en reportes</t>
  </si>
  <si>
    <t>Se cae el servidor</t>
  </si>
  <si>
    <t>Análisis estadístico</t>
  </si>
  <si>
    <t>Uso inadecuado de programas</t>
  </si>
  <si>
    <t>Poca experiencia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</si>
</sst>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  <fill>
      <patternFill patternType="solid">
        <fgColor rgb="FFBCE4E5"/>
        <bgColor rgb="FFC2E0AE"/>
      </patternFill>
    </fill>
    <fill>
      <patternFill patternType="solid">
        <fgColor rgb="FFFFFBCC"/>
        <bgColor rgb="FFFFFFFF"/>
      </patternFill>
    </fill>
    <fill>
      <patternFill patternType="solid">
        <fgColor rgb="FFDFCCE4"/>
        <bgColor rgb="FFBCE4E5"/>
      </patternFill>
    </fill>
    <fill>
      <patternFill patternType="solid">
        <fgColor rgb="FFF37B70"/>
        <bgColor rgb="FFFF99CC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10" borderId="3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10" borderId="6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0" borderId="2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0" fillId="0" borderId="25" xfId="0" applyFont="1" applyBorder="1" applyAlignment="1">
      <alignment wrapText="1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22" borderId="20" xfId="0" applyFont="1" applyFill="1" applyBorder="1" applyAlignment="1">
      <alignment vertical="center" wrapText="1"/>
    </xf>
    <xf numFmtId="0" fontId="0" fillId="23" borderId="20" xfId="0" applyFont="1" applyFill="1" applyBorder="1"/>
    <xf numFmtId="0" fontId="1" fillId="24" borderId="20" xfId="0" applyFont="1" applyFill="1" applyBorder="1"/>
    <xf numFmtId="0" fontId="0" fillId="25" borderId="20" xfId="0" applyFont="1" applyFill="1" applyBorder="1"/>
    <xf numFmtId="0" fontId="0" fillId="0" borderId="20" xfId="0" applyBorder="1"/>
    <xf numFmtId="0" fontId="0" fillId="22" borderId="3" xfId="0" applyFont="1" applyFill="1" applyBorder="1" applyAlignment="1">
      <alignment vertical="center" wrapText="1"/>
    </xf>
    <xf numFmtId="0" fontId="0" fillId="23" borderId="3" xfId="0" applyFont="1" applyFill="1" applyBorder="1"/>
    <xf numFmtId="0" fontId="1" fillId="24" borderId="3" xfId="0" applyFont="1" applyFill="1" applyBorder="1"/>
    <xf numFmtId="0" fontId="0" fillId="25" borderId="3" xfId="0" applyFont="1" applyFill="1" applyBorder="1"/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opLeftCell="D14" zoomScaleNormal="100" workbookViewId="0">
      <selection activeCell="D23" sqref="D23"/>
    </sheetView>
  </sheetViews>
  <sheetFormatPr baseColWidth="10" defaultColWidth="9.140625" defaultRowHeight="12.75" x14ac:dyDescent="0.2"/>
  <cols>
    <col min="1" max="1" width="8.5703125" customWidth="1"/>
    <col min="2" max="2" width="4.7109375" customWidth="1"/>
    <col min="3" max="3" width="23.28515625" customWidth="1"/>
    <col min="4" max="4" width="34.7109375" customWidth="1"/>
    <col min="5" max="5" width="29.140625" customWidth="1"/>
    <col min="6" max="6" width="22.42578125" customWidth="1"/>
    <col min="7" max="7" width="23" customWidth="1"/>
    <col min="8" max="8" width="11.140625" customWidth="1"/>
    <col min="9" max="9" width="7.5703125" customWidth="1"/>
    <col min="10" max="10" width="12.85546875" customWidth="1"/>
    <col min="11" max="11" width="29" customWidth="1"/>
    <col min="12" max="1023" width="8.5703125" customWidth="1"/>
  </cols>
  <sheetData>
    <row r="1" spans="2:11" ht="21" thickBot="1" x14ac:dyDescent="0.35">
      <c r="B1" s="126" t="s">
        <v>79</v>
      </c>
      <c r="C1" s="127"/>
      <c r="D1" s="127"/>
      <c r="E1" s="127"/>
      <c r="F1" s="127"/>
      <c r="G1" s="127"/>
      <c r="H1" s="127"/>
      <c r="I1" s="127"/>
      <c r="J1" s="127"/>
      <c r="K1" s="128"/>
    </row>
    <row r="2" spans="2:11" x14ac:dyDescent="0.2">
      <c r="B2" s="31"/>
      <c r="C2" s="32"/>
      <c r="D2" s="32"/>
      <c r="E2" s="32"/>
      <c r="F2" s="32"/>
      <c r="G2" s="32"/>
      <c r="H2" s="32"/>
      <c r="I2" s="32"/>
      <c r="J2" s="32"/>
      <c r="K2" s="33"/>
    </row>
    <row r="3" spans="2:11" ht="13.5" thickBot="1" x14ac:dyDescent="0.25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33" t="s">
        <v>0</v>
      </c>
      <c r="C4" s="133"/>
      <c r="D4" s="133"/>
      <c r="E4" s="13"/>
      <c r="F4" s="133" t="s">
        <v>1</v>
      </c>
      <c r="G4" s="133"/>
      <c r="H4" s="133"/>
      <c r="I4" s="133"/>
      <c r="J4" s="13"/>
      <c r="K4" s="14"/>
    </row>
    <row r="5" spans="2:11" x14ac:dyDescent="0.2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29" t="s">
        <v>5</v>
      </c>
      <c r="I5" s="129"/>
      <c r="J5" s="13"/>
      <c r="K5" s="14"/>
    </row>
    <row r="6" spans="2:11" x14ac:dyDescent="0.2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29" t="s">
        <v>9</v>
      </c>
      <c r="I6" s="129"/>
      <c r="J6" s="13"/>
      <c r="K6" s="14"/>
    </row>
    <row r="7" spans="2:11" x14ac:dyDescent="0.2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29" t="s">
        <v>12</v>
      </c>
      <c r="I7" s="129"/>
      <c r="J7" s="13"/>
      <c r="K7" s="14"/>
    </row>
    <row r="8" spans="2:11" x14ac:dyDescent="0.2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29" t="s">
        <v>16</v>
      </c>
      <c r="I8" s="129"/>
      <c r="J8" s="13"/>
      <c r="K8" s="14"/>
    </row>
    <row r="9" spans="2:11" ht="13.5" thickBot="1" x14ac:dyDescent="0.25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30" t="s">
        <v>20</v>
      </c>
      <c r="I9" s="130"/>
      <c r="J9" s="13"/>
      <c r="K9" s="14"/>
    </row>
    <row r="10" spans="2:1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5" thickBot="1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31" t="s">
        <v>21</v>
      </c>
      <c r="C13" s="131"/>
      <c r="D13" s="131"/>
      <c r="E13" s="131"/>
      <c r="F13" s="131"/>
      <c r="G13" s="131"/>
      <c r="H13" s="132" t="s">
        <v>22</v>
      </c>
      <c r="I13" s="132"/>
      <c r="J13" s="8" t="s">
        <v>23</v>
      </c>
      <c r="K13" s="1" t="s">
        <v>83</v>
      </c>
    </row>
    <row r="14" spans="2:11" x14ac:dyDescent="0.2">
      <c r="B14" s="125"/>
      <c r="C14" s="125"/>
      <c r="D14" s="125"/>
      <c r="E14" s="125"/>
      <c r="F14" s="125"/>
      <c r="G14" s="125"/>
      <c r="H14" s="9"/>
      <c r="I14" s="10"/>
      <c r="J14" s="11"/>
      <c r="K14" s="14"/>
    </row>
    <row r="15" spans="2:11" ht="26.25" thickBot="1" x14ac:dyDescent="0.25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9" t="s">
        <v>31</v>
      </c>
    </row>
    <row r="16" spans="2:11" ht="26.25" thickBot="1" x14ac:dyDescent="0.25">
      <c r="B16" s="103">
        <v>1</v>
      </c>
      <c r="C16" s="115" t="s">
        <v>84</v>
      </c>
      <c r="D16" s="116" t="s">
        <v>85</v>
      </c>
      <c r="E16" s="117" t="s">
        <v>86</v>
      </c>
      <c r="F16" s="118" t="s">
        <v>87</v>
      </c>
      <c r="G16" s="119" t="s">
        <v>88</v>
      </c>
      <c r="H16" s="104">
        <v>2</v>
      </c>
      <c r="I16" s="104">
        <v>4</v>
      </c>
      <c r="J16" s="105">
        <f t="shared" ref="J16:J30" si="0">H16*I16</f>
        <v>8</v>
      </c>
      <c r="K16" s="110" t="s">
        <v>80</v>
      </c>
    </row>
    <row r="17" spans="2:11" ht="20.100000000000001" customHeight="1" x14ac:dyDescent="0.2">
      <c r="B17" s="20">
        <v>2</v>
      </c>
      <c r="C17" s="120"/>
      <c r="D17" s="121" t="s">
        <v>89</v>
      </c>
      <c r="E17" s="122" t="s">
        <v>90</v>
      </c>
      <c r="F17" s="123" t="s">
        <v>91</v>
      </c>
      <c r="G17" s="124" t="s">
        <v>92</v>
      </c>
      <c r="H17" s="21">
        <v>0</v>
      </c>
      <c r="I17" s="21">
        <v>0</v>
      </c>
      <c r="J17" s="22">
        <f t="shared" si="0"/>
        <v>0</v>
      </c>
      <c r="K17" s="106"/>
    </row>
    <row r="18" spans="2:11" ht="20.100000000000001" customHeight="1" x14ac:dyDescent="0.2">
      <c r="B18" s="23">
        <v>3</v>
      </c>
      <c r="C18" s="120"/>
      <c r="D18" s="121" t="s">
        <v>93</v>
      </c>
      <c r="E18" s="122" t="s">
        <v>94</v>
      </c>
      <c r="F18" s="123" t="s">
        <v>95</v>
      </c>
      <c r="G18" s="124" t="s">
        <v>96</v>
      </c>
      <c r="H18" s="25">
        <v>0</v>
      </c>
      <c r="I18" s="25">
        <v>0</v>
      </c>
      <c r="J18" s="26">
        <f t="shared" si="0"/>
        <v>0</v>
      </c>
      <c r="K18" s="107"/>
    </row>
    <row r="19" spans="2:11" ht="20.100000000000001" customHeight="1" x14ac:dyDescent="0.2">
      <c r="B19" s="23">
        <v>4</v>
      </c>
      <c r="C19" s="120"/>
      <c r="D19" s="121" t="s">
        <v>97</v>
      </c>
      <c r="E19" s="122" t="s">
        <v>98</v>
      </c>
      <c r="F19" s="123" t="s">
        <v>99</v>
      </c>
      <c r="G19" s="124" t="s">
        <v>96</v>
      </c>
      <c r="H19" s="25">
        <v>0</v>
      </c>
      <c r="I19" s="25">
        <v>0</v>
      </c>
      <c r="J19" s="26">
        <f t="shared" si="0"/>
        <v>0</v>
      </c>
      <c r="K19" s="107"/>
    </row>
    <row r="20" spans="2:11" ht="20.100000000000001" customHeight="1" x14ac:dyDescent="0.2">
      <c r="B20" s="23">
        <v>5</v>
      </c>
      <c r="C20" s="120"/>
      <c r="D20" s="121" t="s">
        <v>100</v>
      </c>
      <c r="E20" s="122" t="s">
        <v>101</v>
      </c>
      <c r="F20" s="123" t="s">
        <v>102</v>
      </c>
      <c r="G20" s="124" t="s">
        <v>92</v>
      </c>
      <c r="H20" s="25">
        <v>0</v>
      </c>
      <c r="I20" s="25">
        <v>0</v>
      </c>
      <c r="J20" s="26">
        <f t="shared" si="0"/>
        <v>0</v>
      </c>
      <c r="K20" s="107"/>
    </row>
    <row r="21" spans="2:11" ht="20.100000000000001" customHeight="1" x14ac:dyDescent="0.2">
      <c r="B21" s="23">
        <v>6</v>
      </c>
      <c r="C21" s="24"/>
      <c r="D21" s="95"/>
      <c r="E21" s="97"/>
      <c r="F21" s="99"/>
      <c r="G21" s="101"/>
      <c r="H21" s="25">
        <v>0</v>
      </c>
      <c r="I21" s="25">
        <v>0</v>
      </c>
      <c r="J21" s="26">
        <f t="shared" si="0"/>
        <v>0</v>
      </c>
      <c r="K21" s="107"/>
    </row>
    <row r="22" spans="2:11" ht="20.100000000000001" customHeight="1" x14ac:dyDescent="0.2">
      <c r="B22" s="23">
        <v>7</v>
      </c>
      <c r="C22" s="24"/>
      <c r="D22" s="95"/>
      <c r="E22" s="97"/>
      <c r="F22" s="99"/>
      <c r="G22" s="101"/>
      <c r="H22" s="25">
        <v>0</v>
      </c>
      <c r="I22" s="25">
        <v>0</v>
      </c>
      <c r="J22" s="26">
        <f t="shared" si="0"/>
        <v>0</v>
      </c>
      <c r="K22" s="107"/>
    </row>
    <row r="23" spans="2:11" ht="20.100000000000001" customHeight="1" x14ac:dyDescent="0.2">
      <c r="B23" s="23">
        <v>8</v>
      </c>
      <c r="C23" s="24"/>
      <c r="D23" s="95"/>
      <c r="E23" s="97"/>
      <c r="F23" s="99"/>
      <c r="G23" s="101"/>
      <c r="H23" s="25">
        <v>0</v>
      </c>
      <c r="I23" s="25">
        <v>0</v>
      </c>
      <c r="J23" s="26">
        <f t="shared" si="0"/>
        <v>0</v>
      </c>
      <c r="K23" s="107"/>
    </row>
    <row r="24" spans="2:11" ht="20.100000000000001" customHeight="1" x14ac:dyDescent="0.2">
      <c r="B24" s="23">
        <v>9</v>
      </c>
      <c r="C24" s="24"/>
      <c r="D24" s="95"/>
      <c r="E24" s="97"/>
      <c r="F24" s="99"/>
      <c r="G24" s="101"/>
      <c r="H24" s="25">
        <v>0</v>
      </c>
      <c r="I24" s="25">
        <v>0</v>
      </c>
      <c r="J24" s="26">
        <f t="shared" si="0"/>
        <v>0</v>
      </c>
      <c r="K24" s="107"/>
    </row>
    <row r="25" spans="2:11" ht="20.100000000000001" customHeight="1" x14ac:dyDescent="0.2">
      <c r="B25" s="23">
        <v>10</v>
      </c>
      <c r="C25" s="24"/>
      <c r="D25" s="95"/>
      <c r="E25" s="97"/>
      <c r="F25" s="99"/>
      <c r="G25" s="101"/>
      <c r="H25" s="25">
        <v>0</v>
      </c>
      <c r="I25" s="25">
        <v>0</v>
      </c>
      <c r="J25" s="26">
        <f t="shared" si="0"/>
        <v>0</v>
      </c>
      <c r="K25" s="107"/>
    </row>
    <row r="26" spans="2:11" ht="20.100000000000001" customHeight="1" x14ac:dyDescent="0.2">
      <c r="B26" s="23">
        <v>11</v>
      </c>
      <c r="C26" s="24"/>
      <c r="D26" s="95"/>
      <c r="E26" s="97"/>
      <c r="F26" s="99"/>
      <c r="G26" s="101"/>
      <c r="H26" s="25">
        <v>0</v>
      </c>
      <c r="I26" s="25">
        <v>0</v>
      </c>
      <c r="J26" s="26">
        <f t="shared" si="0"/>
        <v>0</v>
      </c>
      <c r="K26" s="107"/>
    </row>
    <row r="27" spans="2:11" ht="20.100000000000001" customHeight="1" x14ac:dyDescent="0.2">
      <c r="B27" s="23">
        <v>12</v>
      </c>
      <c r="C27" s="24"/>
      <c r="D27" s="95"/>
      <c r="E27" s="97"/>
      <c r="F27" s="99"/>
      <c r="G27" s="101"/>
      <c r="H27" s="25">
        <v>0</v>
      </c>
      <c r="I27" s="25">
        <v>0</v>
      </c>
      <c r="J27" s="26">
        <f t="shared" si="0"/>
        <v>0</v>
      </c>
      <c r="K27" s="107"/>
    </row>
    <row r="28" spans="2:11" ht="20.100000000000001" customHeight="1" x14ac:dyDescent="0.2">
      <c r="B28" s="23">
        <v>13</v>
      </c>
      <c r="C28" s="24"/>
      <c r="D28" s="95"/>
      <c r="E28" s="97"/>
      <c r="F28" s="99"/>
      <c r="G28" s="101"/>
      <c r="H28" s="25">
        <v>0</v>
      </c>
      <c r="I28" s="25">
        <v>0</v>
      </c>
      <c r="J28" s="26">
        <f t="shared" si="0"/>
        <v>0</v>
      </c>
      <c r="K28" s="107"/>
    </row>
    <row r="29" spans="2:11" ht="20.100000000000001" customHeight="1" x14ac:dyDescent="0.2">
      <c r="B29" s="23">
        <v>14</v>
      </c>
      <c r="C29" s="24"/>
      <c r="D29" s="95"/>
      <c r="E29" s="97"/>
      <c r="F29" s="99"/>
      <c r="G29" s="101"/>
      <c r="H29" s="25">
        <v>0</v>
      </c>
      <c r="I29" s="25">
        <v>0</v>
      </c>
      <c r="J29" s="26">
        <f t="shared" si="0"/>
        <v>0</v>
      </c>
      <c r="K29" s="107"/>
    </row>
    <row r="30" spans="2:11" ht="20.100000000000001" customHeight="1" thickBot="1" x14ac:dyDescent="0.25">
      <c r="B30" s="27">
        <v>15</v>
      </c>
      <c r="C30" s="28"/>
      <c r="D30" s="96"/>
      <c r="E30" s="98"/>
      <c r="F30" s="100"/>
      <c r="G30" s="102"/>
      <c r="H30" s="29">
        <v>0</v>
      </c>
      <c r="I30" s="29">
        <v>0</v>
      </c>
      <c r="J30" s="30">
        <f t="shared" si="0"/>
        <v>0</v>
      </c>
      <c r="K30" s="108"/>
    </row>
    <row r="31" spans="2:1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5" thickBot="1" x14ac:dyDescent="0.25">
      <c r="B34" s="80"/>
      <c r="C34" s="81"/>
      <c r="D34" s="81"/>
      <c r="E34" s="81"/>
      <c r="F34" s="81"/>
      <c r="G34" s="81"/>
      <c r="H34" s="81"/>
      <c r="I34" s="81"/>
      <c r="J34" s="81"/>
      <c r="K34" s="82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0" zoomScale="90" zoomScaleNormal="90" workbookViewId="0">
      <selection activeCell="J34" sqref="J34"/>
    </sheetView>
  </sheetViews>
  <sheetFormatPr baseColWidth="10" defaultColWidth="9.140625" defaultRowHeight="12.75" x14ac:dyDescent="0.2"/>
  <cols>
    <col min="1" max="1" width="9.140625" customWidth="1"/>
    <col min="3" max="3" width="12.140625" customWidth="1"/>
    <col min="4" max="4" width="14.140625" customWidth="1"/>
    <col min="5" max="5" width="12.28515625" customWidth="1"/>
    <col min="6" max="8" width="14.7109375" customWidth="1"/>
    <col min="9" max="9" width="13.28515625" customWidth="1"/>
    <col min="10" max="10" width="13.42578125" customWidth="1"/>
    <col min="11" max="11" width="11.85546875" customWidth="1"/>
    <col min="12" max="12" width="12.7109375" customWidth="1"/>
  </cols>
  <sheetData>
    <row r="2" spans="2:17" x14ac:dyDescent="0.2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2:17" ht="18" x14ac:dyDescent="0.25">
      <c r="B3" s="12"/>
      <c r="C3" s="134" t="s">
        <v>32</v>
      </c>
      <c r="D3" s="134"/>
      <c r="E3" s="134"/>
      <c r="F3" s="134"/>
      <c r="G3" s="134"/>
      <c r="H3" s="134"/>
      <c r="I3" s="134"/>
      <c r="J3" s="134"/>
      <c r="K3" s="134"/>
      <c r="L3" s="134"/>
      <c r="M3" s="14"/>
    </row>
    <row r="4" spans="2:17" x14ac:dyDescent="0.2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">
      <c r="B5" s="12"/>
      <c r="C5" s="34" t="s">
        <v>0</v>
      </c>
      <c r="D5" s="35" t="s">
        <v>33</v>
      </c>
      <c r="E5" s="35" t="s">
        <v>1</v>
      </c>
      <c r="F5" s="36" t="s">
        <v>33</v>
      </c>
      <c r="G5" s="37"/>
      <c r="H5" s="38"/>
      <c r="I5" s="34" t="s">
        <v>34</v>
      </c>
      <c r="J5" s="135" t="s">
        <v>35</v>
      </c>
      <c r="K5" s="135"/>
      <c r="L5" s="39" t="s">
        <v>36</v>
      </c>
      <c r="M5" s="14"/>
    </row>
    <row r="6" spans="2:17" ht="25.5" x14ac:dyDescent="0.2">
      <c r="B6" s="12"/>
      <c r="C6" s="40" t="s">
        <v>37</v>
      </c>
      <c r="D6" s="41">
        <v>1</v>
      </c>
      <c r="E6" s="41" t="s">
        <v>38</v>
      </c>
      <c r="F6" s="42">
        <v>1</v>
      </c>
      <c r="G6" s="43"/>
      <c r="H6" s="13"/>
      <c r="I6" s="44" t="s">
        <v>39</v>
      </c>
      <c r="J6" s="136" t="s">
        <v>40</v>
      </c>
      <c r="K6" s="136"/>
      <c r="L6" s="42">
        <f>16/25*100</f>
        <v>64</v>
      </c>
      <c r="M6" s="14"/>
    </row>
    <row r="7" spans="2:17" ht="25.5" customHeight="1" x14ac:dyDescent="0.2">
      <c r="B7" s="12"/>
      <c r="C7" s="45" t="s">
        <v>41</v>
      </c>
      <c r="D7" s="46">
        <v>2</v>
      </c>
      <c r="E7" s="46" t="s">
        <v>42</v>
      </c>
      <c r="F7" s="47">
        <v>2</v>
      </c>
      <c r="G7" s="43"/>
      <c r="H7" s="13"/>
      <c r="I7" s="48" t="s">
        <v>43</v>
      </c>
      <c r="J7" s="137" t="s">
        <v>44</v>
      </c>
      <c r="K7" s="137"/>
      <c r="L7" s="47">
        <f>15/25*100</f>
        <v>60</v>
      </c>
      <c r="M7" s="14"/>
    </row>
    <row r="8" spans="2:17" ht="25.5" customHeight="1" x14ac:dyDescent="0.2">
      <c r="B8" s="12"/>
      <c r="C8" s="45" t="s">
        <v>45</v>
      </c>
      <c r="D8" s="46">
        <v>3</v>
      </c>
      <c r="E8" s="46" t="s">
        <v>6</v>
      </c>
      <c r="F8" s="47">
        <v>3</v>
      </c>
      <c r="G8" s="43"/>
      <c r="H8" s="13"/>
      <c r="I8" s="48" t="s">
        <v>6</v>
      </c>
      <c r="J8" s="137" t="s">
        <v>46</v>
      </c>
      <c r="K8" s="137"/>
      <c r="L8" s="47">
        <f>12/25*100</f>
        <v>48</v>
      </c>
      <c r="M8" s="14"/>
    </row>
    <row r="9" spans="2:17" ht="25.5" customHeight="1" x14ac:dyDescent="0.2">
      <c r="B9" s="12"/>
      <c r="C9" s="45" t="s">
        <v>47</v>
      </c>
      <c r="D9" s="46">
        <v>4</v>
      </c>
      <c r="E9" s="46" t="s">
        <v>43</v>
      </c>
      <c r="F9" s="47">
        <v>4</v>
      </c>
      <c r="G9" s="43"/>
      <c r="H9" s="13"/>
      <c r="I9" s="48" t="s">
        <v>42</v>
      </c>
      <c r="J9" s="137" t="s">
        <v>48</v>
      </c>
      <c r="K9" s="137"/>
      <c r="L9" s="47">
        <f>8/25*100</f>
        <v>32</v>
      </c>
      <c r="M9" s="14"/>
    </row>
    <row r="10" spans="2:17" ht="25.5" customHeight="1" x14ac:dyDescent="0.2">
      <c r="B10" s="12"/>
      <c r="C10" s="50" t="s">
        <v>49</v>
      </c>
      <c r="D10" s="51">
        <v>5</v>
      </c>
      <c r="E10" s="51" t="s">
        <v>39</v>
      </c>
      <c r="F10" s="52">
        <v>5</v>
      </c>
      <c r="G10" s="43"/>
      <c r="H10" s="13"/>
      <c r="I10" s="53" t="s">
        <v>38</v>
      </c>
      <c r="J10" s="138" t="s">
        <v>50</v>
      </c>
      <c r="K10" s="138"/>
      <c r="L10" s="52">
        <f>5/25*100</f>
        <v>20</v>
      </c>
      <c r="M10" s="14"/>
      <c r="Q10">
        <f>O10*P10</f>
        <v>0</v>
      </c>
    </row>
    <row r="11" spans="2:17" x14ac:dyDescent="0.2">
      <c r="B11" s="12"/>
      <c r="C11" s="54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x14ac:dyDescent="0.2">
      <c r="B13" s="12" t="s">
        <v>51</v>
      </c>
      <c r="C13" s="55" t="s">
        <v>52</v>
      </c>
      <c r="D13" s="139" t="s">
        <v>53</v>
      </c>
      <c r="E13" s="139"/>
      <c r="F13" s="56" t="s">
        <v>54</v>
      </c>
      <c r="G13" s="56" t="s">
        <v>55</v>
      </c>
      <c r="H13" s="56" t="s">
        <v>56</v>
      </c>
      <c r="I13" s="56" t="s">
        <v>57</v>
      </c>
      <c r="J13" s="56" t="s">
        <v>58</v>
      </c>
      <c r="K13" s="56" t="s">
        <v>59</v>
      </c>
      <c r="L13" s="57" t="s">
        <v>60</v>
      </c>
      <c r="M13" s="14"/>
    </row>
    <row r="14" spans="2:17" ht="36.75" customHeight="1" x14ac:dyDescent="0.2">
      <c r="B14" s="12"/>
      <c r="C14" s="58" t="str">
        <f>CONCATENATE($B$13,Matriz!B16)</f>
        <v>R1</v>
      </c>
      <c r="D14" s="140" t="str">
        <f>Matriz!E16</f>
        <v>Desconocimiento del proceso</v>
      </c>
      <c r="E14" s="140"/>
      <c r="F14" s="59" t="str">
        <f>Matriz!F16</f>
        <v>Personal nuevo</v>
      </c>
      <c r="G14" s="60"/>
      <c r="H14" s="59">
        <f>Matriz!H16</f>
        <v>2</v>
      </c>
      <c r="I14" s="59">
        <f>Matriz!I16</f>
        <v>4</v>
      </c>
      <c r="J14" s="61">
        <f t="shared" ref="J14:J28" si="0">H14*I14</f>
        <v>8</v>
      </c>
      <c r="K14" s="61" t="str">
        <f t="shared" ref="K14:K28" si="1">IF(J14&lt;5,"MUY BAJO",IF( AND(J14&gt;=5,J14&lt;8),"BAJO",IF(AND(J14&gt;=8,J14&lt;=12),"MODERADO",IF(AND(J14&gt;=12,J14&lt;=15),"ALTO","MUY ALTO"))))</f>
        <v>MODERADO</v>
      </c>
      <c r="L14" s="62">
        <f t="shared" ref="L14:L28" si="2">J14/25*100</f>
        <v>32</v>
      </c>
      <c r="M14" s="14"/>
    </row>
    <row r="15" spans="2:17" ht="25.5" x14ac:dyDescent="0.2">
      <c r="B15" s="12"/>
      <c r="C15" s="49" t="str">
        <f>CONCATENATE($B$13,Matriz!B17)</f>
        <v>R2</v>
      </c>
      <c r="D15" s="141" t="str">
        <f>Matriz!E17</f>
        <v>Falta precisión</v>
      </c>
      <c r="E15" s="141"/>
      <c r="F15" s="63" t="str">
        <f>Matriz!F17</f>
        <v>Ficha técnica confusa</v>
      </c>
      <c r="G15" s="64"/>
      <c r="H15" s="63">
        <f>Matriz!H17</f>
        <v>0</v>
      </c>
      <c r="I15" s="63">
        <f>Matriz!I17</f>
        <v>0</v>
      </c>
      <c r="J15" s="65">
        <f t="shared" si="0"/>
        <v>0</v>
      </c>
      <c r="K15" s="65" t="str">
        <f t="shared" si="1"/>
        <v>MUY BAJO</v>
      </c>
      <c r="L15" s="66">
        <f t="shared" si="2"/>
        <v>0</v>
      </c>
      <c r="M15" s="14"/>
    </row>
    <row r="16" spans="2:17" ht="25.5" x14ac:dyDescent="0.2">
      <c r="B16" s="12"/>
      <c r="C16" s="49" t="str">
        <f>CONCATENATE($B$13,Matriz!B18)</f>
        <v>R3</v>
      </c>
      <c r="D16" s="141" t="str">
        <f>Matriz!E18</f>
        <v>Demora en solicitar</v>
      </c>
      <c r="E16" s="141"/>
      <c r="F16" s="63" t="str">
        <f>Matriz!F18</f>
        <v>No está programado</v>
      </c>
      <c r="G16" s="64"/>
      <c r="H16" s="63">
        <f>Matriz!H18</f>
        <v>0</v>
      </c>
      <c r="I16" s="63">
        <f>Matriz!I18</f>
        <v>0</v>
      </c>
      <c r="J16" s="65">
        <f t="shared" si="0"/>
        <v>0</v>
      </c>
      <c r="K16" s="65" t="str">
        <f t="shared" si="1"/>
        <v>MUY BAJO</v>
      </c>
      <c r="L16" s="66">
        <f t="shared" si="2"/>
        <v>0</v>
      </c>
      <c r="M16" s="14"/>
    </row>
    <row r="17" spans="2:13" ht="25.5" x14ac:dyDescent="0.2">
      <c r="B17" s="12"/>
      <c r="C17" s="49" t="str">
        <f>CONCATENATE($B$13,Matriz!B19)</f>
        <v>R4</v>
      </c>
      <c r="D17" s="141" t="str">
        <f>Matriz!E19</f>
        <v>Demora en reportes</v>
      </c>
      <c r="E17" s="141"/>
      <c r="F17" s="63" t="str">
        <f>Matriz!F19</f>
        <v>Se cae el servidor</v>
      </c>
      <c r="G17" s="64"/>
      <c r="H17" s="63">
        <f>Matriz!H19</f>
        <v>0</v>
      </c>
      <c r="I17" s="63">
        <f>Matriz!I19</f>
        <v>0</v>
      </c>
      <c r="J17" s="65">
        <f t="shared" si="0"/>
        <v>0</v>
      </c>
      <c r="K17" s="65" t="str">
        <f t="shared" si="1"/>
        <v>MUY BAJO</v>
      </c>
      <c r="L17" s="66">
        <f t="shared" si="2"/>
        <v>0</v>
      </c>
      <c r="M17" s="14"/>
    </row>
    <row r="18" spans="2:13" ht="25.5" x14ac:dyDescent="0.2">
      <c r="B18" s="12"/>
      <c r="C18" s="49" t="str">
        <f>CONCATENATE($B$13,Matriz!B20)</f>
        <v>R5</v>
      </c>
      <c r="D18" s="141" t="str">
        <f>Matriz!E20</f>
        <v>Uso inadecuado de programas</v>
      </c>
      <c r="E18" s="141"/>
      <c r="F18" s="63" t="str">
        <f>Matriz!F20</f>
        <v>Poca experiencia</v>
      </c>
      <c r="G18" s="64"/>
      <c r="H18" s="63">
        <f>Matriz!H20</f>
        <v>0</v>
      </c>
      <c r="I18" s="63">
        <f>Matriz!I20</f>
        <v>0</v>
      </c>
      <c r="J18" s="65">
        <f t="shared" si="0"/>
        <v>0</v>
      </c>
      <c r="K18" s="65" t="str">
        <f t="shared" si="1"/>
        <v>MUY BAJO</v>
      </c>
      <c r="L18" s="66">
        <f t="shared" si="2"/>
        <v>0</v>
      </c>
      <c r="M18" s="14"/>
    </row>
    <row r="19" spans="2:13" ht="24.95" customHeight="1" x14ac:dyDescent="0.2">
      <c r="B19" s="12"/>
      <c r="C19" s="49" t="str">
        <f>CONCATENATE($B$13,Matriz!B21)</f>
        <v>R6</v>
      </c>
      <c r="D19" s="141">
        <f>Matriz!E21</f>
        <v>0</v>
      </c>
      <c r="E19" s="141"/>
      <c r="F19" s="63">
        <f>Matriz!F21</f>
        <v>0</v>
      </c>
      <c r="G19" s="64"/>
      <c r="H19" s="63">
        <f>Matriz!H21</f>
        <v>0</v>
      </c>
      <c r="I19" s="63">
        <f>Matriz!I21</f>
        <v>0</v>
      </c>
      <c r="J19" s="65">
        <f t="shared" si="0"/>
        <v>0</v>
      </c>
      <c r="K19" s="65" t="str">
        <f t="shared" si="1"/>
        <v>MUY BAJO</v>
      </c>
      <c r="L19" s="66">
        <f t="shared" si="2"/>
        <v>0</v>
      </c>
      <c r="M19" s="14"/>
    </row>
    <row r="20" spans="2:13" ht="24.95" customHeight="1" x14ac:dyDescent="0.2">
      <c r="B20" s="12"/>
      <c r="C20" s="58" t="str">
        <f>CONCATENATE($B$13,Matriz!B22)</f>
        <v>R7</v>
      </c>
      <c r="D20" s="141">
        <f>Matriz!E22</f>
        <v>0</v>
      </c>
      <c r="E20" s="141"/>
      <c r="F20" s="63">
        <f>Matriz!F22</f>
        <v>0</v>
      </c>
      <c r="G20" s="64"/>
      <c r="H20" s="63">
        <f>Matriz!H22</f>
        <v>0</v>
      </c>
      <c r="I20" s="63">
        <f>Matriz!I22</f>
        <v>0</v>
      </c>
      <c r="J20" s="65">
        <f t="shared" si="0"/>
        <v>0</v>
      </c>
      <c r="K20" s="65" t="str">
        <f t="shared" si="1"/>
        <v>MUY BAJO</v>
      </c>
      <c r="L20" s="66">
        <f t="shared" si="2"/>
        <v>0</v>
      </c>
      <c r="M20" s="14"/>
    </row>
    <row r="21" spans="2:13" ht="24.95" customHeight="1" x14ac:dyDescent="0.2">
      <c r="B21" s="12"/>
      <c r="C21" s="49" t="str">
        <f>CONCATENATE($B$13,Matriz!B23)</f>
        <v>R8</v>
      </c>
      <c r="D21" s="141">
        <f>Matriz!E23</f>
        <v>0</v>
      </c>
      <c r="E21" s="141"/>
      <c r="F21" s="63">
        <f>Matriz!F23</f>
        <v>0</v>
      </c>
      <c r="G21" s="64"/>
      <c r="H21" s="63">
        <f>Matriz!H23</f>
        <v>0</v>
      </c>
      <c r="I21" s="63">
        <f>Matriz!I23</f>
        <v>0</v>
      </c>
      <c r="J21" s="65">
        <f t="shared" si="0"/>
        <v>0</v>
      </c>
      <c r="K21" s="65" t="str">
        <f t="shared" si="1"/>
        <v>MUY BAJO</v>
      </c>
      <c r="L21" s="66">
        <f t="shared" si="2"/>
        <v>0</v>
      </c>
      <c r="M21" s="14"/>
    </row>
    <row r="22" spans="2:13" ht="24.95" customHeight="1" x14ac:dyDescent="0.2">
      <c r="B22" s="12"/>
      <c r="C22" s="49" t="str">
        <f>CONCATENATE($B$13,Matriz!B24)</f>
        <v>R9</v>
      </c>
      <c r="D22" s="141">
        <f>Matriz!E24</f>
        <v>0</v>
      </c>
      <c r="E22" s="141"/>
      <c r="F22" s="63">
        <f>Matriz!F24</f>
        <v>0</v>
      </c>
      <c r="G22" s="64"/>
      <c r="H22" s="63">
        <f>Matriz!H24</f>
        <v>0</v>
      </c>
      <c r="I22" s="63">
        <f>Matriz!I24</f>
        <v>0</v>
      </c>
      <c r="J22" s="65">
        <f t="shared" si="0"/>
        <v>0</v>
      </c>
      <c r="K22" s="65" t="str">
        <f t="shared" si="1"/>
        <v>MUY BAJO</v>
      </c>
      <c r="L22" s="66">
        <f t="shared" si="2"/>
        <v>0</v>
      </c>
      <c r="M22" s="14"/>
    </row>
    <row r="23" spans="2:13" ht="24.95" customHeight="1" x14ac:dyDescent="0.2">
      <c r="B23" s="12"/>
      <c r="C23" s="49" t="str">
        <f>CONCATENATE($B$13,Matriz!B25)</f>
        <v>R10</v>
      </c>
      <c r="D23" s="141">
        <f>Matriz!E25</f>
        <v>0</v>
      </c>
      <c r="E23" s="141"/>
      <c r="F23" s="63">
        <f>Matriz!F25</f>
        <v>0</v>
      </c>
      <c r="G23" s="64"/>
      <c r="H23" s="63">
        <f>Matriz!H25</f>
        <v>0</v>
      </c>
      <c r="I23" s="63">
        <f>Matriz!I25</f>
        <v>0</v>
      </c>
      <c r="J23" s="65">
        <f t="shared" si="0"/>
        <v>0</v>
      </c>
      <c r="K23" s="65" t="str">
        <f t="shared" si="1"/>
        <v>MUY BAJO</v>
      </c>
      <c r="L23" s="66">
        <f t="shared" si="2"/>
        <v>0</v>
      </c>
      <c r="M23" s="14"/>
    </row>
    <row r="24" spans="2:13" ht="24.95" customHeight="1" x14ac:dyDescent="0.2">
      <c r="B24" s="12"/>
      <c r="C24" s="49" t="str">
        <f>CONCATENATE($B$13,Matriz!B26)</f>
        <v>R11</v>
      </c>
      <c r="D24" s="141">
        <f>Matriz!E26</f>
        <v>0</v>
      </c>
      <c r="E24" s="141"/>
      <c r="F24" s="63">
        <f>Matriz!F26</f>
        <v>0</v>
      </c>
      <c r="G24" s="64"/>
      <c r="H24" s="63">
        <f>Matriz!H26</f>
        <v>0</v>
      </c>
      <c r="I24" s="63">
        <f>Matriz!I26</f>
        <v>0</v>
      </c>
      <c r="J24" s="65">
        <f t="shared" si="0"/>
        <v>0</v>
      </c>
      <c r="K24" s="65" t="str">
        <f t="shared" si="1"/>
        <v>MUY BAJO</v>
      </c>
      <c r="L24" s="66">
        <f t="shared" si="2"/>
        <v>0</v>
      </c>
      <c r="M24" s="14"/>
    </row>
    <row r="25" spans="2:13" ht="24.95" customHeight="1" x14ac:dyDescent="0.2">
      <c r="B25" s="12"/>
      <c r="C25" s="49" t="str">
        <f>CONCATENATE($B$13,Matriz!B27)</f>
        <v>R12</v>
      </c>
      <c r="D25" s="141">
        <f>Matriz!E27</f>
        <v>0</v>
      </c>
      <c r="E25" s="141"/>
      <c r="F25" s="63">
        <f>Matriz!F27</f>
        <v>0</v>
      </c>
      <c r="G25" s="64"/>
      <c r="H25" s="63">
        <f>Matriz!H27</f>
        <v>0</v>
      </c>
      <c r="I25" s="63">
        <f>Matriz!I27</f>
        <v>0</v>
      </c>
      <c r="J25" s="65">
        <f t="shared" si="0"/>
        <v>0</v>
      </c>
      <c r="K25" s="65" t="str">
        <f t="shared" si="1"/>
        <v>MUY BAJO</v>
      </c>
      <c r="L25" s="66">
        <f t="shared" si="2"/>
        <v>0</v>
      </c>
      <c r="M25" s="14"/>
    </row>
    <row r="26" spans="2:13" ht="24.95" customHeight="1" x14ac:dyDescent="0.2">
      <c r="B26" s="12"/>
      <c r="C26" s="58" t="str">
        <f>CONCATENATE($B$13,Matriz!B28)</f>
        <v>R13</v>
      </c>
      <c r="D26" s="141">
        <f>Matriz!E28</f>
        <v>0</v>
      </c>
      <c r="E26" s="141"/>
      <c r="F26" s="63">
        <f>Matriz!F28</f>
        <v>0</v>
      </c>
      <c r="G26" s="64"/>
      <c r="H26" s="63">
        <f>Matriz!H28</f>
        <v>0</v>
      </c>
      <c r="I26" s="63">
        <f>Matriz!I28</f>
        <v>0</v>
      </c>
      <c r="J26" s="65">
        <f t="shared" si="0"/>
        <v>0</v>
      </c>
      <c r="K26" s="65" t="str">
        <f t="shared" si="1"/>
        <v>MUY BAJO</v>
      </c>
      <c r="L26" s="66">
        <f t="shared" si="2"/>
        <v>0</v>
      </c>
      <c r="M26" s="14"/>
    </row>
    <row r="27" spans="2:13" ht="24.95" customHeight="1" x14ac:dyDescent="0.2">
      <c r="B27" s="12"/>
      <c r="C27" s="49" t="str">
        <f>CONCATENATE($B$13,Matriz!B29)</f>
        <v>R14</v>
      </c>
      <c r="D27" s="141">
        <f>Matriz!E29</f>
        <v>0</v>
      </c>
      <c r="E27" s="141"/>
      <c r="F27" s="63">
        <f>Matriz!F29</f>
        <v>0</v>
      </c>
      <c r="G27" s="64"/>
      <c r="H27" s="63">
        <f>Matriz!H29</f>
        <v>0</v>
      </c>
      <c r="I27" s="63">
        <f>Matriz!I29</f>
        <v>0</v>
      </c>
      <c r="J27" s="65">
        <f t="shared" si="0"/>
        <v>0</v>
      </c>
      <c r="K27" s="65" t="str">
        <f t="shared" si="1"/>
        <v>MUY BAJO</v>
      </c>
      <c r="L27" s="66">
        <f t="shared" si="2"/>
        <v>0</v>
      </c>
      <c r="M27" s="14"/>
    </row>
    <row r="28" spans="2:13" ht="24.95" customHeight="1" x14ac:dyDescent="0.2">
      <c r="B28" s="12"/>
      <c r="C28" s="49" t="str">
        <f>CONCATENATE($B$13,Matriz!B30)</f>
        <v>R15</v>
      </c>
      <c r="D28" s="141">
        <f>Matriz!E30</f>
        <v>0</v>
      </c>
      <c r="E28" s="141"/>
      <c r="F28" s="63">
        <f>Matriz!F30</f>
        <v>0</v>
      </c>
      <c r="G28" s="64"/>
      <c r="H28" s="63">
        <f>Matriz!H30</f>
        <v>0</v>
      </c>
      <c r="I28" s="63">
        <f>Matriz!I30</f>
        <v>0</v>
      </c>
      <c r="J28" s="65">
        <f t="shared" si="0"/>
        <v>0</v>
      </c>
      <c r="K28" s="65" t="str">
        <f t="shared" si="1"/>
        <v>MUY BAJO</v>
      </c>
      <c r="L28" s="66">
        <f t="shared" si="2"/>
        <v>0</v>
      </c>
      <c r="M28" s="14"/>
    </row>
    <row r="29" spans="2:13" ht="21.75" customHeight="1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25">
      <c r="B30" s="142" t="s">
        <v>61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2:13" ht="20.25" customHeight="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">
      <c r="B32" s="12"/>
      <c r="C32" s="67" t="s">
        <v>52</v>
      </c>
      <c r="D32" s="143" t="s">
        <v>53</v>
      </c>
      <c r="E32" s="143"/>
      <c r="F32" s="68" t="s">
        <v>62</v>
      </c>
      <c r="G32" s="68" t="s">
        <v>63</v>
      </c>
      <c r="H32" s="68" t="s">
        <v>64</v>
      </c>
      <c r="I32" s="68" t="s">
        <v>59</v>
      </c>
      <c r="J32" s="68" t="s">
        <v>65</v>
      </c>
      <c r="K32" s="144" t="s">
        <v>66</v>
      </c>
      <c r="L32" s="144"/>
      <c r="M32" s="14"/>
    </row>
    <row r="33" spans="2:13" ht="64.5" thickBot="1" x14ac:dyDescent="0.25">
      <c r="B33" s="12"/>
      <c r="C33" s="69" t="str">
        <f t="shared" ref="C33:D47" si="3">C14</f>
        <v>R1</v>
      </c>
      <c r="D33" s="145" t="str">
        <f t="shared" si="3"/>
        <v>Desconocimiento del proceso</v>
      </c>
      <c r="E33" s="145"/>
      <c r="F33" s="71" t="str">
        <f t="shared" ref="F33:F47" si="4">K14</f>
        <v>MODERADO</v>
      </c>
      <c r="G33" s="70" t="s">
        <v>81</v>
      </c>
      <c r="H33" s="70" t="str">
        <f>Matriz!K16</f>
        <v>Verificar la instalación electrica del local y utilizar no breaks</v>
      </c>
      <c r="I33" s="70" t="s">
        <v>67</v>
      </c>
      <c r="J33" s="70" t="s">
        <v>82</v>
      </c>
      <c r="K33" s="146" t="str">
        <f>Matriz!K16</f>
        <v>Verificar la instalación electrica del local y utilizar no breaks</v>
      </c>
      <c r="L33" s="146"/>
      <c r="M33" s="14"/>
    </row>
    <row r="34" spans="2:13" ht="27.95" customHeight="1" thickBot="1" x14ac:dyDescent="0.25">
      <c r="B34" s="12"/>
      <c r="C34" s="72" t="str">
        <f t="shared" si="3"/>
        <v>R2</v>
      </c>
      <c r="D34" s="147" t="str">
        <f t="shared" si="3"/>
        <v>Falta precisión</v>
      </c>
      <c r="E34" s="147"/>
      <c r="F34" s="73" t="str">
        <f t="shared" si="4"/>
        <v>MUY BAJO</v>
      </c>
      <c r="G34" s="74"/>
      <c r="H34" s="94">
        <f>Matriz!K17</f>
        <v>0</v>
      </c>
      <c r="I34" s="70" t="s">
        <v>67</v>
      </c>
      <c r="J34" s="74"/>
      <c r="K34" s="148">
        <f>Matriz!K17</f>
        <v>0</v>
      </c>
      <c r="L34" s="148"/>
      <c r="M34" s="14"/>
    </row>
    <row r="35" spans="2:13" ht="27.95" customHeight="1" thickBot="1" x14ac:dyDescent="0.25">
      <c r="B35" s="12"/>
      <c r="C35" s="72" t="str">
        <f t="shared" si="3"/>
        <v>R3</v>
      </c>
      <c r="D35" s="149" t="str">
        <f t="shared" si="3"/>
        <v>Demora en solicitar</v>
      </c>
      <c r="E35" s="149"/>
      <c r="F35" s="76" t="str">
        <f t="shared" si="4"/>
        <v>MUY BAJO</v>
      </c>
      <c r="G35" s="75"/>
      <c r="H35" s="94">
        <f>Matriz!K18</f>
        <v>0</v>
      </c>
      <c r="I35" s="70" t="s">
        <v>67</v>
      </c>
      <c r="J35" s="75"/>
      <c r="K35" s="148">
        <f>Matriz!K18</f>
        <v>0</v>
      </c>
      <c r="L35" s="148"/>
      <c r="M35" s="14"/>
    </row>
    <row r="36" spans="2:13" ht="27.95" customHeight="1" thickBot="1" x14ac:dyDescent="0.25">
      <c r="B36" s="12"/>
      <c r="C36" s="72" t="str">
        <f t="shared" si="3"/>
        <v>R4</v>
      </c>
      <c r="D36" s="149" t="str">
        <f t="shared" si="3"/>
        <v>Demora en reportes</v>
      </c>
      <c r="E36" s="149"/>
      <c r="F36" s="73" t="str">
        <f t="shared" si="4"/>
        <v>MUY BAJO</v>
      </c>
      <c r="G36" s="74"/>
      <c r="H36" s="94">
        <f>Matriz!K19</f>
        <v>0</v>
      </c>
      <c r="I36" s="70" t="s">
        <v>67</v>
      </c>
      <c r="J36" s="74"/>
      <c r="K36" s="148">
        <f>Matriz!K19</f>
        <v>0</v>
      </c>
      <c r="L36" s="148"/>
      <c r="M36" s="14"/>
    </row>
    <row r="37" spans="2:13" ht="27.95" customHeight="1" thickBot="1" x14ac:dyDescent="0.25">
      <c r="B37" s="12"/>
      <c r="C37" s="72" t="str">
        <f t="shared" si="3"/>
        <v>R5</v>
      </c>
      <c r="D37" s="149" t="str">
        <f t="shared" si="3"/>
        <v>Uso inadecuado de programas</v>
      </c>
      <c r="E37" s="149"/>
      <c r="F37" s="76" t="str">
        <f t="shared" si="4"/>
        <v>MUY BAJO</v>
      </c>
      <c r="G37" s="75"/>
      <c r="H37" s="94">
        <f>Matriz!K20</f>
        <v>0</v>
      </c>
      <c r="I37" s="70" t="s">
        <v>67</v>
      </c>
      <c r="J37" s="75"/>
      <c r="K37" s="148">
        <f>Matriz!K20</f>
        <v>0</v>
      </c>
      <c r="L37" s="148"/>
      <c r="M37" s="14"/>
    </row>
    <row r="38" spans="2:13" ht="27.95" customHeight="1" thickBot="1" x14ac:dyDescent="0.25">
      <c r="B38" s="12"/>
      <c r="C38" s="77" t="str">
        <f t="shared" si="3"/>
        <v>R6</v>
      </c>
      <c r="D38" s="150">
        <f t="shared" si="3"/>
        <v>0</v>
      </c>
      <c r="E38" s="150"/>
      <c r="F38" s="78" t="str">
        <f t="shared" si="4"/>
        <v>MUY BAJO</v>
      </c>
      <c r="G38" s="79"/>
      <c r="H38" s="94">
        <f>Matriz!K21</f>
        <v>0</v>
      </c>
      <c r="I38" s="70" t="s">
        <v>67</v>
      </c>
      <c r="J38" s="79"/>
      <c r="K38" s="151">
        <f>Matriz!K21</f>
        <v>0</v>
      </c>
      <c r="L38" s="151"/>
      <c r="M38" s="14"/>
    </row>
    <row r="39" spans="2:13" ht="27.95" customHeight="1" thickBot="1" x14ac:dyDescent="0.25">
      <c r="B39" s="12"/>
      <c r="C39" s="72" t="str">
        <f t="shared" si="3"/>
        <v>R7</v>
      </c>
      <c r="D39" s="150">
        <f t="shared" si="3"/>
        <v>0</v>
      </c>
      <c r="E39" s="150"/>
      <c r="F39" s="78" t="str">
        <f t="shared" si="4"/>
        <v>MUY BAJO</v>
      </c>
      <c r="G39" s="79"/>
      <c r="H39" s="94">
        <f>Matriz!K22</f>
        <v>0</v>
      </c>
      <c r="I39" s="70" t="s">
        <v>67</v>
      </c>
      <c r="J39" s="79"/>
      <c r="K39" s="151">
        <f>Matriz!K22</f>
        <v>0</v>
      </c>
      <c r="L39" s="151"/>
      <c r="M39" s="14"/>
    </row>
    <row r="40" spans="2:13" ht="27.95" customHeight="1" thickBot="1" x14ac:dyDescent="0.25">
      <c r="B40" s="12"/>
      <c r="C40" s="72" t="str">
        <f t="shared" si="3"/>
        <v>R8</v>
      </c>
      <c r="D40" s="150">
        <f t="shared" si="3"/>
        <v>0</v>
      </c>
      <c r="E40" s="150"/>
      <c r="F40" s="78" t="str">
        <f t="shared" si="4"/>
        <v>MUY BAJO</v>
      </c>
      <c r="G40" s="79"/>
      <c r="H40" s="94">
        <f>Matriz!K23</f>
        <v>0</v>
      </c>
      <c r="I40" s="70" t="s">
        <v>67</v>
      </c>
      <c r="J40" s="79"/>
      <c r="K40" s="151">
        <f>Matriz!K23</f>
        <v>0</v>
      </c>
      <c r="L40" s="151"/>
      <c r="M40" s="14"/>
    </row>
    <row r="41" spans="2:13" ht="27.95" customHeight="1" thickBot="1" x14ac:dyDescent="0.25">
      <c r="B41" s="12"/>
      <c r="C41" s="72" t="str">
        <f t="shared" si="3"/>
        <v>R9</v>
      </c>
      <c r="D41" s="150">
        <f t="shared" si="3"/>
        <v>0</v>
      </c>
      <c r="E41" s="150"/>
      <c r="F41" s="78" t="str">
        <f t="shared" si="4"/>
        <v>MUY BAJO</v>
      </c>
      <c r="G41" s="79"/>
      <c r="H41" s="94">
        <f>Matriz!K24</f>
        <v>0</v>
      </c>
      <c r="I41" s="70" t="s">
        <v>67</v>
      </c>
      <c r="J41" s="79"/>
      <c r="K41" s="151">
        <f>Matriz!K24</f>
        <v>0</v>
      </c>
      <c r="L41" s="151"/>
      <c r="M41" s="14"/>
    </row>
    <row r="42" spans="2:13" ht="27.95" customHeight="1" thickBot="1" x14ac:dyDescent="0.25">
      <c r="B42" s="12"/>
      <c r="C42" s="72" t="str">
        <f t="shared" si="3"/>
        <v>R10</v>
      </c>
      <c r="D42" s="150">
        <f t="shared" si="3"/>
        <v>0</v>
      </c>
      <c r="E42" s="150"/>
      <c r="F42" s="78" t="str">
        <f t="shared" si="4"/>
        <v>MUY BAJO</v>
      </c>
      <c r="G42" s="79"/>
      <c r="H42" s="94">
        <f>Matriz!K25</f>
        <v>0</v>
      </c>
      <c r="I42" s="70" t="s">
        <v>67</v>
      </c>
      <c r="J42" s="79"/>
      <c r="K42" s="151">
        <f>Matriz!K25</f>
        <v>0</v>
      </c>
      <c r="L42" s="151"/>
      <c r="M42" s="14"/>
    </row>
    <row r="43" spans="2:13" ht="27.95" customHeight="1" thickBot="1" x14ac:dyDescent="0.25">
      <c r="B43" s="12"/>
      <c r="C43" s="77" t="str">
        <f t="shared" si="3"/>
        <v>R11</v>
      </c>
      <c r="D43" s="150">
        <f t="shared" si="3"/>
        <v>0</v>
      </c>
      <c r="E43" s="150"/>
      <c r="F43" s="78" t="str">
        <f t="shared" si="4"/>
        <v>MUY BAJO</v>
      </c>
      <c r="G43" s="79"/>
      <c r="H43" s="94">
        <f>Matriz!K26</f>
        <v>0</v>
      </c>
      <c r="I43" s="70" t="s">
        <v>67</v>
      </c>
      <c r="J43" s="79"/>
      <c r="K43" s="151">
        <f>Matriz!K26</f>
        <v>0</v>
      </c>
      <c r="L43" s="151"/>
      <c r="M43" s="14"/>
    </row>
    <row r="44" spans="2:13" ht="27.95" customHeight="1" thickBot="1" x14ac:dyDescent="0.25">
      <c r="B44" s="12"/>
      <c r="C44" s="72" t="str">
        <f t="shared" si="3"/>
        <v>R12</v>
      </c>
      <c r="D44" s="150">
        <f t="shared" si="3"/>
        <v>0</v>
      </c>
      <c r="E44" s="150"/>
      <c r="F44" s="78" t="str">
        <f t="shared" si="4"/>
        <v>MUY BAJO</v>
      </c>
      <c r="G44" s="79"/>
      <c r="H44" s="94">
        <f>Matriz!K27</f>
        <v>0</v>
      </c>
      <c r="I44" s="70" t="s">
        <v>67</v>
      </c>
      <c r="J44" s="79"/>
      <c r="K44" s="151">
        <f>Matriz!K27</f>
        <v>0</v>
      </c>
      <c r="L44" s="151"/>
      <c r="M44" s="14"/>
    </row>
    <row r="45" spans="2:13" ht="27.95" customHeight="1" thickBot="1" x14ac:dyDescent="0.25">
      <c r="B45" s="12"/>
      <c r="C45" s="72" t="str">
        <f t="shared" si="3"/>
        <v>R13</v>
      </c>
      <c r="D45" s="150">
        <f t="shared" si="3"/>
        <v>0</v>
      </c>
      <c r="E45" s="150"/>
      <c r="F45" s="78" t="str">
        <f t="shared" si="4"/>
        <v>MUY BAJO</v>
      </c>
      <c r="G45" s="79"/>
      <c r="H45" s="94">
        <f>Matriz!K28</f>
        <v>0</v>
      </c>
      <c r="I45" s="70" t="s">
        <v>67</v>
      </c>
      <c r="J45" s="79"/>
      <c r="K45" s="151">
        <f>Matriz!K28</f>
        <v>0</v>
      </c>
      <c r="L45" s="151"/>
      <c r="M45" s="14"/>
    </row>
    <row r="46" spans="2:13" ht="27.95" customHeight="1" thickBot="1" x14ac:dyDescent="0.25">
      <c r="B46" s="12"/>
      <c r="C46" s="72" t="str">
        <f t="shared" si="3"/>
        <v>R14</v>
      </c>
      <c r="D46" s="150">
        <f t="shared" si="3"/>
        <v>0</v>
      </c>
      <c r="E46" s="150"/>
      <c r="F46" s="78" t="str">
        <f t="shared" si="4"/>
        <v>MUY BAJO</v>
      </c>
      <c r="G46" s="79"/>
      <c r="H46" s="94">
        <f>Matriz!K29</f>
        <v>0</v>
      </c>
      <c r="I46" s="70" t="s">
        <v>67</v>
      </c>
      <c r="J46" s="79"/>
      <c r="K46" s="151">
        <f>Matriz!K29</f>
        <v>0</v>
      </c>
      <c r="L46" s="151"/>
      <c r="M46" s="14"/>
    </row>
    <row r="47" spans="2:13" ht="27.95" customHeight="1" thickBot="1" x14ac:dyDescent="0.25">
      <c r="B47" s="12"/>
      <c r="C47" s="72" t="str">
        <f t="shared" si="3"/>
        <v>R15</v>
      </c>
      <c r="D47" s="150">
        <f t="shared" si="3"/>
        <v>0</v>
      </c>
      <c r="E47" s="150"/>
      <c r="F47" s="78" t="str">
        <f t="shared" si="4"/>
        <v>MUY BAJO</v>
      </c>
      <c r="G47" s="79"/>
      <c r="H47" s="94">
        <f>Matriz!K30</f>
        <v>0</v>
      </c>
      <c r="I47" s="70" t="s">
        <v>67</v>
      </c>
      <c r="J47" s="79"/>
      <c r="K47" s="151">
        <f>Matriz!K30</f>
        <v>0</v>
      </c>
      <c r="L47" s="151"/>
      <c r="M47" s="14"/>
    </row>
    <row r="48" spans="2:13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">
      <c r="B50" s="80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2"/>
    </row>
  </sheetData>
  <mergeCells count="56">
    <mergeCell ref="D45:E45"/>
    <mergeCell ref="K45:L45"/>
    <mergeCell ref="D46:E46"/>
    <mergeCell ref="K46:L46"/>
    <mergeCell ref="D47:E47"/>
    <mergeCell ref="K47:L47"/>
    <mergeCell ref="D42:E42"/>
    <mergeCell ref="K42:L42"/>
    <mergeCell ref="D43:E43"/>
    <mergeCell ref="K43:L43"/>
    <mergeCell ref="D44:E44"/>
    <mergeCell ref="K44:L44"/>
    <mergeCell ref="D39:E39"/>
    <mergeCell ref="K39:L39"/>
    <mergeCell ref="D40:E40"/>
    <mergeCell ref="K40:L40"/>
    <mergeCell ref="D41:E41"/>
    <mergeCell ref="K41:L41"/>
    <mergeCell ref="D36:E36"/>
    <mergeCell ref="K36:L36"/>
    <mergeCell ref="D37:E37"/>
    <mergeCell ref="K37:L37"/>
    <mergeCell ref="D38:E38"/>
    <mergeCell ref="K38:L38"/>
    <mergeCell ref="D33:E33"/>
    <mergeCell ref="K33:L33"/>
    <mergeCell ref="D34:E34"/>
    <mergeCell ref="K34:L34"/>
    <mergeCell ref="D35:E35"/>
    <mergeCell ref="K35:L35"/>
    <mergeCell ref="D26:E26"/>
    <mergeCell ref="D27:E27"/>
    <mergeCell ref="D28:E28"/>
    <mergeCell ref="B30:M30"/>
    <mergeCell ref="D32:E32"/>
    <mergeCell ref="K32:L32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J9:K9"/>
    <mergeCell ref="J10:K10"/>
    <mergeCell ref="D13:E13"/>
    <mergeCell ref="D14:E14"/>
    <mergeCell ref="D15:E15"/>
    <mergeCell ref="C3:L3"/>
    <mergeCell ref="J5:K5"/>
    <mergeCell ref="J6:K6"/>
    <mergeCell ref="J7:K7"/>
    <mergeCell ref="J8:K8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abSelected="1" topLeftCell="A5" zoomScale="90" zoomScaleNormal="90" workbookViewId="0">
      <selection activeCell="H13" sqref="H13"/>
    </sheetView>
  </sheetViews>
  <sheetFormatPr baseColWidth="10" defaultColWidth="9.140625" defaultRowHeight="12.75" x14ac:dyDescent="0.2"/>
  <cols>
    <col min="1" max="7" width="11.5703125"/>
    <col min="8" max="8" width="18.85546875" customWidth="1"/>
    <col min="9" max="9" width="18" customWidth="1"/>
    <col min="10" max="11" width="11.5703125"/>
    <col min="12" max="12" width="17.28515625" customWidth="1"/>
    <col min="13" max="1025" width="11.5703125"/>
  </cols>
  <sheetData>
    <row r="4" spans="3:15" ht="13.5" thickBot="1" x14ac:dyDescent="0.25"/>
    <row r="5" spans="3:15" ht="18.75" thickBot="1" x14ac:dyDescent="0.3">
      <c r="C5" s="152" t="s">
        <v>66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</row>
    <row r="6" spans="3:15" x14ac:dyDescent="0.2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200000000000003" customHeight="1" x14ac:dyDescent="0.2">
      <c r="C7" s="12"/>
      <c r="D7" s="83" t="s">
        <v>52</v>
      </c>
      <c r="E7" s="153" t="s">
        <v>53</v>
      </c>
      <c r="F7" s="153"/>
      <c r="G7" s="83" t="s">
        <v>62</v>
      </c>
      <c r="H7" s="83" t="s">
        <v>68</v>
      </c>
      <c r="I7" s="83" t="s">
        <v>69</v>
      </c>
      <c r="J7" s="83" t="s">
        <v>70</v>
      </c>
      <c r="K7" s="83" t="s">
        <v>71</v>
      </c>
      <c r="L7" s="83" t="s">
        <v>72</v>
      </c>
      <c r="M7" s="153" t="s">
        <v>73</v>
      </c>
      <c r="N7" s="153"/>
      <c r="O7" s="14"/>
    </row>
    <row r="8" spans="3:15" ht="24.95" customHeight="1" x14ac:dyDescent="0.2">
      <c r="C8" s="12"/>
      <c r="D8" s="84" t="str">
        <f>'Cualitativo y Cuantitativo'!C33</f>
        <v>R1</v>
      </c>
      <c r="E8" s="154" t="str">
        <f>'Cualitativo y Cuantitativo'!D33</f>
        <v>Desconocimiento del proceso</v>
      </c>
      <c r="F8" s="154"/>
      <c r="G8" s="86" t="str">
        <f>'Cualitativo y Cuantitativo'!F33</f>
        <v>MODERADO</v>
      </c>
      <c r="H8" s="85" t="str">
        <f>'Cualitativo y Cuantitativo'!J33</f>
        <v>Project Manager</v>
      </c>
      <c r="I8" s="85" t="str">
        <f>Matriz!K16</f>
        <v>Verificar la instalación electrica del local y utilizar no breaks</v>
      </c>
      <c r="J8" s="87" t="s">
        <v>74</v>
      </c>
      <c r="K8" s="114">
        <v>43651</v>
      </c>
      <c r="L8" s="85" t="str">
        <f>'Cualitativo y Cuantitativo'!J33</f>
        <v>Project Manager</v>
      </c>
      <c r="M8" s="154"/>
      <c r="N8" s="154"/>
      <c r="O8" s="14"/>
    </row>
    <row r="9" spans="3:15" ht="24.95" customHeight="1" x14ac:dyDescent="0.2">
      <c r="C9" s="12"/>
      <c r="D9" s="84" t="str">
        <f>'Cualitativo y Cuantitativo'!C34</f>
        <v>R2</v>
      </c>
      <c r="E9" s="154" t="str">
        <f>'Cualitativo y Cuantitativo'!D34</f>
        <v>Falta precisión</v>
      </c>
      <c r="F9" s="154"/>
      <c r="G9" s="86" t="str">
        <f>'Cualitativo y Cuantitativo'!F34</f>
        <v>MUY BAJO</v>
      </c>
      <c r="H9" s="85">
        <f>'Cualitativo y Cuantitativo'!J34</f>
        <v>0</v>
      </c>
      <c r="I9" s="85">
        <f>Matriz!K17</f>
        <v>0</v>
      </c>
      <c r="J9" s="87"/>
      <c r="K9" s="85"/>
      <c r="L9" s="85">
        <f>'Cualitativo y Cuantitativo'!J34</f>
        <v>0</v>
      </c>
      <c r="M9" s="154"/>
      <c r="N9" s="154"/>
      <c r="O9" s="14"/>
    </row>
    <row r="10" spans="3:15" ht="24.95" customHeight="1" x14ac:dyDescent="0.2">
      <c r="C10" s="12"/>
      <c r="D10" s="84" t="str">
        <f>'Cualitativo y Cuantitativo'!C35</f>
        <v>R3</v>
      </c>
      <c r="E10" s="154" t="str">
        <f>'Cualitativo y Cuantitativo'!D35</f>
        <v>Demora en solicitar</v>
      </c>
      <c r="F10" s="154"/>
      <c r="G10" s="86" t="str">
        <f>'Cualitativo y Cuantitativo'!F35</f>
        <v>MUY BAJO</v>
      </c>
      <c r="H10" s="85">
        <f>'Cualitativo y Cuantitativo'!J35</f>
        <v>0</v>
      </c>
      <c r="I10" s="85">
        <f>Matriz!K18</f>
        <v>0</v>
      </c>
      <c r="J10" s="87"/>
      <c r="K10" s="85"/>
      <c r="L10" s="85">
        <f>'Cualitativo y Cuantitativo'!J35</f>
        <v>0</v>
      </c>
      <c r="M10" s="154"/>
      <c r="N10" s="154"/>
      <c r="O10" s="14"/>
    </row>
    <row r="11" spans="3:15" ht="24.95" customHeight="1" x14ac:dyDescent="0.2">
      <c r="C11" s="12"/>
      <c r="D11" s="84" t="str">
        <f>'Cualitativo y Cuantitativo'!C36</f>
        <v>R4</v>
      </c>
      <c r="E11" s="154" t="str">
        <f>'Cualitativo y Cuantitativo'!D36</f>
        <v>Demora en reportes</v>
      </c>
      <c r="F11" s="154"/>
      <c r="G11" s="86" t="str">
        <f>'Cualitativo y Cuantitativo'!F36</f>
        <v>MUY BAJO</v>
      </c>
      <c r="H11" s="85">
        <f>'Cualitativo y Cuantitativo'!J36</f>
        <v>0</v>
      </c>
      <c r="I11" s="85">
        <f>Matriz!K19</f>
        <v>0</v>
      </c>
      <c r="J11" s="87"/>
      <c r="K11" s="85"/>
      <c r="L11" s="85">
        <f>'Cualitativo y Cuantitativo'!J36</f>
        <v>0</v>
      </c>
      <c r="M11" s="154"/>
      <c r="N11" s="154"/>
      <c r="O11" s="14"/>
    </row>
    <row r="12" spans="3:15" ht="24.95" customHeight="1" x14ac:dyDescent="0.2">
      <c r="C12" s="12"/>
      <c r="D12" s="84" t="str">
        <f>'Cualitativo y Cuantitativo'!C37</f>
        <v>R5</v>
      </c>
      <c r="E12" s="154" t="str">
        <f>'Cualitativo y Cuantitativo'!D37</f>
        <v>Uso inadecuado de programas</v>
      </c>
      <c r="F12" s="154"/>
      <c r="G12" s="86" t="str">
        <f>'Cualitativo y Cuantitativo'!F37</f>
        <v>MUY BAJO</v>
      </c>
      <c r="H12" s="85">
        <f>'Cualitativo y Cuantitativo'!J37</f>
        <v>0</v>
      </c>
      <c r="I12" s="85">
        <f>Matriz!K20</f>
        <v>0</v>
      </c>
      <c r="J12" s="87"/>
      <c r="K12" s="85"/>
      <c r="L12" s="85">
        <f>'Cualitativo y Cuantitativo'!J37</f>
        <v>0</v>
      </c>
      <c r="M12" s="154"/>
      <c r="N12" s="154"/>
      <c r="O12" s="14"/>
    </row>
    <row r="13" spans="3:15" ht="24.95" customHeight="1" x14ac:dyDescent="0.2">
      <c r="C13" s="12"/>
      <c r="D13" s="84" t="str">
        <f>'Cualitativo y Cuantitativo'!C38</f>
        <v>R6</v>
      </c>
      <c r="E13" s="154">
        <f>'Cualitativo y Cuantitativo'!D38</f>
        <v>0</v>
      </c>
      <c r="F13" s="154"/>
      <c r="G13" s="86" t="str">
        <f>'Cualitativo y Cuantitativo'!F38</f>
        <v>MUY BAJO</v>
      </c>
      <c r="H13" s="85">
        <f>'Cualitativo y Cuantitativo'!J38</f>
        <v>0</v>
      </c>
      <c r="I13" s="85">
        <f>Matriz!K21</f>
        <v>0</v>
      </c>
      <c r="J13" s="87"/>
      <c r="K13" s="85"/>
      <c r="L13" s="85">
        <f>'Cualitativo y Cuantitativo'!J38</f>
        <v>0</v>
      </c>
      <c r="M13" s="154"/>
      <c r="N13" s="154"/>
      <c r="O13" s="14"/>
    </row>
    <row r="14" spans="3:15" ht="24.95" customHeight="1" x14ac:dyDescent="0.2">
      <c r="C14" s="12"/>
      <c r="D14" s="84" t="str">
        <f>'Cualitativo y Cuantitativo'!C39</f>
        <v>R7</v>
      </c>
      <c r="E14" s="154">
        <f>'Cualitativo y Cuantitativo'!D39</f>
        <v>0</v>
      </c>
      <c r="F14" s="154"/>
      <c r="G14" s="86" t="str">
        <f>'Cualitativo y Cuantitativo'!F39</f>
        <v>MUY BAJO</v>
      </c>
      <c r="H14" s="85">
        <f>'Cualitativo y Cuantitativo'!J39</f>
        <v>0</v>
      </c>
      <c r="I14" s="85">
        <f>Matriz!K22</f>
        <v>0</v>
      </c>
      <c r="J14" s="87"/>
      <c r="K14" s="85"/>
      <c r="L14" s="85">
        <f>'Cualitativo y Cuantitativo'!J39</f>
        <v>0</v>
      </c>
      <c r="M14" s="154"/>
      <c r="N14" s="154"/>
      <c r="O14" s="14"/>
    </row>
    <row r="15" spans="3:15" ht="24.95" customHeight="1" x14ac:dyDescent="0.2">
      <c r="C15" s="12"/>
      <c r="D15" s="84" t="str">
        <f>'Cualitativo y Cuantitativo'!C40</f>
        <v>R8</v>
      </c>
      <c r="E15" s="154">
        <f>'Cualitativo y Cuantitativo'!D40</f>
        <v>0</v>
      </c>
      <c r="F15" s="154"/>
      <c r="G15" s="86" t="str">
        <f>'Cualitativo y Cuantitativo'!F40</f>
        <v>MUY BAJO</v>
      </c>
      <c r="H15" s="85">
        <f>'Cualitativo y Cuantitativo'!J40</f>
        <v>0</v>
      </c>
      <c r="I15" s="85">
        <f>Matriz!K23</f>
        <v>0</v>
      </c>
      <c r="J15" s="87"/>
      <c r="K15" s="85"/>
      <c r="L15" s="85">
        <f>'Cualitativo y Cuantitativo'!J40</f>
        <v>0</v>
      </c>
      <c r="M15" s="154"/>
      <c r="N15" s="154"/>
      <c r="O15" s="14"/>
    </row>
    <row r="16" spans="3:15" ht="24.95" customHeight="1" x14ac:dyDescent="0.2">
      <c r="C16" s="12"/>
      <c r="D16" s="84" t="str">
        <f>'Cualitativo y Cuantitativo'!C41</f>
        <v>R9</v>
      </c>
      <c r="E16" s="154">
        <f>'Cualitativo y Cuantitativo'!D41</f>
        <v>0</v>
      </c>
      <c r="F16" s="154"/>
      <c r="G16" s="86" t="str">
        <f>'Cualitativo y Cuantitativo'!F41</f>
        <v>MUY BAJO</v>
      </c>
      <c r="H16" s="85">
        <f>'Cualitativo y Cuantitativo'!J41</f>
        <v>0</v>
      </c>
      <c r="I16" s="85">
        <f>Matriz!K24</f>
        <v>0</v>
      </c>
      <c r="J16" s="87"/>
      <c r="K16" s="85"/>
      <c r="L16" s="85">
        <f>'Cualitativo y Cuantitativo'!J41</f>
        <v>0</v>
      </c>
      <c r="M16" s="154"/>
      <c r="N16" s="154"/>
      <c r="O16" s="14"/>
    </row>
    <row r="17" spans="3:15" ht="24.95" customHeight="1" x14ac:dyDescent="0.2">
      <c r="C17" s="12"/>
      <c r="D17" s="84" t="str">
        <f>'Cualitativo y Cuantitativo'!C42</f>
        <v>R10</v>
      </c>
      <c r="E17" s="154">
        <f>'Cualitativo y Cuantitativo'!D42</f>
        <v>0</v>
      </c>
      <c r="F17" s="154"/>
      <c r="G17" s="86" t="str">
        <f>'Cualitativo y Cuantitativo'!F42</f>
        <v>MUY BAJO</v>
      </c>
      <c r="H17" s="85">
        <f>'Cualitativo y Cuantitativo'!J42</f>
        <v>0</v>
      </c>
      <c r="I17" s="85">
        <f>Matriz!K25</f>
        <v>0</v>
      </c>
      <c r="J17" s="87"/>
      <c r="K17" s="85"/>
      <c r="L17" s="85">
        <f>'Cualitativo y Cuantitativo'!J42</f>
        <v>0</v>
      </c>
      <c r="M17" s="154"/>
      <c r="N17" s="154"/>
      <c r="O17" s="14"/>
    </row>
    <row r="18" spans="3:15" ht="24.95" customHeight="1" x14ac:dyDescent="0.2">
      <c r="C18" s="12"/>
      <c r="D18" s="84" t="str">
        <f>'Cualitativo y Cuantitativo'!C43</f>
        <v>R11</v>
      </c>
      <c r="E18" s="154">
        <f>'Cualitativo y Cuantitativo'!D43</f>
        <v>0</v>
      </c>
      <c r="F18" s="154"/>
      <c r="G18" s="86" t="str">
        <f>'Cualitativo y Cuantitativo'!F43</f>
        <v>MUY BAJO</v>
      </c>
      <c r="H18" s="85">
        <f>'Cualitativo y Cuantitativo'!J43</f>
        <v>0</v>
      </c>
      <c r="I18" s="85">
        <f>Matriz!K26</f>
        <v>0</v>
      </c>
      <c r="J18" s="87"/>
      <c r="K18" s="85"/>
      <c r="L18" s="85">
        <f>'Cualitativo y Cuantitativo'!J43</f>
        <v>0</v>
      </c>
      <c r="M18" s="154"/>
      <c r="N18" s="154"/>
      <c r="O18" s="14"/>
    </row>
    <row r="19" spans="3:15" ht="24.95" customHeight="1" x14ac:dyDescent="0.2">
      <c r="C19" s="12"/>
      <c r="D19" s="84" t="str">
        <f>'Cualitativo y Cuantitativo'!C44</f>
        <v>R12</v>
      </c>
      <c r="E19" s="154">
        <f>'Cualitativo y Cuantitativo'!D44</f>
        <v>0</v>
      </c>
      <c r="F19" s="154"/>
      <c r="G19" s="86" t="str">
        <f>'Cualitativo y Cuantitativo'!F44</f>
        <v>MUY BAJO</v>
      </c>
      <c r="H19" s="85">
        <f>'Cualitativo y Cuantitativo'!J44</f>
        <v>0</v>
      </c>
      <c r="I19" s="85">
        <f>Matriz!K27</f>
        <v>0</v>
      </c>
      <c r="J19" s="87"/>
      <c r="K19" s="85"/>
      <c r="L19" s="85">
        <f>'Cualitativo y Cuantitativo'!J44</f>
        <v>0</v>
      </c>
      <c r="M19" s="154"/>
      <c r="N19" s="154"/>
      <c r="O19" s="14"/>
    </row>
    <row r="20" spans="3:15" ht="24.95" customHeight="1" x14ac:dyDescent="0.2">
      <c r="C20" s="12"/>
      <c r="D20" s="84" t="str">
        <f>'Cualitativo y Cuantitativo'!C45</f>
        <v>R13</v>
      </c>
      <c r="E20" s="154">
        <f>'Cualitativo y Cuantitativo'!D45</f>
        <v>0</v>
      </c>
      <c r="F20" s="154"/>
      <c r="G20" s="86" t="str">
        <f>'Cualitativo y Cuantitativo'!F45</f>
        <v>MUY BAJO</v>
      </c>
      <c r="H20" s="85">
        <f>'Cualitativo y Cuantitativo'!J45</f>
        <v>0</v>
      </c>
      <c r="I20" s="85">
        <f>Matriz!K28</f>
        <v>0</v>
      </c>
      <c r="J20" s="87"/>
      <c r="K20" s="85"/>
      <c r="L20" s="85">
        <f>'Cualitativo y Cuantitativo'!J45</f>
        <v>0</v>
      </c>
      <c r="M20" s="154"/>
      <c r="N20" s="154"/>
      <c r="O20" s="14"/>
    </row>
    <row r="21" spans="3:15" ht="24.95" customHeight="1" x14ac:dyDescent="0.2">
      <c r="C21" s="12"/>
      <c r="D21" s="84" t="str">
        <f>'Cualitativo y Cuantitativo'!C46</f>
        <v>R14</v>
      </c>
      <c r="E21" s="154">
        <f>'Cualitativo y Cuantitativo'!D46</f>
        <v>0</v>
      </c>
      <c r="F21" s="154"/>
      <c r="G21" s="86" t="str">
        <f>'Cualitativo y Cuantitativo'!F46</f>
        <v>MUY BAJO</v>
      </c>
      <c r="H21" s="85">
        <f>'Cualitativo y Cuantitativo'!J46</f>
        <v>0</v>
      </c>
      <c r="I21" s="85">
        <f>Matriz!K29</f>
        <v>0</v>
      </c>
      <c r="J21" s="87"/>
      <c r="K21" s="85"/>
      <c r="L21" s="85">
        <f>'Cualitativo y Cuantitativo'!J46</f>
        <v>0</v>
      </c>
      <c r="M21" s="154"/>
      <c r="N21" s="154"/>
      <c r="O21" s="14"/>
    </row>
    <row r="22" spans="3:15" ht="24.95" customHeight="1" x14ac:dyDescent="0.2">
      <c r="C22" s="12"/>
      <c r="D22" s="84" t="str">
        <f>'Cualitativo y Cuantitativo'!C47</f>
        <v>R15</v>
      </c>
      <c r="E22" s="154">
        <f>'Cualitativo y Cuantitativo'!D47</f>
        <v>0</v>
      </c>
      <c r="F22" s="154"/>
      <c r="G22" s="86" t="str">
        <f>'Cualitativo y Cuantitativo'!F47</f>
        <v>MUY BAJO</v>
      </c>
      <c r="H22" s="85">
        <f>'Cualitativo y Cuantitativo'!J47</f>
        <v>0</v>
      </c>
      <c r="I22" s="85">
        <f>Matriz!K30</f>
        <v>0</v>
      </c>
      <c r="J22" s="87"/>
      <c r="K22" s="85"/>
      <c r="L22" s="85">
        <f>'Cualitativo y Cuantitativo'!J47</f>
        <v>0</v>
      </c>
      <c r="M22" s="154"/>
      <c r="N22" s="154"/>
      <c r="O22" s="14"/>
    </row>
    <row r="23" spans="3:15" x14ac:dyDescent="0.2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">
      <c r="C25" s="8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2"/>
    </row>
  </sheetData>
  <mergeCells count="33"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  <mergeCell ref="E15:F15"/>
    <mergeCell ref="M15:N15"/>
    <mergeCell ref="E16:F16"/>
    <mergeCell ref="M16:N16"/>
    <mergeCell ref="E17:F17"/>
    <mergeCell ref="M17:N17"/>
    <mergeCell ref="E12:F12"/>
    <mergeCell ref="M12:N12"/>
    <mergeCell ref="E13:F13"/>
    <mergeCell ref="M13:N13"/>
    <mergeCell ref="E14:F14"/>
    <mergeCell ref="M14:N14"/>
    <mergeCell ref="E9:F9"/>
    <mergeCell ref="M9:N9"/>
    <mergeCell ref="E10:F10"/>
    <mergeCell ref="M10:N10"/>
    <mergeCell ref="E11:F11"/>
    <mergeCell ref="M11:N11"/>
    <mergeCell ref="C5:O5"/>
    <mergeCell ref="E7:F7"/>
    <mergeCell ref="M7:N7"/>
    <mergeCell ref="E8:F8"/>
    <mergeCell ref="M8:N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4" zoomScale="140" zoomScaleNormal="140" workbookViewId="0">
      <selection activeCell="D9" sqref="D9"/>
    </sheetView>
  </sheetViews>
  <sheetFormatPr baseColWidth="10" defaultColWidth="9.140625" defaultRowHeight="12.75" x14ac:dyDescent="0.2"/>
  <cols>
    <col min="1" max="1" width="9.140625" customWidth="1"/>
    <col min="2" max="2" width="3.28515625" customWidth="1"/>
    <col min="3" max="8" width="7.7109375" customWidth="1"/>
    <col min="9" max="9" width="8.5703125" customWidth="1"/>
    <col min="10" max="10" width="7.5703125" customWidth="1"/>
    <col min="11" max="1025" width="8.5703125" customWidth="1"/>
  </cols>
  <sheetData>
    <row r="5" spans="2:14" ht="42.6" customHeight="1" x14ac:dyDescent="0.2">
      <c r="B5" s="155" t="s">
        <v>0</v>
      </c>
      <c r="C5" s="88">
        <v>5</v>
      </c>
      <c r="D5" s="112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12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13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13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13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9"/>
      <c r="K5" s="89"/>
      <c r="L5" s="89"/>
      <c r="M5" s="89"/>
      <c r="N5" s="89"/>
    </row>
    <row r="6" spans="2:14" ht="42.6" customHeight="1" x14ac:dyDescent="0.2">
      <c r="B6" s="155"/>
      <c r="C6" s="88">
        <v>4</v>
      </c>
      <c r="D6" s="111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12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12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13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13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9"/>
      <c r="K6" s="89"/>
      <c r="L6" s="89"/>
      <c r="M6" s="89"/>
      <c r="N6" s="89"/>
    </row>
    <row r="7" spans="2:14" ht="42.6" customHeight="1" x14ac:dyDescent="0.2">
      <c r="B7" s="155"/>
      <c r="C7" s="88">
        <v>3</v>
      </c>
      <c r="D7" s="111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12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12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12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              </v>
      </c>
      <c r="H7" s="113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               </v>
      </c>
      <c r="J7" s="89"/>
      <c r="K7" s="89"/>
      <c r="L7" s="89"/>
      <c r="M7" s="89"/>
      <c r="N7" s="89"/>
    </row>
    <row r="8" spans="2:14" ht="42.6" customHeight="1" x14ac:dyDescent="0.2">
      <c r="B8" s="155"/>
      <c r="C8" s="88">
        <v>2</v>
      </c>
      <c r="D8" s="111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11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12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            </v>
      </c>
      <c r="G8" s="112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R1              </v>
      </c>
      <c r="H8" s="113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9"/>
      <c r="K8" s="89"/>
      <c r="L8" s="89"/>
      <c r="M8" s="89"/>
      <c r="N8" s="89"/>
    </row>
    <row r="9" spans="2:14" ht="42.6" customHeight="1" x14ac:dyDescent="0.2">
      <c r="B9" s="155"/>
      <c r="C9" s="88">
        <v>1</v>
      </c>
      <c r="D9" s="111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11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11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11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11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9"/>
      <c r="K9" s="89"/>
      <c r="L9" s="89"/>
      <c r="M9" s="89"/>
      <c r="N9" s="89"/>
    </row>
    <row r="10" spans="2:14" ht="42.6" customHeight="1" x14ac:dyDescent="0.2">
      <c r="C10" s="90"/>
      <c r="D10" s="91">
        <v>1</v>
      </c>
      <c r="E10" s="91">
        <v>2</v>
      </c>
      <c r="F10" s="91">
        <v>3</v>
      </c>
      <c r="G10" s="91">
        <v>4</v>
      </c>
      <c r="H10" s="91">
        <v>5</v>
      </c>
    </row>
    <row r="11" spans="2:14" x14ac:dyDescent="0.2">
      <c r="D11" s="156" t="s">
        <v>1</v>
      </c>
      <c r="E11" s="156"/>
      <c r="F11" s="156"/>
      <c r="G11" s="156"/>
      <c r="H11" s="156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G7" sqref="G7"/>
    </sheetView>
  </sheetViews>
  <sheetFormatPr baseColWidth="10" defaultColWidth="9.140625" defaultRowHeight="12.75" x14ac:dyDescent="0.2"/>
  <cols>
    <col min="1" max="1025" width="10.5703125" customWidth="1"/>
  </cols>
  <sheetData>
    <row r="6" spans="4:7" x14ac:dyDescent="0.2">
      <c r="D6" s="157" t="s">
        <v>59</v>
      </c>
      <c r="E6" s="157"/>
      <c r="G6" t="s">
        <v>64</v>
      </c>
    </row>
    <row r="7" spans="4:7" x14ac:dyDescent="0.2">
      <c r="D7" s="92" t="s">
        <v>67</v>
      </c>
      <c r="E7" s="92"/>
      <c r="G7" t="s">
        <v>74</v>
      </c>
    </row>
    <row r="8" spans="4:7" x14ac:dyDescent="0.2">
      <c r="D8" s="93" t="s">
        <v>75</v>
      </c>
      <c r="E8" s="93"/>
      <c r="G8" t="s">
        <v>76</v>
      </c>
    </row>
    <row r="9" spans="4:7" x14ac:dyDescent="0.2">
      <c r="D9" s="93" t="s">
        <v>77</v>
      </c>
      <c r="E9" s="93"/>
    </row>
    <row r="10" spans="4:7" x14ac:dyDescent="0.2">
      <c r="D10" s="93" t="s">
        <v>78</v>
      </c>
      <c r="E10" s="93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y Cuantitativo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Cecy Tapia</cp:lastModifiedBy>
  <cp:revision>9</cp:revision>
  <dcterms:created xsi:type="dcterms:W3CDTF">2019-06-07T14:28:46Z</dcterms:created>
  <dcterms:modified xsi:type="dcterms:W3CDTF">2019-07-09T16:54:50Z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