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8_{C131A18F-0585-4E4A-BC54-2CBC6EEC3B0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Q1" sheetId="1" r:id="rId1"/>
    <sheet name="RQ2" sheetId="2" r:id="rId2"/>
    <sheet name="RQ3" sheetId="6" r:id="rId3"/>
    <sheet name="Completed Experiments" sheetId="7" r:id="rId4"/>
    <sheet name="Patch Validation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7" l="1"/>
  <c r="D23" i="7"/>
  <c r="B23" i="7"/>
  <c r="A23" i="7"/>
  <c r="E22" i="7"/>
  <c r="D22" i="7"/>
  <c r="B22" i="7"/>
  <c r="A22" i="7"/>
  <c r="E21" i="7"/>
  <c r="D21" i="7"/>
  <c r="B21" i="7"/>
  <c r="A21" i="7"/>
  <c r="E20" i="7"/>
  <c r="D20" i="7"/>
  <c r="B20" i="7"/>
  <c r="A20" i="7"/>
  <c r="E19" i="7"/>
  <c r="D19" i="7"/>
  <c r="B19" i="7"/>
  <c r="A19" i="7"/>
  <c r="E18" i="7"/>
  <c r="D18" i="7"/>
  <c r="B18" i="7"/>
  <c r="A18" i="7"/>
  <c r="E17" i="7"/>
  <c r="D17" i="7"/>
  <c r="B17" i="7"/>
  <c r="A17" i="7"/>
  <c r="E16" i="7"/>
  <c r="D16" i="7"/>
  <c r="C16" i="7"/>
  <c r="B16" i="7"/>
  <c r="A16" i="7"/>
  <c r="E15" i="7"/>
  <c r="D15" i="7"/>
  <c r="C15" i="7"/>
  <c r="B15" i="7"/>
  <c r="A15" i="7"/>
  <c r="E14" i="7"/>
  <c r="D14" i="7"/>
  <c r="C14" i="7"/>
  <c r="B14" i="7"/>
  <c r="A14" i="7"/>
  <c r="E13" i="7"/>
  <c r="D13" i="7"/>
  <c r="C13" i="7"/>
  <c r="B13" i="7"/>
  <c r="A13" i="7"/>
  <c r="E12" i="7"/>
  <c r="D12" i="7"/>
  <c r="C12" i="7"/>
  <c r="B12" i="7"/>
  <c r="A12" i="7"/>
  <c r="E11" i="7"/>
  <c r="D11" i="7"/>
  <c r="C11" i="7"/>
  <c r="B11" i="7"/>
  <c r="A11" i="7"/>
  <c r="E10" i="7"/>
  <c r="D10" i="7"/>
  <c r="C10" i="7"/>
  <c r="B10" i="7"/>
  <c r="A10" i="7"/>
  <c r="E9" i="7"/>
  <c r="D9" i="7"/>
  <c r="B9" i="7"/>
  <c r="A9" i="7"/>
  <c r="E8" i="7"/>
  <c r="D8" i="7"/>
  <c r="B8" i="7"/>
  <c r="A8" i="7"/>
  <c r="E7" i="7"/>
  <c r="D7" i="7"/>
  <c r="B7" i="7"/>
  <c r="A7" i="7"/>
  <c r="E6" i="7"/>
  <c r="D6" i="7"/>
  <c r="B6" i="7"/>
  <c r="A6" i="7"/>
  <c r="E5" i="7"/>
  <c r="D5" i="7"/>
  <c r="B5" i="7"/>
  <c r="A5" i="7"/>
  <c r="E4" i="7"/>
  <c r="D4" i="7"/>
  <c r="C4" i="7"/>
  <c r="B4" i="7"/>
  <c r="A4" i="7"/>
  <c r="E3" i="7"/>
  <c r="C3" i="7"/>
  <c r="B3" i="7"/>
  <c r="A3" i="7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<sst xmlns="http://schemas.openxmlformats.org/spreadsheetml/2006/main" count="303" uniqueCount="203">
  <si>
    <t>Status</t>
  </si>
  <si>
    <t>Status code</t>
  </si>
  <si>
    <t>Progress</t>
  </si>
  <si>
    <t>Insert the status code into the "Status" column for automatic colouring</t>
  </si>
  <si>
    <t>On hold</t>
  </si>
  <si>
    <t>Successfully tested, ready to run experiments</t>
  </si>
  <si>
    <t>⬅️See our progress live here</t>
  </si>
  <si>
    <t>Running experiments</t>
  </si>
  <si>
    <t>Not running/not feasible</t>
  </si>
  <si>
    <t>Experiencing Errors</t>
  </si>
  <si>
    <t>Completed 10 method &amp; project-level experiments</t>
  </si>
  <si>
    <t>No</t>
  </si>
  <si>
    <t>GitHub link</t>
  </si>
  <si>
    <t>Directory</t>
  </si>
  <si>
    <t>File name</t>
  </si>
  <si>
    <t>Category</t>
  </si>
  <si>
    <t>Details</t>
  </si>
  <si>
    <t>Execution time (approx. minutes)</t>
  </si>
  <si>
    <t>Pip Libraries needed</t>
  </si>
  <si>
    <t>Other Libraries needed</t>
  </si>
  <si>
    <t>Patching Status</t>
  </si>
  <si>
    <t>audio</t>
  </si>
  <si>
    <t>looks good</t>
  </si>
  <si>
    <t>https://github.com/tensorflow/docs/blob/master/site/en/tutorials/audio/simple_audio.ipynb</t>
  </si>
  <si>
    <t>simple_audio</t>
  </si>
  <si>
    <t>Speech recognition</t>
  </si>
  <si>
    <t>Long execution time due to large number of methods</t>
  </si>
  <si>
    <t>~1</t>
  </si>
  <si>
    <t>tensorflow_datasets, seaborn</t>
  </si>
  <si>
    <t>https://github.com/tensorflow/docs/blob/master/site/en/tutorials/audio/transfer_learning_audio.ipynb</t>
  </si>
  <si>
    <t>transfer_learning_audio</t>
  </si>
  <si>
    <t>&lt;1</t>
  </si>
  <si>
    <t>tensorflow_io</t>
  </si>
  <si>
    <t>tf 2.11 uses this version of tensorflow-io==0.31.0</t>
  </si>
  <si>
    <t>Image Classification</t>
  </si>
  <si>
    <t>distribute</t>
  </si>
  <si>
    <t>custom_training</t>
  </si>
  <si>
    <t>We don't want to run the distributed projects, since they're for multi-GPU machines</t>
  </si>
  <si>
    <t>dtensor_keras_tutorial</t>
  </si>
  <si>
    <t>Still, does this run even though it’s made for a multi-GPU setup? ImportError: cannot import name 'builder' from 'google.protobuf.internal'</t>
  </si>
  <si>
    <t>dtensor_ml_tutorial</t>
  </si>
  <si>
    <t>Sentiment Analysis</t>
  </si>
  <si>
    <t>ImportError: cannot import name 'builder' from 'google.protobuf.internal'</t>
  </si>
  <si>
    <t>Preprocessing</t>
  </si>
  <si>
    <t>keras</t>
  </si>
  <si>
    <t>all others…</t>
  </si>
  <si>
    <t>Let’s check if the others run, before adding more files from the distribute directory</t>
  </si>
  <si>
    <t>estimator</t>
  </si>
  <si>
    <t>keras_model_to_estimator</t>
  </si>
  <si>
    <t>Estimator</t>
  </si>
  <si>
    <t>tensorflow_datasets</t>
  </si>
  <si>
    <t>linear</t>
  </si>
  <si>
    <t>tensorflow.python.framework.errors_impl.InvalidArgumentError: Cannot convert a Tensor of dtype variant to a NumPy array.</t>
  </si>
  <si>
    <t>premade</t>
  </si>
  <si>
    <t>generative</t>
  </si>
  <si>
    <t>adversarial_fgsm</t>
  </si>
  <si>
    <t>Adversarial Attack</t>
  </si>
  <si>
    <t>https://github.com/tensorflow/docs/blob/master/site/en/tutorials/generative/autoencoder.ipynb</t>
  </si>
  <si>
    <t>autoencoder</t>
  </si>
  <si>
    <t>Generative (Autoencoder)</t>
  </si>
  <si>
    <t>Ran 1 experiment as it was taking a long time, stopped at 2nd. To be continued.</t>
  </si>
  <si>
    <t>3 tasks,
~3.5 min in total</t>
  </si>
  <si>
    <t>https://github.com/tensorflow/docs/blob/master/site/en/tutorials/generative/cvae.ipynb</t>
  </si>
  <si>
    <t>cvae</t>
  </si>
  <si>
    <t>Generative (Variational Autoencoder)</t>
  </si>
  <si>
    <t>There could be a problem here since the patcher has patched functions that are called many times internally by TF</t>
  </si>
  <si>
    <t>3 min</t>
  </si>
  <si>
    <t>tensorflow-probability, imageio, git+https://github.com/tensorflow/docs</t>
  </si>
  <si>
    <t>https://github.com/tensorflow/docs/blob/master/site/en/tutorials/images/classification.ipynb</t>
  </si>
  <si>
    <t>images</t>
  </si>
  <si>
    <t>classification</t>
  </si>
  <si>
    <t>2 training phases, first takes ~1 minute, second takes ~3 minutes.</t>
  </si>
  <si>
    <t>Pillow</t>
  </si>
  <si>
    <t>https://github.com/tensorflow/docs/blob/master/site/en/tutorials/images/cnn.ipynb</t>
  </si>
  <si>
    <t>cnn</t>
  </si>
  <si>
    <t>Image Classification (CNN)</t>
  </si>
  <si>
    <t>~2 minutes</t>
  </si>
  <si>
    <t>seaborn</t>
  </si>
  <si>
    <t>https://github.com/tensorflow/docs/blob/master/site/en/tutorials/keras/classification.ipynb</t>
  </si>
  <si>
    <t>1 min</t>
  </si>
  <si>
    <t>https://github.com/tensorflow/docs/blob/master/site/en/tutorials/keras/overfit_and_underfit.ipynb</t>
  </si>
  <si>
    <t>overfit_and_underfit</t>
  </si>
  <si>
    <t>Classification</t>
  </si>
  <si>
    <t>Downloading dataset took 20 mins. Training started at 9:38.</t>
  </si>
  <si>
    <t>6 mins (7 tasks)</t>
  </si>
  <si>
    <t>git+https://github.com/tensorflow/docs</t>
  </si>
  <si>
    <t>https://github.com/tensorflow/docs/blob/master/site/en/tutorials/keras/regression.ipynb</t>
  </si>
  <si>
    <t>regression</t>
  </si>
  <si>
    <t>Regression</t>
  </si>
  <si>
    <t>On client-server -TypeError: cannot pickle '_thread._local' object.(Successfully run, but training time could be too short)</t>
  </si>
  <si>
    <t>4 trainings tasks, but very short (a few milliseconds)</t>
  </si>
  <si>
    <t>save_and_load</t>
  </si>
  <si>
    <t>load_data</t>
  </si>
  <si>
    <t>numpy</t>
  </si>
  <si>
    <t>text</t>
  </si>
  <si>
    <t>tfrecord</t>
  </si>
  <si>
    <t>on hold as tf.train.example method goes in loop and takes a long time</t>
  </si>
  <si>
    <t>quickstart</t>
  </si>
  <si>
    <t>advanced</t>
  </si>
  <si>
    <t>beginner</t>
  </si>
  <si>
    <t>reinforcement_learning</t>
  </si>
  <si>
    <t>Reinforcement Learning</t>
  </si>
  <si>
    <t>got stuck in between and took a long time, had to cancel</t>
  </si>
  <si>
    <t>structured_data</t>
  </si>
  <si>
    <t>feature_columns</t>
  </si>
  <si>
    <t>imbalanced_data</t>
  </si>
  <si>
    <t>Had pickling issue so removed custom method call for a single method to resolve this issue</t>
  </si>
  <si>
    <t>https://github.com/tensorflow/docs/blob/master/site/en/tutorials/structured_data/time_series.ipynb</t>
  </si>
  <si>
    <t>time_series</t>
  </si>
  <si>
    <t>Time Series Forecasting</t>
  </si>
  <si>
    <t>tensorflow.python.framework.errors_impl.InvalidArgumentError: {{function_node __wrapped__StridedSlice_device_/job:localhost/replica:0/task:0/device:GPU:0}} slice index 1 of dimension 2 out of bounds. [Op:StridedSlice] name: strided_slice/</t>
  </si>
  <si>
    <t>ipython</t>
  </si>
  <si>
    <t>https://github.com/tensorflow/docs/blob/master/site/en/tutorials/text/image_captioning.ipynb</t>
  </si>
  <si>
    <t>image_captioning</t>
  </si>
  <si>
    <t>error with running original, will try to debug but will move on with others first</t>
  </si>
  <si>
    <t>~4 min</t>
  </si>
  <si>
    <t>tensorflow_hub
tensorflow_text
einops
tqdm
tensorflow_datasets</t>
  </si>
  <si>
    <t>Function</t>
  </si>
  <si>
    <t>Project for this method</t>
  </si>
  <si>
    <t>Status of experiment</t>
  </si>
  <si>
    <t>tensorflow.keras.utils.get_file</t>
  </si>
  <si>
    <t>audio/transfer_learning_audio</t>
  </si>
  <si>
    <t>not feasible</t>
  </si>
  <si>
    <t>varying data size not possible</t>
  </si>
  <si>
    <t>tensorflow.keras.Sequential.fit</t>
  </si>
  <si>
    <t>not attempted</t>
  </si>
  <si>
    <t>function already tested in other experiment, could consider removing from table</t>
  </si>
  <si>
    <t>keras/classification</t>
  </si>
  <si>
    <t>done</t>
  </si>
  <si>
    <t>tensorflow.keras.Model.save</t>
  </si>
  <si>
    <t>tensorflow.saved_model.load</t>
  </si>
  <si>
    <t>tensorflow.keras.models.Sequential</t>
  </si>
  <si>
    <t>estimator/keras_model_to_estimator</t>
  </si>
  <si>
    <t>tensorflow.keras.estimator.model_to_estimator.train</t>
  </si>
  <si>
    <t>Changing dataset size was difficult but found a way</t>
  </si>
  <si>
    <t>tensorflow.keras.applications.MobileNetV2</t>
  </si>
  <si>
    <t>generative/adversarial_fgsm</t>
  </si>
  <si>
    <t>tensorflow.keras.applications.MobileNetV2.predict</t>
  </si>
  <si>
    <t>varying data size not possible because input arg is a single image</t>
  </si>
  <si>
    <t>tensorflow.keras.models.Model.fit</t>
  </si>
  <si>
    <t>generative/autencoder</t>
  </si>
  <si>
    <t>tensorflow.keras.models.Sequential.fit</t>
  </si>
  <si>
    <t>quickstart/beginner</t>
  </si>
  <si>
    <t>images/cnn</t>
  </si>
  <si>
    <t>tensorflow.keras.models.Sequential.evaluate</t>
  </si>
  <si>
    <t>tensorflow.keras.Sequential.evaluate</t>
  </si>
  <si>
    <t>tensorflow.keras.Sequential.predict</t>
  </si>
  <si>
    <t>keras/regression</t>
  </si>
  <si>
    <t>tensorflow.data.experimental.CsvDataset</t>
  </si>
  <si>
    <t>keras/overfit_and_underfit</t>
  </si>
  <si>
    <t>tensorflow.keras.layers.Normalization.adapt</t>
  </si>
  <si>
    <t>tensorflow.data.Dataset.from_tensor_slices</t>
  </si>
  <si>
    <t>load_data/numpy</t>
  </si>
  <si>
    <t>Subcategory</t>
  </si>
  <si>
    <t xml:space="preserve">Details </t>
  </si>
  <si>
    <t>Issues related to noise in energy measurement time series data</t>
  </si>
  <si>
    <t>Challenges in achieving accurate energy measurements due to hardware variability.</t>
  </si>
  <si>
    <t>Difficulties in calibrating energy measurement tools and accounting for hardware differences.</t>
  </si>
  <si>
    <t>Determining the appropriate level of granularity for attributing energy to methods. Trade-off exists where finer-grain measurements for better precision also mean more measurement overheads.</t>
  </si>
  <si>
    <t>With current tools it is not possible to collect energy measurements at intervals smaller than 1ms (Intel RAPL limitation).</t>
  </si>
  <si>
    <t>Experiments not utilizing the GPU effectively, leading to incorrect energy data collection.</t>
  </si>
  <si>
    <t>CUDA Memory Allocation Error: Errors related to running out of memory during data processing on the GPU.</t>
  </si>
  <si>
    <t>Following exact specified instructions to run projects on Docker container is sometimes not possible, due to incompatibility with GPU (see error log). But modifying (choosing a newer version) the tensorflow image version can cause runtime errors too</t>
  </si>
  <si>
    <t>Impact of instrumentation on program performance and energy measurements.</t>
  </si>
  <si>
    <t>Errors arise from using framework versions(e.g. Tensorflow) that are not compatible with the current hardware or dependencies.</t>
  </si>
  <si>
    <t>Verification(Validation) challenges to ensure generated patches are correct and do not introduce new issues.</t>
  </si>
  <si>
    <t>Patching</t>
  </si>
  <si>
    <t>GPU usage</t>
  </si>
  <si>
    <t>Patch Generation</t>
  </si>
  <si>
    <t>Instrumentation Challenges</t>
  </si>
  <si>
    <t>Hardware Variability</t>
  </si>
  <si>
    <t>Granularity of Energy Attribution</t>
  </si>
  <si>
    <t>Framework Design and Implementation</t>
  </si>
  <si>
    <t>Codes</t>
  </si>
  <si>
    <t>Energy Measurement</t>
  </si>
  <si>
    <t>Noise in measurement</t>
  </si>
  <si>
    <t>Precision limits</t>
  </si>
  <si>
    <t xml:space="preserve"> Framework Extensibilty</t>
  </si>
  <si>
    <t>Ensuring the tool framework can handle various programming languages, platforms, and frameworks, and works seamlessly across different operating systems and hardware configurations while accommodating future enhancements and additions.</t>
  </si>
  <si>
    <t>Container issues</t>
  </si>
  <si>
    <t>Completed experiments</t>
  </si>
  <si>
    <t>Eval-1</t>
  </si>
  <si>
    <t>Eval-2</t>
  </si>
  <si>
    <t>Evaluator A</t>
  </si>
  <si>
    <t>Evaluator B</t>
  </si>
  <si>
    <t>Evaluator C</t>
  </si>
  <si>
    <t>Evaluator D</t>
  </si>
  <si>
    <t>Evaluator E</t>
  </si>
  <si>
    <t>Evaluator F</t>
  </si>
  <si>
    <t>Successfully run on server</t>
  </si>
  <si>
    <t>Ran successfully for 5 Experiments (We discussed to run for 5 more at the end if time permits)</t>
  </si>
  <si>
    <t>Transfer Learning</t>
  </si>
  <si>
    <t>Instrumentation overhead</t>
  </si>
  <si>
    <t>Hardware configuration</t>
  </si>
  <si>
    <t>Calibration issues</t>
  </si>
  <si>
    <t>Precision overhead balance</t>
  </si>
  <si>
    <t>Correctness of patches</t>
  </si>
  <si>
    <t>Patch coverage</t>
  </si>
  <si>
    <t>Ensuring the correctness of each patch location</t>
  </si>
  <si>
    <t>Execution Environment</t>
  </si>
  <si>
    <t>Memory management</t>
  </si>
  <si>
    <t>Hardware Incompatibility</t>
  </si>
  <si>
    <t>GPU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</si>
</sst>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b/>
      <sz val="13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sz val="10"/>
      <color rgb="FFFFFFFF"/>
      <name val="Arial"/>
    </font>
    <font>
      <sz val="10"/>
      <color rgb="FFFFFFFF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4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5" xfId="0" applyFont="1" applyBorder="1"/>
    <xf numFmtId="0" fontId="5" fillId="4" borderId="5" xfId="0" applyFont="1" applyFill="1" applyBorder="1"/>
    <xf numFmtId="0" fontId="5" fillId="5" borderId="5" xfId="0" applyFont="1" applyFill="1" applyBorder="1"/>
    <xf numFmtId="0" fontId="8" fillId="0" borderId="0" xfId="0" applyFont="1" applyAlignment="1">
      <alignment wrapText="1"/>
    </xf>
    <xf numFmtId="0" fontId="9" fillId="8" borderId="0" xfId="0" applyFont="1" applyFill="1"/>
    <xf numFmtId="0" fontId="6" fillId="8" borderId="0" xfId="0" applyFont="1" applyFill="1"/>
    <xf numFmtId="0" fontId="3" fillId="0" borderId="0" xfId="0" applyFont="1"/>
    <xf numFmtId="0" fontId="10" fillId="8" borderId="6" xfId="0" applyFont="1" applyFill="1" applyBorder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 applyAlignment="1">
      <alignment horizontal="left"/>
    </xf>
    <xf numFmtId="0" fontId="15" fillId="0" borderId="0" xfId="0" applyFont="1"/>
    <xf numFmtId="0" fontId="14" fillId="2" borderId="0" xfId="0" applyFont="1" applyFill="1" applyAlignment="1">
      <alignment horizontal="left" wrapText="1"/>
    </xf>
    <xf numFmtId="0" fontId="5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4" borderId="0" xfId="0" applyFont="1" applyFill="1"/>
    <xf numFmtId="0" fontId="7" fillId="0" borderId="0" xfId="0" applyFont="1"/>
    <xf numFmtId="0" fontId="18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7" fillId="0" borderId="0" xfId="0" applyFont="1" applyAlignment="1">
      <alignment wrapText="1"/>
    </xf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19" fillId="0" borderId="0" xfId="0" applyFont="1"/>
    <xf numFmtId="0" fontId="19" fillId="0" borderId="0" xfId="0" applyFont="1" applyAlignment="1">
      <alignment wrapText="1"/>
    </xf>
    <xf numFmtId="0" fontId="19" fillId="4" borderId="0" xfId="0" applyFont="1" applyFill="1"/>
  </cellXfs>
  <cellStyles count="1">
    <cellStyle name="Normal" xfId="0" builtinId="0"/>
  </cellStyles>
  <dxfs count="6">
    <dxf>
      <font>
        <color rgb="FFFFFFFF"/>
      </font>
      <fill>
        <patternFill patternType="solid">
          <fgColor rgb="FF9900FF"/>
          <bgColor rgb="FF9900FF"/>
        </patternFill>
      </fill>
    </dxf>
    <dxf>
      <font>
        <color rgb="FF000000"/>
      </font>
      <fill>
        <patternFill patternType="solid">
          <fgColor rgb="FFFF9900"/>
          <bgColor rgb="FFFF99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docs/blob/master/site/en/tutorials/keras/overfit_and_underfit.ipynb" TargetMode="External"/><Relationship Id="rId3" Type="http://schemas.openxmlformats.org/officeDocument/2006/relationships/hyperlink" Target="https://github.com/tensorflow/docs/blob/master/site/en/tutorials/generative/autoencoder.ipynb" TargetMode="External"/><Relationship Id="rId7" Type="http://schemas.openxmlformats.org/officeDocument/2006/relationships/hyperlink" Target="https://github.com/tensorflow/docs/blob/master/site/en/tutorials/keras/classification.ipynb" TargetMode="External"/><Relationship Id="rId2" Type="http://schemas.openxmlformats.org/officeDocument/2006/relationships/hyperlink" Target="https://github.com/tensorflow/docs/blob/master/site/en/tutorials/audio/transfer_learning_audio.ipynb" TargetMode="External"/><Relationship Id="rId1" Type="http://schemas.openxmlformats.org/officeDocument/2006/relationships/hyperlink" Target="https://github.com/tensorflow/docs/blob/master/site/en/tutorials/audio/simple_audio.ipynb" TargetMode="External"/><Relationship Id="rId6" Type="http://schemas.openxmlformats.org/officeDocument/2006/relationships/hyperlink" Target="https://github.com/tensorflow/docs/blob/master/site/en/tutorials/images/cnn.ipynb" TargetMode="External"/><Relationship Id="rId11" Type="http://schemas.openxmlformats.org/officeDocument/2006/relationships/hyperlink" Target="https://github.com/tensorflow/docs/blob/master/site/en/tutorials/text/image_captioning.ipynb" TargetMode="External"/><Relationship Id="rId5" Type="http://schemas.openxmlformats.org/officeDocument/2006/relationships/hyperlink" Target="https://github.com/tensorflow/docs/blob/master/site/en/tutorials/images/classification.ipynb" TargetMode="External"/><Relationship Id="rId10" Type="http://schemas.openxmlformats.org/officeDocument/2006/relationships/hyperlink" Target="https://github.com/tensorflow/docs/blob/master/site/en/tutorials/structured_data/time_series.ipynb" TargetMode="External"/><Relationship Id="rId4" Type="http://schemas.openxmlformats.org/officeDocument/2006/relationships/hyperlink" Target="https://github.com/tensorflow/docs/blob/master/site/en/tutorials/generative/cvae.ipynb" TargetMode="External"/><Relationship Id="rId9" Type="http://schemas.openxmlformats.org/officeDocument/2006/relationships/hyperlink" Target="https://github.com/tensorflow/docs/blob/master/site/en/tutorials/keras/regression.ipyn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docs/blob/master/site/en/tutorials/keras/overfit_and_underfit.ipynb" TargetMode="External"/><Relationship Id="rId3" Type="http://schemas.openxmlformats.org/officeDocument/2006/relationships/hyperlink" Target="https://github.com/tensorflow/docs/blob/master/site/en/tutorials/generative/autoencoder.ipynb" TargetMode="External"/><Relationship Id="rId7" Type="http://schemas.openxmlformats.org/officeDocument/2006/relationships/hyperlink" Target="https://github.com/tensorflow/docs/blob/master/site/en/tutorials/keras/classification.ipynb" TargetMode="External"/><Relationship Id="rId2" Type="http://schemas.openxmlformats.org/officeDocument/2006/relationships/hyperlink" Target="https://github.com/tensorflow/docs/blob/master/site/en/tutorials/audio/transfer_learning_audio.ipynb" TargetMode="External"/><Relationship Id="rId1" Type="http://schemas.openxmlformats.org/officeDocument/2006/relationships/hyperlink" Target="https://github.com/tensorflow/docs/blob/master/site/en/tutorials/audio/simple_audio.ipynb" TargetMode="External"/><Relationship Id="rId6" Type="http://schemas.openxmlformats.org/officeDocument/2006/relationships/hyperlink" Target="https://github.com/tensorflow/docs/blob/master/site/en/tutorials/images/cnn.ipynb" TargetMode="External"/><Relationship Id="rId5" Type="http://schemas.openxmlformats.org/officeDocument/2006/relationships/hyperlink" Target="https://github.com/tensorflow/docs/blob/master/site/en/tutorials/images/classification.ipynb" TargetMode="External"/><Relationship Id="rId4" Type="http://schemas.openxmlformats.org/officeDocument/2006/relationships/hyperlink" Target="https://github.com/tensorflow/docs/blob/master/site/en/tutorials/generative/cvae.ipynb" TargetMode="External"/><Relationship Id="rId9" Type="http://schemas.openxmlformats.org/officeDocument/2006/relationships/hyperlink" Target="https://github.com/tensorflow/docs/blob/master/site/en/tutorials/keras/regression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8"/>
  <sheetViews>
    <sheetView tabSelected="1" topLeftCell="A3" zoomScale="150" workbookViewId="0">
      <selection activeCell="G5" sqref="G5"/>
    </sheetView>
  </sheetViews>
  <sheetFormatPr baseColWidth="10" defaultColWidth="12.6640625" defaultRowHeight="15.75" customHeight="1" x14ac:dyDescent="0.15"/>
  <cols>
    <col min="3" max="3" width="15.83203125" customWidth="1"/>
    <col min="7" max="7" width="86.33203125" customWidth="1"/>
    <col min="8" max="8" width="15.5" customWidth="1"/>
  </cols>
  <sheetData>
    <row r="1" spans="1:11" ht="15.75" customHeight="1" x14ac:dyDescent="0.2">
      <c r="A1" s="30" t="s">
        <v>0</v>
      </c>
      <c r="B1" s="31"/>
      <c r="C1" s="32"/>
      <c r="D1" s="1" t="s">
        <v>1</v>
      </c>
      <c r="E1" s="2" t="s">
        <v>2</v>
      </c>
      <c r="F1" s="3" t="s">
        <v>3</v>
      </c>
      <c r="G1" s="4"/>
      <c r="H1" s="4"/>
      <c r="I1" s="5"/>
    </row>
    <row r="2" spans="1:11" ht="17" x14ac:dyDescent="0.2">
      <c r="A2" s="34" t="s">
        <v>4</v>
      </c>
      <c r="B2" s="31"/>
      <c r="C2" s="32"/>
      <c r="D2" s="1">
        <v>2</v>
      </c>
      <c r="E2" s="6">
        <f>COUNTIF($B$10:$B$60, D2)</f>
        <v>2</v>
      </c>
      <c r="F2" s="3"/>
      <c r="G2" s="4"/>
      <c r="H2" s="4"/>
      <c r="I2" s="5"/>
    </row>
    <row r="3" spans="1:11" ht="15.75" customHeight="1" x14ac:dyDescent="0.15">
      <c r="A3" s="35" t="s">
        <v>5</v>
      </c>
      <c r="B3" s="31"/>
      <c r="C3" s="32"/>
      <c r="D3" s="1">
        <v>3</v>
      </c>
      <c r="E3" s="7">
        <f>COUNTIF($B$10:$B$60, D3)</f>
        <v>1</v>
      </c>
      <c r="F3" s="36" t="s">
        <v>6</v>
      </c>
      <c r="G3" s="4"/>
      <c r="H3" s="4"/>
      <c r="I3" s="5"/>
    </row>
    <row r="4" spans="1:11" ht="15.75" customHeight="1" x14ac:dyDescent="0.15">
      <c r="A4" s="37" t="s">
        <v>7</v>
      </c>
      <c r="B4" s="31"/>
      <c r="C4" s="32"/>
      <c r="D4" s="1">
        <v>4</v>
      </c>
      <c r="E4" s="8">
        <f>COUNTIF($B$10:$B$60, D4)</f>
        <v>0</v>
      </c>
      <c r="F4" s="33"/>
      <c r="G4" s="4"/>
      <c r="H4" s="4"/>
      <c r="I4" s="5"/>
    </row>
    <row r="5" spans="1:11" ht="18" x14ac:dyDescent="0.2">
      <c r="A5" s="38" t="s">
        <v>8</v>
      </c>
      <c r="B5" s="31"/>
      <c r="C5" s="32"/>
      <c r="D5" s="1">
        <v>5</v>
      </c>
      <c r="E5" s="6">
        <f>COUNTIF($B$10:$B$60, D5)</f>
        <v>4</v>
      </c>
      <c r="F5" s="9"/>
      <c r="G5" s="4"/>
      <c r="H5" s="4"/>
      <c r="I5" s="5"/>
    </row>
    <row r="6" spans="1:11" ht="18" x14ac:dyDescent="0.2">
      <c r="A6" s="39" t="s">
        <v>9</v>
      </c>
      <c r="B6" s="31"/>
      <c r="C6" s="32"/>
      <c r="D6" s="1">
        <v>6</v>
      </c>
      <c r="E6" s="6">
        <f>COUNTIF($B$10:$B$60, D6)</f>
        <v>1</v>
      </c>
      <c r="F6" s="9"/>
      <c r="G6" s="4"/>
      <c r="H6" s="4"/>
      <c r="I6" s="5"/>
    </row>
    <row r="7" spans="1:11" ht="18" x14ac:dyDescent="0.2">
      <c r="A7" s="10" t="s">
        <v>10</v>
      </c>
      <c r="B7" s="11"/>
      <c r="C7" s="11"/>
      <c r="D7" s="12">
        <v>7</v>
      </c>
      <c r="E7" s="13">
        <f>COUNTIF($B$10:$B$60, D7)</f>
        <v>21</v>
      </c>
      <c r="F7" s="9"/>
      <c r="G7" s="4"/>
      <c r="H7" s="4"/>
      <c r="I7" s="5"/>
    </row>
    <row r="8" spans="1:11" ht="15.75" customHeight="1" x14ac:dyDescent="0.15">
      <c r="A8" s="14"/>
      <c r="B8" s="12"/>
      <c r="C8" s="12"/>
      <c r="D8" s="12"/>
      <c r="E8" s="12"/>
      <c r="F8" s="4"/>
      <c r="G8" s="4"/>
      <c r="H8" s="4"/>
      <c r="I8" s="5"/>
    </row>
    <row r="9" spans="1:11" ht="15.75" customHeight="1" x14ac:dyDescent="0.15">
      <c r="A9" s="12" t="s">
        <v>11</v>
      </c>
      <c r="B9" s="12" t="s">
        <v>0</v>
      </c>
      <c r="C9" s="12" t="s">
        <v>12</v>
      </c>
      <c r="D9" s="12" t="s">
        <v>13</v>
      </c>
      <c r="E9" s="12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12" t="s">
        <v>20</v>
      </c>
    </row>
    <row r="10" spans="1:11" ht="15.75" customHeight="1" x14ac:dyDescent="0.15">
      <c r="A10" s="15">
        <v>1</v>
      </c>
      <c r="B10" s="15">
        <v>7</v>
      </c>
      <c r="C10" s="16" t="s">
        <v>23</v>
      </c>
      <c r="D10" s="17"/>
      <c r="E10" s="15" t="s">
        <v>24</v>
      </c>
      <c r="F10" s="5" t="s">
        <v>25</v>
      </c>
      <c r="G10" s="5" t="s">
        <v>26</v>
      </c>
      <c r="H10" s="5" t="s">
        <v>27</v>
      </c>
      <c r="I10" s="5" t="s">
        <v>28</v>
      </c>
      <c r="K10" s="15" t="s">
        <v>22</v>
      </c>
    </row>
    <row r="11" spans="1:11" ht="15.75" customHeight="1" x14ac:dyDescent="0.15">
      <c r="A11" s="15">
        <v>2</v>
      </c>
      <c r="B11" s="15">
        <v>7</v>
      </c>
      <c r="C11" s="16" t="s">
        <v>29</v>
      </c>
      <c r="D11" s="15" t="s">
        <v>21</v>
      </c>
      <c r="E11" s="15" t="s">
        <v>30</v>
      </c>
      <c r="F11" s="41" t="s">
        <v>191</v>
      </c>
      <c r="G11" s="5"/>
      <c r="H11" s="5" t="s">
        <v>31</v>
      </c>
      <c r="I11" s="5" t="s">
        <v>32</v>
      </c>
      <c r="J11" s="15" t="s">
        <v>33</v>
      </c>
      <c r="K11" s="15" t="s">
        <v>22</v>
      </c>
    </row>
    <row r="12" spans="1:11" ht="15.75" customHeight="1" x14ac:dyDescent="0.15">
      <c r="A12" s="15">
        <v>3</v>
      </c>
      <c r="B12" s="15">
        <v>7</v>
      </c>
      <c r="D12" s="15" t="s">
        <v>35</v>
      </c>
      <c r="E12" s="15" t="s">
        <v>36</v>
      </c>
      <c r="F12" s="5"/>
      <c r="G12" s="5" t="s">
        <v>37</v>
      </c>
      <c r="H12" s="5"/>
      <c r="I12" s="5"/>
    </row>
    <row r="13" spans="1:11" ht="15.75" customHeight="1" x14ac:dyDescent="0.15">
      <c r="A13" s="15">
        <v>4</v>
      </c>
      <c r="B13" s="15">
        <v>5</v>
      </c>
      <c r="D13" s="15" t="s">
        <v>35</v>
      </c>
      <c r="E13" s="15" t="s">
        <v>38</v>
      </c>
      <c r="F13" s="5"/>
      <c r="G13" s="5" t="s">
        <v>39</v>
      </c>
      <c r="H13" s="5"/>
      <c r="I13" s="5"/>
    </row>
    <row r="14" spans="1:11" ht="15.75" customHeight="1" x14ac:dyDescent="0.15">
      <c r="A14" s="15">
        <v>5</v>
      </c>
      <c r="B14" s="15">
        <v>5</v>
      </c>
      <c r="D14" s="15" t="s">
        <v>35</v>
      </c>
      <c r="E14" s="15" t="s">
        <v>40</v>
      </c>
      <c r="F14" s="5" t="s">
        <v>41</v>
      </c>
      <c r="G14" s="5" t="s">
        <v>42</v>
      </c>
      <c r="H14" s="5"/>
      <c r="I14" s="5"/>
    </row>
    <row r="15" spans="1:11" ht="15.75" customHeight="1" x14ac:dyDescent="0.15">
      <c r="A15" s="15">
        <v>6</v>
      </c>
      <c r="B15" s="15">
        <v>3</v>
      </c>
      <c r="D15" s="15" t="s">
        <v>35</v>
      </c>
      <c r="E15" s="15"/>
      <c r="F15" s="5" t="s">
        <v>43</v>
      </c>
      <c r="G15" s="5"/>
      <c r="H15" s="5"/>
      <c r="I15" s="5"/>
    </row>
    <row r="16" spans="1:11" ht="15.75" customHeight="1" x14ac:dyDescent="0.15">
      <c r="A16" s="15">
        <v>7</v>
      </c>
      <c r="B16" s="15">
        <v>5</v>
      </c>
      <c r="D16" s="15" t="s">
        <v>35</v>
      </c>
      <c r="E16" s="15" t="s">
        <v>44</v>
      </c>
      <c r="F16" s="41" t="s">
        <v>34</v>
      </c>
      <c r="G16" s="5" t="s">
        <v>42</v>
      </c>
      <c r="H16" s="5"/>
      <c r="I16" s="5"/>
    </row>
    <row r="17" spans="1:9" ht="15.75" customHeight="1" x14ac:dyDescent="0.15">
      <c r="A17" s="15">
        <v>8</v>
      </c>
      <c r="B17" s="15">
        <v>5</v>
      </c>
      <c r="D17" s="15" t="s">
        <v>35</v>
      </c>
      <c r="E17" s="15" t="s">
        <v>45</v>
      </c>
      <c r="F17" s="5"/>
      <c r="G17" s="5" t="s">
        <v>46</v>
      </c>
      <c r="H17" s="5"/>
      <c r="I17" s="5"/>
    </row>
    <row r="18" spans="1:9" ht="15.75" customHeight="1" x14ac:dyDescent="0.15">
      <c r="A18" s="15">
        <v>9</v>
      </c>
      <c r="B18" s="15">
        <v>7</v>
      </c>
      <c r="D18" s="15" t="s">
        <v>47</v>
      </c>
      <c r="E18" s="15" t="s">
        <v>48</v>
      </c>
      <c r="F18" s="5" t="s">
        <v>49</v>
      </c>
      <c r="G18" s="5"/>
      <c r="H18" s="5">
        <v>1</v>
      </c>
      <c r="I18" s="18" t="s">
        <v>50</v>
      </c>
    </row>
    <row r="19" spans="1:9" ht="15.75" customHeight="1" x14ac:dyDescent="0.15">
      <c r="A19" s="15">
        <v>10</v>
      </c>
      <c r="B19" s="15">
        <v>7</v>
      </c>
      <c r="D19" s="15" t="s">
        <v>47</v>
      </c>
      <c r="E19" s="15" t="s">
        <v>51</v>
      </c>
      <c r="F19" s="5"/>
      <c r="G19" s="5" t="s">
        <v>52</v>
      </c>
      <c r="H19" s="5"/>
      <c r="I19" s="5"/>
    </row>
    <row r="20" spans="1:9" ht="15.75" customHeight="1" x14ac:dyDescent="0.15">
      <c r="A20" s="15">
        <v>11</v>
      </c>
      <c r="B20" s="15">
        <v>7</v>
      </c>
      <c r="D20" s="15" t="s">
        <v>47</v>
      </c>
      <c r="E20" s="15" t="s">
        <v>53</v>
      </c>
      <c r="F20" s="5"/>
      <c r="G20" s="5"/>
      <c r="H20" s="5"/>
      <c r="I20" s="5"/>
    </row>
    <row r="21" spans="1:9" ht="15.75" customHeight="1" x14ac:dyDescent="0.15">
      <c r="A21" s="15">
        <v>12</v>
      </c>
      <c r="B21" s="15">
        <v>7</v>
      </c>
      <c r="D21" s="15" t="s">
        <v>54</v>
      </c>
      <c r="E21" s="15" t="s">
        <v>55</v>
      </c>
      <c r="F21" s="5" t="s">
        <v>56</v>
      </c>
      <c r="G21" s="5"/>
      <c r="H21" s="5"/>
      <c r="I21" s="5"/>
    </row>
    <row r="22" spans="1:9" ht="15.75" customHeight="1" x14ac:dyDescent="0.15">
      <c r="A22" s="15">
        <v>13</v>
      </c>
      <c r="B22" s="15">
        <v>7</v>
      </c>
      <c r="C22" s="16" t="s">
        <v>57</v>
      </c>
      <c r="D22" s="15" t="s">
        <v>54</v>
      </c>
      <c r="E22" s="15" t="s">
        <v>58</v>
      </c>
      <c r="F22" s="5" t="s">
        <v>59</v>
      </c>
      <c r="G22" s="5" t="s">
        <v>60</v>
      </c>
      <c r="H22" s="5" t="s">
        <v>61</v>
      </c>
      <c r="I22" s="5"/>
    </row>
    <row r="23" spans="1:9" ht="15.75" customHeight="1" x14ac:dyDescent="0.15">
      <c r="A23" s="15">
        <v>14</v>
      </c>
      <c r="B23" s="15">
        <v>7</v>
      </c>
      <c r="C23" s="19" t="s">
        <v>62</v>
      </c>
      <c r="D23" s="15" t="s">
        <v>54</v>
      </c>
      <c r="E23" s="15" t="s">
        <v>63</v>
      </c>
      <c r="F23" s="5" t="s">
        <v>64</v>
      </c>
      <c r="G23" s="5" t="s">
        <v>65</v>
      </c>
      <c r="H23" s="5" t="s">
        <v>66</v>
      </c>
      <c r="I23" s="5" t="s">
        <v>67</v>
      </c>
    </row>
    <row r="24" spans="1:9" ht="15.75" customHeight="1" x14ac:dyDescent="0.15">
      <c r="A24" s="15">
        <v>15</v>
      </c>
      <c r="B24" s="15">
        <v>7</v>
      </c>
      <c r="C24" s="19" t="s">
        <v>68</v>
      </c>
      <c r="D24" s="15" t="s">
        <v>69</v>
      </c>
      <c r="E24" s="15" t="s">
        <v>70</v>
      </c>
      <c r="F24" s="5" t="s">
        <v>34</v>
      </c>
      <c r="G24" s="41" t="s">
        <v>189</v>
      </c>
      <c r="H24" s="5" t="s">
        <v>71</v>
      </c>
      <c r="I24" s="5" t="s">
        <v>72</v>
      </c>
    </row>
    <row r="25" spans="1:9" ht="15.75" customHeight="1" x14ac:dyDescent="0.15">
      <c r="A25" s="15">
        <v>16</v>
      </c>
      <c r="B25" s="15">
        <v>7</v>
      </c>
      <c r="C25" s="16" t="s">
        <v>73</v>
      </c>
      <c r="D25" s="15" t="s">
        <v>69</v>
      </c>
      <c r="E25" s="15" t="s">
        <v>74</v>
      </c>
      <c r="F25" s="5" t="s">
        <v>75</v>
      </c>
      <c r="G25" s="5"/>
      <c r="H25" s="5" t="s">
        <v>76</v>
      </c>
      <c r="I25" s="5"/>
    </row>
    <row r="26" spans="1:9" ht="28" x14ac:dyDescent="0.15">
      <c r="A26" s="15">
        <v>17</v>
      </c>
      <c r="B26" s="15">
        <v>7</v>
      </c>
      <c r="C26" s="19" t="s">
        <v>78</v>
      </c>
      <c r="D26" s="15" t="s">
        <v>44</v>
      </c>
      <c r="E26" s="15" t="s">
        <v>70</v>
      </c>
      <c r="F26" s="5" t="s">
        <v>34</v>
      </c>
      <c r="G26" s="41" t="s">
        <v>190</v>
      </c>
      <c r="H26" s="5" t="s">
        <v>79</v>
      </c>
      <c r="I26" s="5"/>
    </row>
    <row r="27" spans="1:9" ht="42" x14ac:dyDescent="0.15">
      <c r="A27" s="15">
        <v>18</v>
      </c>
      <c r="B27" s="15">
        <v>7</v>
      </c>
      <c r="C27" s="19" t="s">
        <v>80</v>
      </c>
      <c r="D27" s="15" t="s">
        <v>44</v>
      </c>
      <c r="E27" s="15" t="s">
        <v>81</v>
      </c>
      <c r="F27" s="5" t="s">
        <v>82</v>
      </c>
      <c r="G27" s="20" t="s">
        <v>83</v>
      </c>
      <c r="H27" s="5" t="s">
        <v>84</v>
      </c>
      <c r="I27" s="5" t="s">
        <v>85</v>
      </c>
    </row>
    <row r="28" spans="1:9" ht="42" x14ac:dyDescent="0.15">
      <c r="A28" s="15">
        <v>19</v>
      </c>
      <c r="B28" s="15">
        <v>7</v>
      </c>
      <c r="C28" s="16" t="s">
        <v>86</v>
      </c>
      <c r="D28" s="15" t="s">
        <v>44</v>
      </c>
      <c r="E28" s="15" t="s">
        <v>87</v>
      </c>
      <c r="F28" s="5" t="s">
        <v>88</v>
      </c>
      <c r="G28" s="5" t="s">
        <v>89</v>
      </c>
      <c r="H28" s="5" t="s">
        <v>90</v>
      </c>
      <c r="I28" s="5" t="s">
        <v>77</v>
      </c>
    </row>
    <row r="29" spans="1:9" ht="13" x14ac:dyDescent="0.15">
      <c r="A29" s="15">
        <v>20</v>
      </c>
      <c r="B29" s="15">
        <v>7</v>
      </c>
      <c r="D29" s="15" t="s">
        <v>44</v>
      </c>
      <c r="E29" s="15" t="s">
        <v>91</v>
      </c>
      <c r="F29" s="5"/>
      <c r="G29" s="5"/>
      <c r="H29" s="5"/>
      <c r="I29" s="5"/>
    </row>
    <row r="30" spans="1:9" ht="13" x14ac:dyDescent="0.15">
      <c r="A30" s="15">
        <v>21</v>
      </c>
      <c r="B30" s="15">
        <v>7</v>
      </c>
      <c r="D30" s="15" t="s">
        <v>92</v>
      </c>
      <c r="E30" s="15" t="s">
        <v>93</v>
      </c>
      <c r="F30" s="5"/>
      <c r="G30" s="5"/>
      <c r="H30" s="5"/>
      <c r="I30" s="5"/>
    </row>
    <row r="31" spans="1:9" ht="14" x14ac:dyDescent="0.15">
      <c r="A31" s="15">
        <v>22</v>
      </c>
      <c r="B31" s="15">
        <v>7</v>
      </c>
      <c r="D31" s="15" t="s">
        <v>92</v>
      </c>
      <c r="E31" s="15" t="s">
        <v>95</v>
      </c>
      <c r="F31" s="5"/>
      <c r="G31" s="5" t="s">
        <v>96</v>
      </c>
      <c r="H31" s="5"/>
      <c r="I31" s="5"/>
    </row>
    <row r="32" spans="1:9" ht="28" x14ac:dyDescent="0.15">
      <c r="A32" s="15">
        <v>23</v>
      </c>
      <c r="B32" s="15">
        <v>7</v>
      </c>
      <c r="D32" s="15" t="s">
        <v>97</v>
      </c>
      <c r="E32" s="15" t="s">
        <v>98</v>
      </c>
      <c r="F32" s="5" t="s">
        <v>34</v>
      </c>
      <c r="G32" s="5"/>
      <c r="H32" s="5"/>
      <c r="I32" s="5"/>
    </row>
    <row r="33" spans="1:9" ht="28" x14ac:dyDescent="0.15">
      <c r="A33" s="15">
        <v>24</v>
      </c>
      <c r="B33" s="15">
        <v>7</v>
      </c>
      <c r="D33" s="15" t="s">
        <v>97</v>
      </c>
      <c r="E33" s="15" t="s">
        <v>99</v>
      </c>
      <c r="F33" s="5" t="s">
        <v>34</v>
      </c>
      <c r="G33" s="5"/>
      <c r="H33" s="5"/>
      <c r="I33" s="5"/>
    </row>
    <row r="34" spans="1:9" ht="28" x14ac:dyDescent="0.15">
      <c r="A34" s="15">
        <v>25</v>
      </c>
      <c r="B34" s="15">
        <v>2</v>
      </c>
      <c r="D34" s="15" t="s">
        <v>100</v>
      </c>
      <c r="E34" s="15"/>
      <c r="F34" s="5" t="s">
        <v>101</v>
      </c>
      <c r="G34" s="5" t="s">
        <v>102</v>
      </c>
      <c r="H34" s="5"/>
      <c r="I34" s="5"/>
    </row>
    <row r="35" spans="1:9" ht="28" x14ac:dyDescent="0.15">
      <c r="A35" s="15">
        <v>26</v>
      </c>
      <c r="B35" s="15">
        <v>7</v>
      </c>
      <c r="D35" s="15" t="s">
        <v>103</v>
      </c>
      <c r="E35" s="15" t="s">
        <v>104</v>
      </c>
      <c r="F35" s="5"/>
      <c r="G35" s="5" t="s">
        <v>52</v>
      </c>
      <c r="H35" s="5"/>
      <c r="I35" s="5"/>
    </row>
    <row r="36" spans="1:9" ht="14" x14ac:dyDescent="0.15">
      <c r="A36" s="15">
        <v>27</v>
      </c>
      <c r="B36" s="15">
        <v>7</v>
      </c>
      <c r="D36" s="15" t="s">
        <v>103</v>
      </c>
      <c r="E36" s="15" t="s">
        <v>105</v>
      </c>
      <c r="F36" s="5" t="s">
        <v>82</v>
      </c>
      <c r="G36" s="5" t="s">
        <v>106</v>
      </c>
      <c r="H36" s="5"/>
      <c r="I36" s="5"/>
    </row>
    <row r="37" spans="1:9" ht="28" x14ac:dyDescent="0.15">
      <c r="A37" s="15">
        <v>28</v>
      </c>
      <c r="B37" s="15">
        <v>6</v>
      </c>
      <c r="C37" s="19" t="s">
        <v>107</v>
      </c>
      <c r="D37" s="21" t="s">
        <v>103</v>
      </c>
      <c r="E37" s="15" t="s">
        <v>108</v>
      </c>
      <c r="F37" s="5" t="s">
        <v>109</v>
      </c>
      <c r="G37" s="15" t="s">
        <v>110</v>
      </c>
      <c r="H37" s="5"/>
      <c r="I37" s="5" t="s">
        <v>111</v>
      </c>
    </row>
    <row r="38" spans="1:9" ht="112" x14ac:dyDescent="0.15">
      <c r="A38" s="15">
        <v>29</v>
      </c>
      <c r="B38" s="15">
        <v>2</v>
      </c>
      <c r="C38" s="16" t="s">
        <v>112</v>
      </c>
      <c r="D38" s="15" t="s">
        <v>94</v>
      </c>
      <c r="E38" s="15" t="s">
        <v>113</v>
      </c>
      <c r="F38" s="5"/>
      <c r="G38" s="5" t="s">
        <v>114</v>
      </c>
      <c r="H38" s="5" t="s">
        <v>115</v>
      </c>
      <c r="I38" s="5" t="s">
        <v>116</v>
      </c>
    </row>
  </sheetData>
  <mergeCells count="7">
    <mergeCell ref="A5:C5"/>
    <mergeCell ref="A6:C6"/>
    <mergeCell ref="A1:C1"/>
    <mergeCell ref="A2:C2"/>
    <mergeCell ref="A3:C3"/>
    <mergeCell ref="F3:F4"/>
    <mergeCell ref="A4:C4"/>
  </mergeCells>
  <conditionalFormatting sqref="B10:B38">
    <cfRule type="cellIs" dxfId="5" priority="1" operator="equal">
      <formula>$D$3</formula>
    </cfRule>
  </conditionalFormatting>
  <conditionalFormatting sqref="B10:B38">
    <cfRule type="cellIs" dxfId="4" priority="2" operator="equal">
      <formula>$D$4</formula>
    </cfRule>
  </conditionalFormatting>
  <conditionalFormatting sqref="B10:B38">
    <cfRule type="cellIs" dxfId="3" priority="3" operator="equal">
      <formula>$D$5</formula>
    </cfRule>
  </conditionalFormatting>
  <conditionalFormatting sqref="B10:B38">
    <cfRule type="cellIs" dxfId="2" priority="4" operator="equal">
      <formula>$D$2</formula>
    </cfRule>
  </conditionalFormatting>
  <conditionalFormatting sqref="B10:B38">
    <cfRule type="cellIs" dxfId="1" priority="5" operator="equal">
      <formula>$D$6</formula>
    </cfRule>
  </conditionalFormatting>
  <conditionalFormatting sqref="B10:B38">
    <cfRule type="cellIs" dxfId="0" priority="6" operator="equal">
      <formula>$D$7</formula>
    </cfRule>
  </conditionalFormatting>
  <hyperlinks>
    <hyperlink ref="C10" r:id="rId1" xr:uid="{00000000-0004-0000-0000-000001000000}"/>
    <hyperlink ref="C11" r:id="rId2" xr:uid="{00000000-0004-0000-0000-000002000000}"/>
    <hyperlink ref="C22" r:id="rId3" xr:uid="{00000000-0004-0000-0000-000003000000}"/>
    <hyperlink ref="C23" r:id="rId4" xr:uid="{00000000-0004-0000-0000-000004000000}"/>
    <hyperlink ref="C24" r:id="rId5" xr:uid="{00000000-0004-0000-0000-000005000000}"/>
    <hyperlink ref="C25" r:id="rId6" xr:uid="{00000000-0004-0000-0000-000006000000}"/>
    <hyperlink ref="C26" r:id="rId7" xr:uid="{00000000-0004-0000-0000-000009000000}"/>
    <hyperlink ref="C27" r:id="rId8" xr:uid="{00000000-0004-0000-0000-00000A000000}"/>
    <hyperlink ref="C28" r:id="rId9" xr:uid="{00000000-0004-0000-0000-00000B000000}"/>
    <hyperlink ref="C37" r:id="rId10" xr:uid="{00000000-0004-0000-0000-00000C000000}"/>
    <hyperlink ref="C38" r:id="rId11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>
      <selection activeCell="A24" sqref="A24"/>
    </sheetView>
  </sheetViews>
  <sheetFormatPr baseColWidth="10" defaultColWidth="12.6640625" defaultRowHeight="15.75" customHeight="1" x14ac:dyDescent="0.15"/>
  <cols>
    <col min="1" max="1" width="47.33203125" customWidth="1"/>
    <col min="2" max="2" width="26.6640625" customWidth="1"/>
    <col min="3" max="3" width="23.1640625" customWidth="1"/>
  </cols>
  <sheetData>
    <row r="1" spans="1:4" x14ac:dyDescent="0.2">
      <c r="A1" s="22"/>
      <c r="B1" s="12"/>
      <c r="C1" s="12"/>
      <c r="D1" s="12"/>
    </row>
    <row r="2" spans="1:4" x14ac:dyDescent="0.2">
      <c r="A2" s="22"/>
      <c r="B2" s="12"/>
      <c r="C2" s="12"/>
      <c r="D2" s="12"/>
    </row>
    <row r="3" spans="1:4" x14ac:dyDescent="0.2">
      <c r="A3" s="22" t="s">
        <v>117</v>
      </c>
      <c r="B3" s="12" t="s">
        <v>118</v>
      </c>
      <c r="C3" s="12" t="s">
        <v>119</v>
      </c>
      <c r="D3" s="12" t="s">
        <v>16</v>
      </c>
    </row>
    <row r="4" spans="1:4" x14ac:dyDescent="0.2">
      <c r="A4" s="23" t="s">
        <v>120</v>
      </c>
      <c r="B4" s="15" t="s">
        <v>121</v>
      </c>
      <c r="C4" s="24" t="s">
        <v>122</v>
      </c>
      <c r="D4" s="15" t="s">
        <v>123</v>
      </c>
    </row>
    <row r="5" spans="1:4" x14ac:dyDescent="0.2">
      <c r="A5" s="23" t="s">
        <v>124</v>
      </c>
      <c r="B5" s="15" t="s">
        <v>121</v>
      </c>
      <c r="C5" s="15" t="s">
        <v>125</v>
      </c>
      <c r="D5" s="15" t="s">
        <v>126</v>
      </c>
    </row>
    <row r="6" spans="1:4" x14ac:dyDescent="0.2">
      <c r="A6" s="23" t="s">
        <v>124</v>
      </c>
      <c r="B6" s="15" t="s">
        <v>127</v>
      </c>
      <c r="C6" s="25" t="s">
        <v>128</v>
      </c>
    </row>
    <row r="7" spans="1:4" x14ac:dyDescent="0.2">
      <c r="A7" s="23" t="s">
        <v>129</v>
      </c>
      <c r="B7" s="15" t="s">
        <v>121</v>
      </c>
      <c r="C7" s="24" t="s">
        <v>122</v>
      </c>
      <c r="D7" s="15" t="s">
        <v>123</v>
      </c>
    </row>
    <row r="8" spans="1:4" x14ac:dyDescent="0.2">
      <c r="A8" s="23" t="s">
        <v>130</v>
      </c>
      <c r="B8" s="15" t="s">
        <v>121</v>
      </c>
      <c r="C8" s="24" t="s">
        <v>122</v>
      </c>
      <c r="D8" s="15" t="s">
        <v>123</v>
      </c>
    </row>
    <row r="9" spans="1:4" x14ac:dyDescent="0.2">
      <c r="A9" s="23" t="s">
        <v>131</v>
      </c>
      <c r="B9" s="15" t="s">
        <v>132</v>
      </c>
      <c r="C9" s="24" t="s">
        <v>122</v>
      </c>
      <c r="D9" s="15" t="s">
        <v>123</v>
      </c>
    </row>
    <row r="10" spans="1:4" x14ac:dyDescent="0.2">
      <c r="A10" s="23" t="s">
        <v>133</v>
      </c>
      <c r="B10" s="15" t="s">
        <v>132</v>
      </c>
      <c r="C10" s="25" t="s">
        <v>128</v>
      </c>
      <c r="D10" s="15" t="s">
        <v>134</v>
      </c>
    </row>
    <row r="11" spans="1:4" x14ac:dyDescent="0.2">
      <c r="A11" s="23" t="s">
        <v>135</v>
      </c>
      <c r="B11" s="15" t="s">
        <v>136</v>
      </c>
      <c r="C11" s="24" t="s">
        <v>122</v>
      </c>
      <c r="D11" s="15" t="s">
        <v>123</v>
      </c>
    </row>
    <row r="12" spans="1:4" x14ac:dyDescent="0.2">
      <c r="A12" s="23" t="s">
        <v>137</v>
      </c>
      <c r="B12" s="15" t="s">
        <v>136</v>
      </c>
      <c r="C12" s="24" t="s">
        <v>122</v>
      </c>
      <c r="D12" s="15" t="s">
        <v>138</v>
      </c>
    </row>
    <row r="13" spans="1:4" x14ac:dyDescent="0.2">
      <c r="A13" s="23" t="s">
        <v>139</v>
      </c>
      <c r="B13" s="15" t="s">
        <v>140</v>
      </c>
      <c r="C13" s="26" t="s">
        <v>128</v>
      </c>
    </row>
    <row r="14" spans="1:4" x14ac:dyDescent="0.2">
      <c r="A14" s="23" t="s">
        <v>141</v>
      </c>
      <c r="B14" s="15" t="s">
        <v>142</v>
      </c>
      <c r="C14" s="26" t="s">
        <v>128</v>
      </c>
    </row>
    <row r="15" spans="1:4" x14ac:dyDescent="0.2">
      <c r="A15" s="23" t="s">
        <v>141</v>
      </c>
      <c r="B15" s="15" t="s">
        <v>143</v>
      </c>
      <c r="C15" s="26" t="s">
        <v>128</v>
      </c>
    </row>
    <row r="16" spans="1:4" x14ac:dyDescent="0.2">
      <c r="A16" s="23" t="s">
        <v>144</v>
      </c>
      <c r="B16" s="15" t="s">
        <v>143</v>
      </c>
      <c r="C16" s="26" t="s">
        <v>128</v>
      </c>
    </row>
    <row r="17" spans="1:4" x14ac:dyDescent="0.2">
      <c r="A17" s="23" t="s">
        <v>145</v>
      </c>
      <c r="B17" s="15" t="s">
        <v>127</v>
      </c>
      <c r="C17" s="25" t="s">
        <v>128</v>
      </c>
    </row>
    <row r="18" spans="1:4" x14ac:dyDescent="0.2">
      <c r="A18" s="23" t="s">
        <v>146</v>
      </c>
      <c r="B18" s="15" t="s">
        <v>147</v>
      </c>
      <c r="C18" s="25" t="s">
        <v>128</v>
      </c>
    </row>
    <row r="19" spans="1:4" x14ac:dyDescent="0.2">
      <c r="A19" s="23" t="s">
        <v>148</v>
      </c>
      <c r="B19" s="15" t="s">
        <v>149</v>
      </c>
      <c r="C19" s="24" t="s">
        <v>122</v>
      </c>
      <c r="D19" s="15" t="s">
        <v>123</v>
      </c>
    </row>
    <row r="20" spans="1:4" x14ac:dyDescent="0.2">
      <c r="A20" s="23" t="s">
        <v>150</v>
      </c>
      <c r="B20" s="15" t="s">
        <v>147</v>
      </c>
      <c r="C20" s="25" t="s">
        <v>128</v>
      </c>
    </row>
    <row r="21" spans="1:4" x14ac:dyDescent="0.2">
      <c r="A21" s="23" t="s">
        <v>151</v>
      </c>
      <c r="B21" s="15" t="s">
        <v>152</v>
      </c>
      <c r="C21" s="25" t="s">
        <v>128</v>
      </c>
    </row>
    <row r="22" spans="1:4" x14ac:dyDescent="0.2">
      <c r="A22" s="23"/>
    </row>
    <row r="23" spans="1:4" x14ac:dyDescent="0.2">
      <c r="A23" s="23"/>
    </row>
    <row r="24" spans="1:4" x14ac:dyDescent="0.2">
      <c r="A24" s="23"/>
    </row>
    <row r="25" spans="1:4" x14ac:dyDescent="0.2">
      <c r="A25" s="23"/>
    </row>
    <row r="26" spans="1:4" x14ac:dyDescent="0.2">
      <c r="A2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4"/>
  <sheetViews>
    <sheetView zoomScale="50" workbookViewId="0">
      <selection activeCell="D16" sqref="D16"/>
    </sheetView>
  </sheetViews>
  <sheetFormatPr baseColWidth="10" defaultColWidth="12.6640625" defaultRowHeight="15.75" customHeight="1" x14ac:dyDescent="0.15"/>
  <cols>
    <col min="1" max="1" width="31" customWidth="1"/>
    <col min="2" max="2" width="26.6640625" customWidth="1"/>
    <col min="3" max="3" width="23.1640625" customWidth="1"/>
    <col min="4" max="4" width="189.83203125" customWidth="1"/>
    <col min="5" max="24" width="17.83203125" customWidth="1"/>
  </cols>
  <sheetData>
    <row r="1" spans="1:24" ht="15.75" customHeight="1" x14ac:dyDescent="0.15">
      <c r="A1" s="12" t="s">
        <v>15</v>
      </c>
      <c r="B1" s="12" t="s">
        <v>153</v>
      </c>
      <c r="C1" s="12" t="s">
        <v>173</v>
      </c>
      <c r="D1" s="12" t="s">
        <v>154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15">
      <c r="A2" s="15" t="s">
        <v>166</v>
      </c>
      <c r="B2" s="15" t="s">
        <v>168</v>
      </c>
      <c r="C2" s="40" t="s">
        <v>196</v>
      </c>
      <c r="D2" s="27" t="s">
        <v>165</v>
      </c>
    </row>
    <row r="3" spans="1:24" ht="15.75" customHeight="1" x14ac:dyDescent="0.15">
      <c r="A3" s="15" t="s">
        <v>166</v>
      </c>
      <c r="B3" s="15" t="s">
        <v>168</v>
      </c>
      <c r="C3" s="40" t="s">
        <v>197</v>
      </c>
      <c r="D3" s="42" t="s">
        <v>198</v>
      </c>
    </row>
    <row r="4" spans="1:24" ht="15.75" customHeight="1" x14ac:dyDescent="0.15">
      <c r="A4" s="15" t="s">
        <v>174</v>
      </c>
      <c r="B4" s="15" t="s">
        <v>169</v>
      </c>
      <c r="C4" s="40" t="s">
        <v>192</v>
      </c>
      <c r="D4" s="27" t="s">
        <v>163</v>
      </c>
    </row>
    <row r="5" spans="1:24" ht="15.75" customHeight="1" x14ac:dyDescent="0.15">
      <c r="A5" s="15" t="s">
        <v>174</v>
      </c>
      <c r="B5" s="15" t="s">
        <v>169</v>
      </c>
      <c r="C5" s="15" t="s">
        <v>175</v>
      </c>
      <c r="D5" s="27" t="s">
        <v>155</v>
      </c>
    </row>
    <row r="6" spans="1:24" ht="15.75" customHeight="1" x14ac:dyDescent="0.15">
      <c r="A6" s="15" t="s">
        <v>174</v>
      </c>
      <c r="B6" s="15" t="s">
        <v>170</v>
      </c>
      <c r="C6" s="40" t="s">
        <v>193</v>
      </c>
      <c r="D6" s="27" t="s">
        <v>156</v>
      </c>
    </row>
    <row r="7" spans="1:24" ht="15.75" customHeight="1" x14ac:dyDescent="0.15">
      <c r="A7" s="15" t="s">
        <v>174</v>
      </c>
      <c r="B7" s="15" t="s">
        <v>170</v>
      </c>
      <c r="C7" s="40" t="s">
        <v>194</v>
      </c>
      <c r="D7" s="27" t="s">
        <v>157</v>
      </c>
    </row>
    <row r="8" spans="1:24" ht="15.75" customHeight="1" x14ac:dyDescent="0.15">
      <c r="A8" s="15" t="s">
        <v>174</v>
      </c>
      <c r="B8" s="15" t="s">
        <v>170</v>
      </c>
      <c r="C8" s="40" t="s">
        <v>167</v>
      </c>
      <c r="D8" s="27" t="s">
        <v>160</v>
      </c>
    </row>
    <row r="9" spans="1:24" ht="15.75" customHeight="1" x14ac:dyDescent="0.15">
      <c r="A9" s="15" t="s">
        <v>174</v>
      </c>
      <c r="B9" s="15" t="s">
        <v>171</v>
      </c>
      <c r="C9" s="40" t="s">
        <v>195</v>
      </c>
      <c r="D9" s="27" t="s">
        <v>158</v>
      </c>
    </row>
    <row r="10" spans="1:24" ht="15.75" customHeight="1" x14ac:dyDescent="0.15">
      <c r="A10" s="15" t="s">
        <v>174</v>
      </c>
      <c r="B10" s="15" t="s">
        <v>171</v>
      </c>
      <c r="C10" s="15" t="s">
        <v>176</v>
      </c>
      <c r="D10" s="27" t="s">
        <v>159</v>
      </c>
    </row>
    <row r="11" spans="1:24" ht="15.75" customHeight="1" x14ac:dyDescent="0.15">
      <c r="A11" s="15" t="s">
        <v>172</v>
      </c>
      <c r="B11" s="15" t="s">
        <v>177</v>
      </c>
      <c r="D11" s="27" t="s">
        <v>178</v>
      </c>
    </row>
    <row r="12" spans="1:24" ht="15.75" customHeight="1" x14ac:dyDescent="0.15">
      <c r="A12" s="40" t="s">
        <v>199</v>
      </c>
      <c r="B12" s="40" t="s">
        <v>201</v>
      </c>
      <c r="D12" s="27" t="s">
        <v>164</v>
      </c>
    </row>
    <row r="13" spans="1:24" ht="15.75" customHeight="1" x14ac:dyDescent="0.15">
      <c r="A13" s="40" t="s">
        <v>199</v>
      </c>
      <c r="B13" s="40" t="s">
        <v>202</v>
      </c>
      <c r="C13" s="40" t="s">
        <v>200</v>
      </c>
      <c r="D13" s="27" t="s">
        <v>161</v>
      </c>
    </row>
    <row r="14" spans="1:24" ht="15.75" customHeight="1" x14ac:dyDescent="0.15">
      <c r="A14" s="40" t="s">
        <v>199</v>
      </c>
      <c r="B14" s="40" t="s">
        <v>202</v>
      </c>
      <c r="C14" s="15" t="s">
        <v>179</v>
      </c>
      <c r="D14" s="2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3"/>
  <sheetViews>
    <sheetView workbookViewId="0">
      <selection activeCell="D25" sqref="D25"/>
    </sheetView>
  </sheetViews>
  <sheetFormatPr baseColWidth="10" defaultColWidth="12.6640625" defaultRowHeight="15.75" customHeight="1" x14ac:dyDescent="0.15"/>
  <sheetData>
    <row r="1" spans="1:5" ht="17" x14ac:dyDescent="0.2">
      <c r="A1" s="28" t="s">
        <v>180</v>
      </c>
    </row>
    <row r="2" spans="1:5" ht="15.75" customHeight="1" x14ac:dyDescent="0.15">
      <c r="A2" s="12" t="s">
        <v>11</v>
      </c>
      <c r="B2" s="12" t="s">
        <v>0</v>
      </c>
      <c r="C2" s="12" t="s">
        <v>12</v>
      </c>
      <c r="D2" s="12" t="s">
        <v>13</v>
      </c>
      <c r="E2" s="12" t="s">
        <v>14</v>
      </c>
    </row>
    <row r="3" spans="1:5" ht="15.75" customHeight="1" x14ac:dyDescent="0.15">
      <c r="A3" s="15">
        <f ca="1">IFERROR(__xludf.DUMMYFUNCTION("FILTER('NEW Tracking'!A9:F138, 'NEW Tracking'!B9:B138='NEW Tracking'!$E$7)"),2)</f>
        <v>2</v>
      </c>
      <c r="B3" s="15">
        <f ca="1">IFERROR(__xludf.DUMMYFUNCTION("""COMPUTED_VALUE"""),7)</f>
        <v>7</v>
      </c>
      <c r="C3" s="29" t="str">
        <f ca="1">IFERROR(__xludf.DUMMYFUNCTION("""COMPUTED_VALUE"""),"https://github.com/tensorflow/docs/blob/master/site/en/tutorials/audio/simple_audio.ipynb")</f>
        <v>https://github.com/tensorflow/docs/blob/master/site/en/tutorials/audio/simple_audio.ipynb</v>
      </c>
      <c r="D3" s="15"/>
      <c r="E3" s="15" t="str">
        <f ca="1">IFERROR(__xludf.DUMMYFUNCTION("""COMPUTED_VALUE"""),"simple_audio")</f>
        <v>simple_audio</v>
      </c>
    </row>
    <row r="4" spans="1:5" ht="15.75" customHeight="1" x14ac:dyDescent="0.15">
      <c r="A4" s="15">
        <f ca="1">IFERROR(__xludf.DUMMYFUNCTION("""COMPUTED_VALUE"""),3)</f>
        <v>3</v>
      </c>
      <c r="B4" s="15">
        <f ca="1">IFERROR(__xludf.DUMMYFUNCTION("""COMPUTED_VALUE"""),7)</f>
        <v>7</v>
      </c>
      <c r="C4" s="29" t="str">
        <f ca="1">IFERROR(__xludf.DUMMYFUNCTION("""COMPUTED_VALUE"""),"https://github.com/tensorflow/docs/blob/master/site/en/tutorials/audio/transfer_learning_audio.ipynb")</f>
        <v>https://github.com/tensorflow/docs/blob/master/site/en/tutorials/audio/transfer_learning_audio.ipynb</v>
      </c>
      <c r="D4" s="15" t="str">
        <f ca="1">IFERROR(__xludf.DUMMYFUNCTION("""COMPUTED_VALUE"""),"audio")</f>
        <v>audio</v>
      </c>
      <c r="E4" s="15" t="str">
        <f ca="1">IFERROR(__xludf.DUMMYFUNCTION("""COMPUTED_VALUE"""),"transfer_learning_audio")</f>
        <v>transfer_learning_audio</v>
      </c>
    </row>
    <row r="5" spans="1:5" ht="15.75" customHeight="1" x14ac:dyDescent="0.15">
      <c r="A5" s="15">
        <f ca="1">IFERROR(__xludf.DUMMYFUNCTION("""COMPUTED_VALUE"""),7)</f>
        <v>7</v>
      </c>
      <c r="B5" s="15">
        <f ca="1">IFERROR(__xludf.DUMMYFUNCTION("""COMPUTED_VALUE"""),7)</f>
        <v>7</v>
      </c>
      <c r="C5" s="15"/>
      <c r="D5" s="15" t="str">
        <f ca="1">IFERROR(__xludf.DUMMYFUNCTION("""COMPUTED_VALUE"""),"distribute")</f>
        <v>distribute</v>
      </c>
      <c r="E5" s="15" t="str">
        <f ca="1">IFERROR(__xludf.DUMMYFUNCTION("""COMPUTED_VALUE"""),"custom_training")</f>
        <v>custom_training</v>
      </c>
    </row>
    <row r="6" spans="1:5" ht="15.75" customHeight="1" x14ac:dyDescent="0.15">
      <c r="A6" s="15">
        <f ca="1">IFERROR(__xludf.DUMMYFUNCTION("""COMPUTED_VALUE"""),13)</f>
        <v>13</v>
      </c>
      <c r="B6" s="15">
        <f ca="1">IFERROR(__xludf.DUMMYFUNCTION("""COMPUTED_VALUE"""),7)</f>
        <v>7</v>
      </c>
      <c r="C6" s="15"/>
      <c r="D6" s="15" t="str">
        <f ca="1">IFERROR(__xludf.DUMMYFUNCTION("""COMPUTED_VALUE"""),"estimator")</f>
        <v>estimator</v>
      </c>
      <c r="E6" s="15" t="str">
        <f ca="1">IFERROR(__xludf.DUMMYFUNCTION("""COMPUTED_VALUE"""),"keras_model_to_estimator")</f>
        <v>keras_model_to_estimator</v>
      </c>
    </row>
    <row r="7" spans="1:5" ht="15.75" customHeight="1" x14ac:dyDescent="0.15">
      <c r="A7" s="15">
        <f ca="1">IFERROR(__xludf.DUMMYFUNCTION("""COMPUTED_VALUE"""),14)</f>
        <v>14</v>
      </c>
      <c r="B7" s="15">
        <f ca="1">IFERROR(__xludf.DUMMYFUNCTION("""COMPUTED_VALUE"""),7)</f>
        <v>7</v>
      </c>
      <c r="C7" s="15"/>
      <c r="D7" s="15" t="str">
        <f ca="1">IFERROR(__xludf.DUMMYFUNCTION("""COMPUTED_VALUE"""),"estimator")</f>
        <v>estimator</v>
      </c>
      <c r="E7" s="15" t="str">
        <f ca="1">IFERROR(__xludf.DUMMYFUNCTION("""COMPUTED_VALUE"""),"linear")</f>
        <v>linear</v>
      </c>
    </row>
    <row r="8" spans="1:5" ht="15.75" customHeight="1" x14ac:dyDescent="0.15">
      <c r="A8" s="15">
        <f ca="1">IFERROR(__xludf.DUMMYFUNCTION("""COMPUTED_VALUE"""),15)</f>
        <v>15</v>
      </c>
      <c r="B8" s="15">
        <f ca="1">IFERROR(__xludf.DUMMYFUNCTION("""COMPUTED_VALUE"""),7)</f>
        <v>7</v>
      </c>
      <c r="C8" s="15"/>
      <c r="D8" s="15" t="str">
        <f ca="1">IFERROR(__xludf.DUMMYFUNCTION("""COMPUTED_VALUE"""),"estimator")</f>
        <v>estimator</v>
      </c>
      <c r="E8" s="15" t="str">
        <f ca="1">IFERROR(__xludf.DUMMYFUNCTION("""COMPUTED_VALUE"""),"premade")</f>
        <v>premade</v>
      </c>
    </row>
    <row r="9" spans="1:5" ht="15.75" customHeight="1" x14ac:dyDescent="0.15">
      <c r="A9" s="15">
        <f ca="1">IFERROR(__xludf.DUMMYFUNCTION("""COMPUTED_VALUE"""),16)</f>
        <v>16</v>
      </c>
      <c r="B9" s="15">
        <f ca="1">IFERROR(__xludf.DUMMYFUNCTION("""COMPUTED_VALUE"""),7)</f>
        <v>7</v>
      </c>
      <c r="C9" s="15"/>
      <c r="D9" s="15" t="str">
        <f ca="1">IFERROR(__xludf.DUMMYFUNCTION("""COMPUTED_VALUE"""),"generative")</f>
        <v>generative</v>
      </c>
      <c r="E9" s="15" t="str">
        <f ca="1">IFERROR(__xludf.DUMMYFUNCTION("""COMPUTED_VALUE"""),"adversarial_fgsm")</f>
        <v>adversarial_fgsm</v>
      </c>
    </row>
    <row r="10" spans="1:5" ht="15.75" customHeight="1" x14ac:dyDescent="0.15">
      <c r="A10" s="15">
        <f ca="1">IFERROR(__xludf.DUMMYFUNCTION("""COMPUTED_VALUE"""),17)</f>
        <v>17</v>
      </c>
      <c r="B10" s="15">
        <f ca="1">IFERROR(__xludf.DUMMYFUNCTION("""COMPUTED_VALUE"""),7)</f>
        <v>7</v>
      </c>
      <c r="C10" s="29" t="str">
        <f ca="1">IFERROR(__xludf.DUMMYFUNCTION("""COMPUTED_VALUE"""),"https://github.com/tensorflow/docs/blob/master/site/en/tutorials/generative/autoencoder.ipynb")</f>
        <v>https://github.com/tensorflow/docs/blob/master/site/en/tutorials/generative/autoencoder.ipynb</v>
      </c>
      <c r="D10" s="15" t="str">
        <f ca="1">IFERROR(__xludf.DUMMYFUNCTION("""COMPUTED_VALUE"""),"generative")</f>
        <v>generative</v>
      </c>
      <c r="E10" s="15" t="str">
        <f ca="1">IFERROR(__xludf.DUMMYFUNCTION("""COMPUTED_VALUE"""),"autoencoder")</f>
        <v>autoencoder</v>
      </c>
    </row>
    <row r="11" spans="1:5" ht="15.75" customHeight="1" x14ac:dyDescent="0.15">
      <c r="A11" s="15">
        <f ca="1">IFERROR(__xludf.DUMMYFUNCTION("""COMPUTED_VALUE"""),18)</f>
        <v>18</v>
      </c>
      <c r="B11" s="15">
        <f ca="1">IFERROR(__xludf.DUMMYFUNCTION("""COMPUTED_VALUE"""),7)</f>
        <v>7</v>
      </c>
      <c r="C11" s="29" t="str">
        <f ca="1">IFERROR(__xludf.DUMMYFUNCTION("""COMPUTED_VALUE"""),"https://github.com/tensorflow/docs/blob/master/site/en/tutorials/generative/cvae.ipynb")</f>
        <v>https://github.com/tensorflow/docs/blob/master/site/en/tutorials/generative/cvae.ipynb</v>
      </c>
      <c r="D11" s="15" t="str">
        <f ca="1">IFERROR(__xludf.DUMMYFUNCTION("""COMPUTED_VALUE"""),"generative")</f>
        <v>generative</v>
      </c>
      <c r="E11" s="15" t="str">
        <f ca="1">IFERROR(__xludf.DUMMYFUNCTION("""COMPUTED_VALUE"""),"cvae")</f>
        <v>cvae</v>
      </c>
    </row>
    <row r="12" spans="1:5" ht="15.75" customHeight="1" x14ac:dyDescent="0.15">
      <c r="A12" s="15">
        <f ca="1">IFERROR(__xludf.DUMMYFUNCTION("""COMPUTED_VALUE"""),25)</f>
        <v>25</v>
      </c>
      <c r="B12" s="15">
        <f ca="1">IFERROR(__xludf.DUMMYFUNCTION("""COMPUTED_VALUE"""),7)</f>
        <v>7</v>
      </c>
      <c r="C12" s="29" t="str">
        <f ca="1">IFERROR(__xludf.DUMMYFUNCTION("""COMPUTED_VALUE"""),"https://github.com/tensorflow/docs/blob/master/site/en/tutorials/images/classification.ipynb")</f>
        <v>https://github.com/tensorflow/docs/blob/master/site/en/tutorials/images/classification.ipynb</v>
      </c>
      <c r="D12" s="15" t="str">
        <f ca="1">IFERROR(__xludf.DUMMYFUNCTION("""COMPUTED_VALUE"""),"images")</f>
        <v>images</v>
      </c>
      <c r="E12" s="15" t="str">
        <f ca="1">IFERROR(__xludf.DUMMYFUNCTION("""COMPUTED_VALUE"""),"classification")</f>
        <v>classification</v>
      </c>
    </row>
    <row r="13" spans="1:5" ht="15.75" customHeight="1" x14ac:dyDescent="0.15">
      <c r="A13" s="15">
        <f ca="1">IFERROR(__xludf.DUMMYFUNCTION("""COMPUTED_VALUE"""),26)</f>
        <v>26</v>
      </c>
      <c r="B13" s="15">
        <f ca="1">IFERROR(__xludf.DUMMYFUNCTION("""COMPUTED_VALUE"""),7)</f>
        <v>7</v>
      </c>
      <c r="C13" s="29" t="str">
        <f ca="1">IFERROR(__xludf.DUMMYFUNCTION("""COMPUTED_VALUE"""),"https://github.com/tensorflow/docs/blob/master/site/en/tutorials/images/cnn.ipynb")</f>
        <v>https://github.com/tensorflow/docs/blob/master/site/en/tutorials/images/cnn.ipynb</v>
      </c>
      <c r="D13" s="15" t="str">
        <f ca="1">IFERROR(__xludf.DUMMYFUNCTION("""COMPUTED_VALUE"""),"images")</f>
        <v>images</v>
      </c>
      <c r="E13" s="15" t="str">
        <f ca="1">IFERROR(__xludf.DUMMYFUNCTION("""COMPUTED_VALUE"""),"cnn")</f>
        <v>cnn</v>
      </c>
    </row>
    <row r="14" spans="1:5" ht="15.75" customHeight="1" x14ac:dyDescent="0.15">
      <c r="A14" s="15">
        <f ca="1">IFERROR(__xludf.DUMMYFUNCTION("""COMPUTED_VALUE"""),34)</f>
        <v>34</v>
      </c>
      <c r="B14" s="15">
        <f ca="1">IFERROR(__xludf.DUMMYFUNCTION("""COMPUTED_VALUE"""),7)</f>
        <v>7</v>
      </c>
      <c r="C14" s="29" t="str">
        <f ca="1">IFERROR(__xludf.DUMMYFUNCTION("""COMPUTED_VALUE"""),"https://github.com/tensorflow/docs/blob/master/site/en/tutorials/keras/classification.ipynb")</f>
        <v>https://github.com/tensorflow/docs/blob/master/site/en/tutorials/keras/classification.ipynb</v>
      </c>
      <c r="D14" s="15" t="str">
        <f ca="1">IFERROR(__xludf.DUMMYFUNCTION("""COMPUTED_VALUE"""),"keras")</f>
        <v>keras</v>
      </c>
      <c r="E14" s="15" t="str">
        <f ca="1">IFERROR(__xludf.DUMMYFUNCTION("""COMPUTED_VALUE"""),"classification")</f>
        <v>classification</v>
      </c>
    </row>
    <row r="15" spans="1:5" ht="15.75" customHeight="1" x14ac:dyDescent="0.15">
      <c r="A15" s="15">
        <f ca="1">IFERROR(__xludf.DUMMYFUNCTION("""COMPUTED_VALUE"""),35)</f>
        <v>35</v>
      </c>
      <c r="B15" s="15">
        <f ca="1">IFERROR(__xludf.DUMMYFUNCTION("""COMPUTED_VALUE"""),7)</f>
        <v>7</v>
      </c>
      <c r="C15" s="29" t="str">
        <f ca="1">IFERROR(__xludf.DUMMYFUNCTION("""COMPUTED_VALUE"""),"https://github.com/tensorflow/docs/blob/master/site/en/tutorials/keras/overfit_and_underfit.ipynb")</f>
        <v>https://github.com/tensorflow/docs/blob/master/site/en/tutorials/keras/overfit_and_underfit.ipynb</v>
      </c>
      <c r="D15" s="15" t="str">
        <f ca="1">IFERROR(__xludf.DUMMYFUNCTION("""COMPUTED_VALUE"""),"keras")</f>
        <v>keras</v>
      </c>
      <c r="E15" s="15" t="str">
        <f ca="1">IFERROR(__xludf.DUMMYFUNCTION("""COMPUTED_VALUE"""),"overfit_and_underfit")</f>
        <v>overfit_and_underfit</v>
      </c>
    </row>
    <row r="16" spans="1:5" ht="15.75" customHeight="1" x14ac:dyDescent="0.15">
      <c r="A16" s="15">
        <f ca="1">IFERROR(__xludf.DUMMYFUNCTION("""COMPUTED_VALUE"""),32)</f>
        <v>32</v>
      </c>
      <c r="B16" s="15">
        <f ca="1">IFERROR(__xludf.DUMMYFUNCTION("""COMPUTED_VALUE"""),7)</f>
        <v>7</v>
      </c>
      <c r="C16" s="29" t="str">
        <f ca="1">IFERROR(__xludf.DUMMYFUNCTION("""COMPUTED_VALUE"""),"https://github.com/tensorflow/docs/blob/master/site/en/tutorials/keras/regression.ipynb")</f>
        <v>https://github.com/tensorflow/docs/blob/master/site/en/tutorials/keras/regression.ipynb</v>
      </c>
      <c r="D16" s="15" t="str">
        <f ca="1">IFERROR(__xludf.DUMMYFUNCTION("""COMPUTED_VALUE"""),"keras")</f>
        <v>keras</v>
      </c>
      <c r="E16" s="15" t="str">
        <f ca="1">IFERROR(__xludf.DUMMYFUNCTION("""COMPUTED_VALUE"""),"regression")</f>
        <v>regression</v>
      </c>
    </row>
    <row r="17" spans="1:5" ht="15.75" customHeight="1" x14ac:dyDescent="0.15">
      <c r="A17" s="15">
        <f ca="1">IFERROR(__xludf.DUMMYFUNCTION("""COMPUTED_VALUE"""),36)</f>
        <v>36</v>
      </c>
      <c r="B17" s="15">
        <f ca="1">IFERROR(__xludf.DUMMYFUNCTION("""COMPUTED_VALUE"""),7)</f>
        <v>7</v>
      </c>
      <c r="C17" s="15"/>
      <c r="D17" s="15" t="str">
        <f ca="1">IFERROR(__xludf.DUMMYFUNCTION("""COMPUTED_VALUE"""),"keras")</f>
        <v>keras</v>
      </c>
      <c r="E17" s="15" t="str">
        <f ca="1">IFERROR(__xludf.DUMMYFUNCTION("""COMPUTED_VALUE"""),"save_and_load")</f>
        <v>save_and_load</v>
      </c>
    </row>
    <row r="18" spans="1:5" ht="15.75" customHeight="1" x14ac:dyDescent="0.15">
      <c r="A18" s="15">
        <f ca="1">IFERROR(__xludf.DUMMYFUNCTION("""COMPUTED_VALUE"""),41)</f>
        <v>41</v>
      </c>
      <c r="B18" s="15">
        <f ca="1">IFERROR(__xludf.DUMMYFUNCTION("""COMPUTED_VALUE"""),7)</f>
        <v>7</v>
      </c>
      <c r="C18" s="15"/>
      <c r="D18" s="15" t="str">
        <f ca="1">IFERROR(__xludf.DUMMYFUNCTION("""COMPUTED_VALUE"""),"load_data")</f>
        <v>load_data</v>
      </c>
      <c r="E18" s="15" t="str">
        <f ca="1">IFERROR(__xludf.DUMMYFUNCTION("""COMPUTED_VALUE"""),"numpy")</f>
        <v>numpy</v>
      </c>
    </row>
    <row r="19" spans="1:5" ht="15.75" customHeight="1" x14ac:dyDescent="0.15">
      <c r="A19" s="15">
        <f ca="1">IFERROR(__xludf.DUMMYFUNCTION("""COMPUTED_VALUE"""),44)</f>
        <v>44</v>
      </c>
      <c r="B19" s="15">
        <f ca="1">IFERROR(__xludf.DUMMYFUNCTION("""COMPUTED_VALUE"""),7)</f>
        <v>7</v>
      </c>
      <c r="C19" s="15"/>
      <c r="D19" s="15" t="str">
        <f ca="1">IFERROR(__xludf.DUMMYFUNCTION("""COMPUTED_VALUE"""),"load_data")</f>
        <v>load_data</v>
      </c>
      <c r="E19" s="15" t="str">
        <f ca="1">IFERROR(__xludf.DUMMYFUNCTION("""COMPUTED_VALUE"""),"tfrecord")</f>
        <v>tfrecord</v>
      </c>
    </row>
    <row r="20" spans="1:5" ht="15.75" customHeight="1" x14ac:dyDescent="0.15">
      <c r="A20" s="15">
        <f ca="1">IFERROR(__xludf.DUMMYFUNCTION("""COMPUTED_VALUE"""),47)</f>
        <v>47</v>
      </c>
      <c r="B20" s="15">
        <f ca="1">IFERROR(__xludf.DUMMYFUNCTION("""COMPUTED_VALUE"""),7)</f>
        <v>7</v>
      </c>
      <c r="C20" s="15"/>
      <c r="D20" s="15" t="str">
        <f ca="1">IFERROR(__xludf.DUMMYFUNCTION("""COMPUTED_VALUE"""),"quickstart")</f>
        <v>quickstart</v>
      </c>
      <c r="E20" s="15" t="str">
        <f ca="1">IFERROR(__xludf.DUMMYFUNCTION("""COMPUTED_VALUE"""),"advanced")</f>
        <v>advanced</v>
      </c>
    </row>
    <row r="21" spans="1:5" ht="15.75" customHeight="1" x14ac:dyDescent="0.15">
      <c r="A21" s="15">
        <f ca="1">IFERROR(__xludf.DUMMYFUNCTION("""COMPUTED_VALUE"""),48)</f>
        <v>48</v>
      </c>
      <c r="B21" s="15">
        <f ca="1">IFERROR(__xludf.DUMMYFUNCTION("""COMPUTED_VALUE"""),7)</f>
        <v>7</v>
      </c>
      <c r="C21" s="15"/>
      <c r="D21" s="15" t="str">
        <f ca="1">IFERROR(__xludf.DUMMYFUNCTION("""COMPUTED_VALUE"""),"quickstart")</f>
        <v>quickstart</v>
      </c>
      <c r="E21" s="15" t="str">
        <f ca="1">IFERROR(__xludf.DUMMYFUNCTION("""COMPUTED_VALUE"""),"beginner")</f>
        <v>beginner</v>
      </c>
    </row>
    <row r="22" spans="1:5" ht="15.75" customHeight="1" x14ac:dyDescent="0.15">
      <c r="A22" s="15">
        <f ca="1">IFERROR(__xludf.DUMMYFUNCTION("""COMPUTED_VALUE"""),50)</f>
        <v>50</v>
      </c>
      <c r="B22" s="15">
        <f ca="1">IFERROR(__xludf.DUMMYFUNCTION("""COMPUTED_VALUE"""),7)</f>
        <v>7</v>
      </c>
      <c r="C22" s="15"/>
      <c r="D22" s="15" t="str">
        <f ca="1">IFERROR(__xludf.DUMMYFUNCTION("""COMPUTED_VALUE"""),"structured_data")</f>
        <v>structured_data</v>
      </c>
      <c r="E22" s="15" t="str">
        <f ca="1">IFERROR(__xludf.DUMMYFUNCTION("""COMPUTED_VALUE"""),"feature_columns")</f>
        <v>feature_columns</v>
      </c>
    </row>
    <row r="23" spans="1:5" ht="15.75" customHeight="1" x14ac:dyDescent="0.15">
      <c r="A23" s="15">
        <f ca="1">IFERROR(__xludf.DUMMYFUNCTION("""COMPUTED_VALUE"""),51)</f>
        <v>51</v>
      </c>
      <c r="B23" s="15">
        <f ca="1">IFERROR(__xludf.DUMMYFUNCTION("""COMPUTED_VALUE"""),7)</f>
        <v>7</v>
      </c>
      <c r="C23" s="15"/>
      <c r="D23" s="15" t="str">
        <f ca="1">IFERROR(__xludf.DUMMYFUNCTION("""COMPUTED_VALUE"""),"structured_data")</f>
        <v>structured_data</v>
      </c>
      <c r="E23" s="15" t="str">
        <f ca="1">IFERROR(__xludf.DUMMYFUNCTION("""COMPUTED_VALUE"""),"imbalanced_data")</f>
        <v>imbalanced_data</v>
      </c>
    </row>
  </sheetData>
  <hyperlinks>
    <hyperlink ref="C3" r:id="rId1" display="https://github.com/tensorflow/docs/blob/master/site/en/tutorials/audio/simple_audio.ipynb" xr:uid="{00000000-0004-0000-0600-000000000000}"/>
    <hyperlink ref="C4" r:id="rId2" display="https://github.com/tensorflow/docs/blob/master/site/en/tutorials/audio/transfer_learning_audio.ipynb" xr:uid="{00000000-0004-0000-0600-000001000000}"/>
    <hyperlink ref="C10" r:id="rId3" display="https://github.com/tensorflow/docs/blob/master/site/en/tutorials/generative/autoencoder.ipynb" xr:uid="{00000000-0004-0000-0600-000002000000}"/>
    <hyperlink ref="C11" r:id="rId4" display="https://github.com/tensorflow/docs/blob/master/site/en/tutorials/generative/cvae.ipynb" xr:uid="{00000000-0004-0000-0600-000003000000}"/>
    <hyperlink ref="C12" r:id="rId5" display="https://github.com/tensorflow/docs/blob/master/site/en/tutorials/images/classification.ipynb" xr:uid="{00000000-0004-0000-0600-000004000000}"/>
    <hyperlink ref="C13" r:id="rId6" display="https://github.com/tensorflow/docs/blob/master/site/en/tutorials/images/cnn.ipynb" xr:uid="{00000000-0004-0000-0600-000005000000}"/>
    <hyperlink ref="C14" r:id="rId7" display="https://github.com/tensorflow/docs/blob/master/site/en/tutorials/keras/classification.ipynb" xr:uid="{00000000-0004-0000-0600-000006000000}"/>
    <hyperlink ref="C15" r:id="rId8" display="https://github.com/tensorflow/docs/blob/master/site/en/tutorials/keras/overfit_and_underfit.ipynb" xr:uid="{00000000-0004-0000-0600-000007000000}"/>
    <hyperlink ref="C16" r:id="rId9" display="https://github.com/tensorflow/docs/blob/master/site/en/tutorials/keras/regression.ipynb" xr:uid="{00000000-0004-0000-06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D8"/>
  <sheetViews>
    <sheetView zoomScale="210" workbookViewId="0">
      <selection activeCell="E6" sqref="E6"/>
    </sheetView>
  </sheetViews>
  <sheetFormatPr baseColWidth="10" defaultColWidth="12.6640625" defaultRowHeight="15.75" customHeight="1" x14ac:dyDescent="0.15"/>
  <cols>
    <col min="2" max="2" width="21.1640625" customWidth="1"/>
  </cols>
  <sheetData>
    <row r="2" spans="1:4" ht="15.75" customHeight="1" x14ac:dyDescent="0.15">
      <c r="A2" s="12" t="s">
        <v>13</v>
      </c>
      <c r="B2" s="12" t="s">
        <v>14</v>
      </c>
      <c r="C2" s="12" t="s">
        <v>181</v>
      </c>
      <c r="D2" s="12" t="s">
        <v>182</v>
      </c>
    </row>
    <row r="3" spans="1:4" ht="15.75" customHeight="1" x14ac:dyDescent="0.15">
      <c r="A3" s="15" t="s">
        <v>21</v>
      </c>
      <c r="B3" s="15" t="s">
        <v>30</v>
      </c>
      <c r="C3" s="40" t="s">
        <v>183</v>
      </c>
      <c r="D3" s="40" t="s">
        <v>184</v>
      </c>
    </row>
    <row r="4" spans="1:4" ht="15.75" customHeight="1" x14ac:dyDescent="0.15">
      <c r="A4" s="15" t="s">
        <v>47</v>
      </c>
      <c r="B4" s="15" t="s">
        <v>51</v>
      </c>
      <c r="C4" s="40" t="s">
        <v>185</v>
      </c>
      <c r="D4" s="40" t="s">
        <v>186</v>
      </c>
    </row>
    <row r="5" spans="1:4" ht="15.75" customHeight="1" x14ac:dyDescent="0.15">
      <c r="A5" s="15" t="s">
        <v>54</v>
      </c>
      <c r="B5" s="15" t="s">
        <v>58</v>
      </c>
      <c r="C5" s="40" t="s">
        <v>187</v>
      </c>
      <c r="D5" s="40" t="s">
        <v>188</v>
      </c>
    </row>
    <row r="6" spans="1:4" ht="15.75" customHeight="1" x14ac:dyDescent="0.15">
      <c r="A6" s="15" t="s">
        <v>69</v>
      </c>
      <c r="B6" s="15" t="s">
        <v>74</v>
      </c>
      <c r="C6" s="40" t="s">
        <v>186</v>
      </c>
      <c r="D6" s="40" t="s">
        <v>185</v>
      </c>
    </row>
    <row r="7" spans="1:4" ht="15.75" customHeight="1" x14ac:dyDescent="0.15">
      <c r="A7" s="15" t="s">
        <v>44</v>
      </c>
      <c r="B7" s="15" t="s">
        <v>81</v>
      </c>
      <c r="C7" s="40" t="s">
        <v>188</v>
      </c>
      <c r="D7" s="40" t="s">
        <v>187</v>
      </c>
    </row>
    <row r="8" spans="1:4" ht="15.75" customHeight="1" x14ac:dyDescent="0.15">
      <c r="A8" s="15" t="s">
        <v>44</v>
      </c>
      <c r="B8" s="15" t="s">
        <v>91</v>
      </c>
      <c r="C8" s="40" t="s">
        <v>184</v>
      </c>
      <c r="D8" s="4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RQ1</vt:lpstr>
      <vt:lpstr>RQ2</vt:lpstr>
      <vt:lpstr>RQ3</vt:lpstr>
      <vt:lpstr>Completed Experiments</vt:lpstr>
      <vt:lpstr>Patch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2023-08-01T23:26:13Z</dcterms:created>
  <dcterms:modified xsi:type="dcterms:W3CDTF">2023-08-01T23:26:13Z</dcterms:modified>
</cp:coreProperties>
</file>