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53214F3B-FF71-4DBD-9AAF-4F513F5F93BA}" xr6:coauthVersionLast="47" xr6:coauthVersionMax="47" xr10:uidLastSave="{00000000-0000-0000-0000-000000000000}"/>
  <bookViews>
    <workbookView xWindow="-108" yWindow="-108" windowWidth="23256" windowHeight="12456" tabRatio="540"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<sst xmlns="http://schemas.openxmlformats.org/spreadsheetml/2006/main" count="363" uniqueCount="180">
  <si>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</si>
  <si>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</si>
  <si>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</si>
  <si>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</si>
  <si>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</si>
  <si>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</si>
  <si>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</si>
  <si>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</si>
  <si>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</si>
  <si>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</si>
  <si>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</si>
  <si>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</si>
  <si>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</si>
  <si>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</si>
  <si>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</si>
  <si>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</si>
  <si>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</si>
  <si>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</si>
  <si>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</si>
  <si>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</si>
  <si>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</si>
  <si>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</si>
  <si>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</si>
  <si>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</si>
  <si>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</si>
  <si>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</si>
  <si>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</si>
  <si>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</si>
  <si>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</si>
  <si>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</si>
  <si>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</si>
  <si>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</si>
  <si>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</si>
  <si>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</si>
  <si>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</si>
  <si>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</si>
  <si>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</si>
  <si>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</si>
  <si>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</si>
  <si>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</si>
  <si>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</si>
  <si>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</si>
  <si>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</si>
  <si>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</si>
  <si>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</si>
  <si>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</si>
  <si>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</si>
  <si>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</si>
  <si>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</si>
  <si>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</si>
  <si>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</si>
  <si>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</si>
  <si>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</si>
  <si>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</si>
  <si>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</si>
  <si>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</si>
  <si>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</si>
  <si>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</si>
  <si>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</si>
  <si>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</si>
  <si>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</si>
  <si>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</si>
  <si>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</si>
  <si>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</si>
  <si>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</si>
  <si>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</si>
  <si>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</si>
  <si>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</si>
  <si>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</si>
  <si>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</si>
  <si>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</si>
  <si>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</si>
  <si>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</si>
  <si>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</si>
  <si>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</si>
  <si>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</si>
  <si>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</si>
  <si>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</si>
  <si>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</si>
  <si>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</si>
  <si>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</si>
  <si>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</si>
  <si>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</si>
  <si>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</si>
  <si>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</si>
  <si>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</si>
  <si>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</si>
  <si>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</si>
  <si>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</si>
  <si>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</si>
  <si>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</si>
  <si>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</si>
  <si>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</si>
  <si>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</si>
  <si>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</si>
  <si>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</si>
  <si>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</si>
  <si>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</si>
  <si>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</si>
  <si>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</si>
  <si>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</si>
  <si>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</si>
  <si>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</si>
  <si>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</si>
  <si>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</si>
  <si>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</si>
  <si>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</si>
  <si>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</si>
  <si>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</si>
  <si>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</si>
  <si>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</si>
  <si>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</si>
  <si>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</si>
  <si>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</si>
  <si>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</si>
  <si>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</si>
  <si>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</si>
  <si>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</si>
  <si>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</si>
  <si>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</si>
  <si>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</si>
  <si>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</si>
  <si>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</si>
  <si>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</si>
  <si>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</si>
  <si>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</si>
  <si>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</si>
  <si>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</si>
  <si>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</si>
  <si>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</si>
  <si>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</si>
  <si>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</si>
  <si>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</si>
  <si>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</si>
  <si>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</si>
  <si>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</si>
  <si>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</si>
  <si>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</si>
  <si>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</si>
  <si>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</si>
  <si>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</si>
  <si>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</si>
  <si>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</si>
  <si>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</si>
  <si>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</si>
  <si>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</si>
  <si>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</si>
  <si>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</si>
  <si>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</si>
  <si>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</si>
  <si>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</si>
  <si>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</si>
  <si>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</si>
  <si>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</si>
  <si>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</si>
  <si>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</si>
  <si>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daily</t>
  </si>
  <si>
    <t>parquet</t>
  </si>
  <si>
    <t>sid_source</t>
  </si>
  <si>
    <t>opt_dly_descriptions</t>
  </si>
  <si>
    <t>/talend_prod/data/hive/gdm_landing/optima/opt_dly_descriptions/</t>
  </si>
  <si>
    <t>opt_dly_descriptions*</t>
  </si>
  <si>
    <t>1gb</t>
  </si>
  <si>
    <t>OPTIMA - opt_dly_descriptions</t>
  </si>
  <si>
    <t>description_code</t>
  </si>
  <si>
    <t>language_code</t>
  </si>
  <si>
    <t>description_group</t>
  </si>
  <si>
    <t>description_text</t>
  </si>
  <si>
    <t>short_description_text</t>
  </si>
  <si>
    <t>config_tag_id</t>
  </si>
  <si>
    <t>tenant_id</t>
  </si>
  <si>
    <t>decimal(10,0)</t>
  </si>
  <si>
    <t>decimal(6,0)</t>
  </si>
  <si>
    <t>/optima/raw/databases/full/optima_op_repadmin_db_prd_a/ARBOR/DESCRIPTIONS/</t>
  </si>
  <si>
    <t>on_prem_p_file_mask</t>
  </si>
  <si>
    <t>s3_source_file_mask</t>
  </si>
  <si>
    <t>s3_manifest_file_mask</t>
  </si>
  <si>
    <t>s3_source_file_dir</t>
  </si>
  <si>
    <t>MANIFESTs*.txt</t>
  </si>
  <si>
    <t>*.parquets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</si>
</sst>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abSelected="1" workbookViewId="0">
      <selection activeCell="G18" sqref="G18"/>
    </sheetView>
  </sheetViews>
  <sheetFormatPr defaultRowHeight="15.6" x14ac:dyDescent="0.3"/>
  <cols>
    <col min="1" max="1" width="13.59765625" customWidth="1"/>
    <col min="2" max="2" width="20.19921875" customWidth="1"/>
    <col min="3" max="3" width="12.09765625" bestFit="1" customWidth="1"/>
    <col min="4" max="4" width="15.6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98</v>
      </c>
      <c r="E1" s="38" t="s">
        <v>115</v>
      </c>
      <c r="F1" s="38" t="s">
        <v>116</v>
      </c>
    </row>
    <row r="2" spans="1:11" ht="16.2" customHeight="1" x14ac:dyDescent="0.3">
      <c r="A2" t="str">
        <f t="shared" ref="A2:A25" si="0">IF(B2&lt;&gt;"", "_c" &amp; ROW(B2)-ROW($B$2), "")</f>
        <v>_c0</v>
      </c>
      <c r="B2" t="s">
        <v>164</v>
      </c>
      <c r="C2" t="s">
        <v>171</v>
      </c>
      <c r="D2" s="28"/>
      <c r="E2" t="str" cm="1">
        <f t="array" ref="E2">_xlfn.XLOOKUP(B2,TAGS!$A$2:$A$29,TAGS!$B$2:$C$29,"",0)</f>
        <v/>
      </c>
      <c r="I2" s="1" t="s">
        <v>89</v>
      </c>
      <c r="J2" s="1" t="s">
        <v>90</v>
      </c>
      <c r="K2" s="1" t="s">
        <v>91</v>
      </c>
    </row>
    <row r="3" spans="1:11" ht="15.6" customHeight="1" x14ac:dyDescent="0.3">
      <c r="A3" t="str">
        <f t="shared" si="0"/>
        <v>_c1</v>
      </c>
      <c r="B3" t="s">
        <v>165</v>
      </c>
      <c r="C3" t="s">
        <v>172</v>
      </c>
      <c r="D3" s="28"/>
      <c r="E3" t="str" cm="1">
        <f t="array" ref="E3">_xlfn.XLOOKUP(B3,TAGS!$A$2:$A$29,TAGS!$B$2:$C$29,"",0)</f>
        <v/>
      </c>
      <c r="I3" s="22"/>
    </row>
    <row r="4" spans="1:11" ht="15" customHeight="1" x14ac:dyDescent="0.3">
      <c r="A4" t="str">
        <f t="shared" si="0"/>
        <v>_c2</v>
      </c>
      <c r="B4" t="s">
        <v>166</v>
      </c>
      <c r="C4" t="s">
        <v>172</v>
      </c>
      <c r="D4" s="29"/>
      <c r="E4" t="str" cm="1">
        <f t="array" ref="E4">_xlfn.XLOOKUP(B4,TAGS!$A$2:$A$29,TAGS!$B$2:$C$29,"",0)</f>
        <v/>
      </c>
    </row>
    <row r="5" spans="1:11" ht="16.2" customHeight="1" x14ac:dyDescent="0.3">
      <c r="A5" t="str">
        <f t="shared" si="0"/>
        <v>_c3</v>
      </c>
      <c r="B5" t="s">
        <v>167</v>
      </c>
      <c r="C5" t="s">
        <v>6</v>
      </c>
      <c r="D5" s="28"/>
      <c r="E5" t="str" cm="1">
        <f t="array" ref="E5">_xlfn.XLOOKUP(B5,TAGS!$A$2:$A$29,TAGS!$B$2:$C$29,"",0)</f>
        <v/>
      </c>
    </row>
    <row r="6" spans="1:11" ht="15" customHeight="1" x14ac:dyDescent="0.3">
      <c r="A6" t="str">
        <f t="shared" ref="A6:A17" si="1">IF(B6&lt;&gt;"", "_c" &amp; ROW(B6)-ROW($B$2), "")</f>
        <v>_c4</v>
      </c>
      <c r="B6" t="s">
        <v>168</v>
      </c>
      <c r="C6" t="s">
        <v>6</v>
      </c>
      <c r="D6" s="29"/>
      <c r="E6" t="str" cm="1">
        <f t="array" ref="E6">_xlfn.XLOOKUP(B6,TAGS!$A$2:$A$29,TAGS!$B$2:$C$29,"",0)</f>
        <v/>
      </c>
      <c r="I6" t="s">
        <v>106</v>
      </c>
      <c r="J6" t="s">
        <v>107</v>
      </c>
      <c r="K6" t="s">
        <v>108</v>
      </c>
    </row>
    <row r="7" spans="1:11" ht="16.2" customHeight="1" x14ac:dyDescent="0.3">
      <c r="A7" t="str">
        <f t="shared" si="1"/>
        <v>_c5</v>
      </c>
      <c r="B7" t="s">
        <v>169</v>
      </c>
      <c r="C7" t="s">
        <v>6</v>
      </c>
      <c r="D7" s="29"/>
      <c r="E7" t="str" cm="1">
        <f t="array" ref="E7">_xlfn.XLOOKUP(B7,TAGS!$A$2:$A$29,TAGS!$B$2:$C$29,"",0)</f>
        <v/>
      </c>
      <c r="I7" t="s">
        <v>99</v>
      </c>
      <c r="J7" t="s">
        <v>100</v>
      </c>
      <c r="K7" t="s">
        <v>109</v>
      </c>
    </row>
    <row r="8" spans="1:11" ht="16.2" customHeight="1" x14ac:dyDescent="0.3">
      <c r="A8" t="str">
        <f t="shared" si="1"/>
        <v>_c6</v>
      </c>
      <c r="B8" t="s">
        <v>170</v>
      </c>
      <c r="C8" t="s">
        <v>171</v>
      </c>
      <c r="D8" s="29"/>
      <c r="E8" t="str" cm="1">
        <f t="array" ref="E8">_xlfn.XLOOKUP(B8,TAGS!$A$2:$A$29,TAGS!$B$2:$C$29,"",0)</f>
        <v/>
      </c>
      <c r="I8" t="s">
        <v>101</v>
      </c>
      <c r="J8" t="s">
        <v>6</v>
      </c>
      <c r="K8" t="s">
        <v>110</v>
      </c>
    </row>
    <row r="9" spans="1:11" ht="16.2" customHeight="1" x14ac:dyDescent="0.3">
      <c r="A9" t="str">
        <f t="shared" si="1"/>
        <v>_c7</v>
      </c>
      <c r="B9" t="s">
        <v>158</v>
      </c>
      <c r="C9" t="s">
        <v>6</v>
      </c>
      <c r="D9"/>
      <c r="E9" t="str" cm="1">
        <f t="array" ref="E9">_xlfn.XLOOKUP(B9,TAGS!$A$2:$A$29,TAGS!$B$2:$C$29,"",0)</f>
        <v/>
      </c>
      <c r="I9" t="s">
        <v>5</v>
      </c>
      <c r="J9" t="s">
        <v>6</v>
      </c>
      <c r="K9" t="s">
        <v>5</v>
      </c>
    </row>
    <row r="10" spans="1:11" ht="16.2" customHeight="1" x14ac:dyDescent="0.3">
      <c r="A10" t="str">
        <f t="shared" si="1"/>
        <v>_c8</v>
      </c>
      <c r="B10" t="s">
        <v>106</v>
      </c>
      <c r="C10" t="s">
        <v>107</v>
      </c>
      <c r="D10" t="s">
        <v>108</v>
      </c>
      <c r="E10" t="str" cm="1">
        <f t="array" ref="E10">_xlfn.XLOOKUP(B10,TAGS!$A$2:$A$29,TAGS!$B$2:$C$29,"",0)</f>
        <v/>
      </c>
    </row>
    <row r="11" spans="1:11" ht="16.2" customHeight="1" x14ac:dyDescent="0.3">
      <c r="A11" t="str">
        <f>IF(B11&lt;&gt;"", "_c" &amp; ROW(B11)-ROW($B$2), "")</f>
        <v>_c9</v>
      </c>
      <c r="B11" t="s">
        <v>99</v>
      </c>
      <c r="C11" t="s">
        <v>100</v>
      </c>
      <c r="D11" t="s">
        <v>109</v>
      </c>
      <c r="E11" t="str" cm="1">
        <f t="array" ref="E11">_xlfn.XLOOKUP(B11,TAGS!$A$2:$A$29,TAGS!$B$2:$C$29,"",0)</f>
        <v/>
      </c>
    </row>
    <row r="12" spans="1:11" ht="16.2" customHeight="1" x14ac:dyDescent="0.3">
      <c r="A12" t="str">
        <f>IF(B12&lt;&gt;"", "_c" &amp; ROW(B12)-ROW($B$2), "")</f>
        <v>_c10</v>
      </c>
      <c r="B12" t="s">
        <v>101</v>
      </c>
      <c r="C12" t="s">
        <v>6</v>
      </c>
      <c r="D12" t="s">
        <v>110</v>
      </c>
      <c r="E12" t="str" cm="1">
        <f t="array" ref="E12">_xlfn.XLOOKUP(B12,TAGS!$A$2:$A$29,TAGS!$B$2:$C$29,"",0)</f>
        <v/>
      </c>
    </row>
    <row r="13" spans="1:11" ht="16.2" customHeight="1" x14ac:dyDescent="0.3">
      <c r="A13" t="str">
        <f>IF(B13&lt;&gt;"", "_c" &amp; ROW(B13)-ROW($B$2), "")</f>
        <v>_c11</v>
      </c>
      <c r="B13" t="s">
        <v>5</v>
      </c>
      <c r="C13" t="s">
        <v>6</v>
      </c>
      <c r="D13" t="s">
        <v>5</v>
      </c>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10</xdr:col>
                <xdr:colOff>0</xdr:colOff>
                <xdr:row>2</xdr:row>
                <xdr:rowOff>0</xdr:rowOff>
              </from>
              <to>
                <xdr:col>11</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5" r:id="rId8" name="lowerCase">
          <controlPr defaultSize="0" autoLine="0" autoPict="0" r:id="rId9">
            <anchor moveWithCells="1">
              <from>
                <xdr:col>8</xdr:col>
                <xdr:colOff>0</xdr:colOff>
                <xdr:row>2</xdr:row>
                <xdr:rowOff>0</xdr:rowOff>
              </from>
              <to>
                <xdr:col>8</xdr:col>
                <xdr:colOff>1203960</xdr:colOff>
                <xdr:row>3</xdr:row>
                <xdr:rowOff>0</xdr:rowOff>
              </to>
            </anchor>
          </controlPr>
        </control>
      </mc:Choice>
      <mc:Fallback>
        <control shapeId="1025" r:id="rId8"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3"/>
  <sheetViews>
    <sheetView workbookViewId="0">
      <selection activeCell="D26" sqref="D26"/>
    </sheetView>
  </sheetViews>
  <sheetFormatPr defaultRowHeight="15.6" x14ac:dyDescent="0.3"/>
  <cols>
    <col min="2" max="2" width="38.59765625" bestFit="1" customWidth="1"/>
    <col min="3" max="3" width="103.7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149</v>
      </c>
      <c r="G3" s="44"/>
    </row>
    <row r="4" spans="2:7" ht="16.2" customHeight="1" x14ac:dyDescent="0.3">
      <c r="B4" s="23" t="s">
        <v>97</v>
      </c>
      <c r="C4" s="30" t="str">
        <f>IF(C6="silver","_s",IF(C6="bronze","_b",IF(C6="reference"," ","")))</f>
        <v>_b</v>
      </c>
      <c r="F4" s="23" t="s">
        <v>150</v>
      </c>
      <c r="G4" s="2" t="s">
        <v>155</v>
      </c>
    </row>
    <row r="5" spans="2:7" x14ac:dyDescent="0.3">
      <c r="B5" s="1" t="s">
        <v>8</v>
      </c>
      <c r="C5" s="41" t="s">
        <v>159</v>
      </c>
      <c r="F5" s="1" t="s">
        <v>151</v>
      </c>
      <c r="G5" s="2" t="s">
        <v>154</v>
      </c>
    </row>
    <row r="6" spans="2:7" x14ac:dyDescent="0.3">
      <c r="B6" s="1" t="s">
        <v>10</v>
      </c>
      <c r="C6" s="41" t="s">
        <v>105</v>
      </c>
      <c r="F6" s="42" t="s">
        <v>152</v>
      </c>
      <c r="G6" s="2" t="s">
        <v>153</v>
      </c>
    </row>
    <row r="7" spans="2:7" x14ac:dyDescent="0.3">
      <c r="B7" s="1" t="s">
        <v>14</v>
      </c>
      <c r="C7" s="41" t="s">
        <v>159</v>
      </c>
    </row>
    <row r="8" spans="2:7" x14ac:dyDescent="0.3">
      <c r="B8" s="1" t="s">
        <v>11</v>
      </c>
      <c r="C8" s="41" t="s">
        <v>103</v>
      </c>
      <c r="F8" s="1" t="s">
        <v>141</v>
      </c>
      <c r="G8" s="2" t="s">
        <v>144</v>
      </c>
    </row>
    <row r="9" spans="2:7" ht="18.600000000000001" customHeight="1" x14ac:dyDescent="0.3">
      <c r="B9" s="1" t="s">
        <v>9</v>
      </c>
      <c r="C9" s="41" t="s">
        <v>156</v>
      </c>
      <c r="F9" s="1" t="s">
        <v>142</v>
      </c>
      <c r="G9" s="40" t="s">
        <v>148</v>
      </c>
    </row>
    <row r="10" spans="2:7" x14ac:dyDescent="0.3">
      <c r="B10" s="1" t="s">
        <v>17</v>
      </c>
      <c r="C10" s="41" t="s">
        <v>157</v>
      </c>
      <c r="F10" s="1" t="s">
        <v>143</v>
      </c>
      <c r="G10" s="2" t="s">
        <v>145</v>
      </c>
    </row>
    <row r="11" spans="2:7" x14ac:dyDescent="0.3">
      <c r="B11" s="25" t="s">
        <v>12</v>
      </c>
      <c r="C11" s="41" t="b">
        <v>1</v>
      </c>
      <c r="F11" s="1" t="s">
        <v>146</v>
      </c>
      <c r="G11" s="39" t="s">
        <v>147</v>
      </c>
    </row>
    <row r="12" spans="2:7" x14ac:dyDescent="0.3">
      <c r="B12" s="1" t="s">
        <v>13</v>
      </c>
      <c r="C12" s="41"/>
    </row>
    <row r="13" spans="2:7" x14ac:dyDescent="0.3">
      <c r="B13" s="1" t="s">
        <v>15</v>
      </c>
      <c r="C13" s="41" t="s">
        <v>104</v>
      </c>
    </row>
    <row r="14" spans="2:7" x14ac:dyDescent="0.3">
      <c r="B14" s="1" t="s">
        <v>19</v>
      </c>
      <c r="C14" s="41" t="s">
        <v>160</v>
      </c>
    </row>
    <row r="15" spans="2:7" x14ac:dyDescent="0.3">
      <c r="B15" s="1" t="s">
        <v>174</v>
      </c>
      <c r="C15" s="41" t="s">
        <v>161</v>
      </c>
    </row>
    <row r="16" spans="2:7" x14ac:dyDescent="0.3">
      <c r="B16" s="1" t="s">
        <v>102</v>
      </c>
      <c r="C16" s="41" t="s">
        <v>162</v>
      </c>
    </row>
    <row r="17" spans="2:4" x14ac:dyDescent="0.3">
      <c r="B17" s="1" t="s">
        <v>16</v>
      </c>
      <c r="C17" s="41" t="s">
        <v>163</v>
      </c>
    </row>
    <row r="18" spans="2:4" x14ac:dyDescent="0.3">
      <c r="B18" s="23" t="s">
        <v>111</v>
      </c>
      <c r="C18" s="32" t="str">
        <f>_xlfn.CONCAT(D18,"_task")</f>
        <v>opt_dly_descriptions_task</v>
      </c>
      <c r="D18" s="36" t="str">
        <f>C7</f>
        <v>opt_dly_descriptions</v>
      </c>
    </row>
    <row r="19" spans="2:4" x14ac:dyDescent="0.3">
      <c r="B19" s="23" t="s">
        <v>112</v>
      </c>
      <c r="C19" s="32" t="str">
        <f>IF(LOWER(C9)="hourly","txn_date",
IF(LOWER(C9)="daily","file_date",
IF(LOWER(C9)="minutes","file_timestamp_bucket, txn_date","")))</f>
        <v>file_date</v>
      </c>
    </row>
    <row r="20" spans="2:4" x14ac:dyDescent="0.3">
      <c r="B20" s="34" t="s">
        <v>113</v>
      </c>
      <c r="C20" s="35" t="str">
        <f>IF(LOWER(C9)="hourly","file_timestamp_bucket",
IF(LOWER(C9)="daily","file_date"))</f>
        <v>file_date</v>
      </c>
    </row>
    <row r="21" spans="2:4" x14ac:dyDescent="0.3">
      <c r="B21" s="2" t="s">
        <v>177</v>
      </c>
      <c r="C21" s="30" t="s">
        <v>173</v>
      </c>
    </row>
    <row r="22" spans="2:4" x14ac:dyDescent="0.3">
      <c r="B22" s="23" t="s">
        <v>175</v>
      </c>
      <c r="C22" s="32" t="s">
        <v>179</v>
      </c>
    </row>
    <row r="23" spans="2:4" x14ac:dyDescent="0.3">
      <c r="B23" s="23" t="s">
        <v>176</v>
      </c>
      <c r="C23" s="32" t="s">
        <v>178</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114</v>
      </c>
      <c r="B1" s="37" t="s">
        <v>115</v>
      </c>
      <c r="C1" s="37" t="s">
        <v>116</v>
      </c>
    </row>
    <row r="2" spans="1:3" x14ac:dyDescent="0.3">
      <c r="A2" t="s">
        <v>3</v>
      </c>
      <c r="B2" t="s">
        <v>117</v>
      </c>
      <c r="C2" t="s">
        <v>118</v>
      </c>
    </row>
    <row r="3" spans="1:3" x14ac:dyDescent="0.3">
      <c r="A3" t="s">
        <v>23</v>
      </c>
      <c r="B3" t="s">
        <v>117</v>
      </c>
      <c r="C3" t="s">
        <v>118</v>
      </c>
    </row>
    <row r="4" spans="1:3" x14ac:dyDescent="0.3">
      <c r="A4" t="s">
        <v>87</v>
      </c>
      <c r="B4" t="s">
        <v>117</v>
      </c>
      <c r="C4" t="s">
        <v>118</v>
      </c>
    </row>
    <row r="5" spans="1:3" x14ac:dyDescent="0.3">
      <c r="A5" t="s">
        <v>88</v>
      </c>
      <c r="B5" t="s">
        <v>117</v>
      </c>
      <c r="C5" t="s">
        <v>118</v>
      </c>
    </row>
    <row r="6" spans="1:3" x14ac:dyDescent="0.3">
      <c r="A6" t="s">
        <v>119</v>
      </c>
      <c r="B6" t="s">
        <v>117</v>
      </c>
      <c r="C6" t="s">
        <v>118</v>
      </c>
    </row>
    <row r="7" spans="1:3" x14ac:dyDescent="0.3">
      <c r="A7" t="s">
        <v>31</v>
      </c>
      <c r="B7" t="s">
        <v>117</v>
      </c>
      <c r="C7" t="s">
        <v>118</v>
      </c>
    </row>
    <row r="8" spans="1:3" x14ac:dyDescent="0.3">
      <c r="A8" t="s">
        <v>36</v>
      </c>
      <c r="B8" t="s">
        <v>117</v>
      </c>
      <c r="C8" t="s">
        <v>118</v>
      </c>
    </row>
    <row r="9" spans="1:3" x14ac:dyDescent="0.3">
      <c r="A9" t="s">
        <v>120</v>
      </c>
      <c r="B9" t="s">
        <v>117</v>
      </c>
      <c r="C9" t="s">
        <v>118</v>
      </c>
    </row>
    <row r="10" spans="1:3" x14ac:dyDescent="0.3">
      <c r="A10" t="s">
        <v>121</v>
      </c>
      <c r="B10" t="s">
        <v>117</v>
      </c>
      <c r="C10" t="s">
        <v>118</v>
      </c>
    </row>
    <row r="11" spans="1:3" x14ac:dyDescent="0.3">
      <c r="A11" t="s">
        <v>122</v>
      </c>
      <c r="B11" t="s">
        <v>117</v>
      </c>
      <c r="C11" t="s">
        <v>118</v>
      </c>
    </row>
    <row r="12" spans="1:3" x14ac:dyDescent="0.3">
      <c r="A12" t="s">
        <v>123</v>
      </c>
      <c r="B12" t="s">
        <v>117</v>
      </c>
      <c r="C12" t="s">
        <v>118</v>
      </c>
    </row>
    <row r="13" spans="1:3" x14ac:dyDescent="0.3">
      <c r="A13" t="s">
        <v>124</v>
      </c>
      <c r="B13" t="s">
        <v>117</v>
      </c>
      <c r="C13" t="s">
        <v>118</v>
      </c>
    </row>
    <row r="14" spans="1:3" x14ac:dyDescent="0.3">
      <c r="A14" t="s">
        <v>125</v>
      </c>
      <c r="B14" t="s">
        <v>117</v>
      </c>
      <c r="C14" t="s">
        <v>118</v>
      </c>
    </row>
    <row r="15" spans="1:3" x14ac:dyDescent="0.3">
      <c r="A15" t="s">
        <v>126</v>
      </c>
      <c r="B15" t="s">
        <v>117</v>
      </c>
      <c r="C15" t="s">
        <v>118</v>
      </c>
    </row>
    <row r="16" spans="1:3" x14ac:dyDescent="0.3">
      <c r="A16" t="s">
        <v>127</v>
      </c>
      <c r="B16" t="s">
        <v>117</v>
      </c>
      <c r="C16" t="s">
        <v>118</v>
      </c>
    </row>
    <row r="17" spans="1:3" x14ac:dyDescent="0.3">
      <c r="A17" t="s">
        <v>128</v>
      </c>
      <c r="B17" t="s">
        <v>117</v>
      </c>
      <c r="C17" t="s">
        <v>118</v>
      </c>
    </row>
    <row r="18" spans="1:3" x14ac:dyDescent="0.3">
      <c r="A18" t="s">
        <v>129</v>
      </c>
      <c r="B18" t="s">
        <v>130</v>
      </c>
      <c r="C18" t="s">
        <v>131</v>
      </c>
    </row>
    <row r="19" spans="1:3" x14ac:dyDescent="0.3">
      <c r="A19" t="s">
        <v>132</v>
      </c>
      <c r="B19" t="s">
        <v>130</v>
      </c>
      <c r="C19" t="s">
        <v>131</v>
      </c>
    </row>
    <row r="20" spans="1:3" x14ac:dyDescent="0.3">
      <c r="A20" t="s">
        <v>133</v>
      </c>
      <c r="B20" t="s">
        <v>130</v>
      </c>
      <c r="C20" t="s">
        <v>131</v>
      </c>
    </row>
    <row r="21" spans="1:3" x14ac:dyDescent="0.3">
      <c r="A21" t="s">
        <v>134</v>
      </c>
      <c r="B21" t="s">
        <v>130</v>
      </c>
      <c r="C21" t="s">
        <v>131</v>
      </c>
    </row>
    <row r="22" spans="1:3" x14ac:dyDescent="0.3">
      <c r="A22" t="s">
        <v>135</v>
      </c>
      <c r="B22" t="s">
        <v>130</v>
      </c>
      <c r="C22" t="s">
        <v>131</v>
      </c>
    </row>
    <row r="23" spans="1:3" x14ac:dyDescent="0.3">
      <c r="A23" t="s">
        <v>136</v>
      </c>
      <c r="B23" t="s">
        <v>130</v>
      </c>
      <c r="C23" t="s">
        <v>131</v>
      </c>
    </row>
    <row r="24" spans="1:3" x14ac:dyDescent="0.3">
      <c r="A24" t="s">
        <v>137</v>
      </c>
      <c r="B24" t="s">
        <v>130</v>
      </c>
      <c r="C24" t="s">
        <v>131</v>
      </c>
    </row>
    <row r="25" spans="1:3" x14ac:dyDescent="0.3">
      <c r="A25" t="s">
        <v>138</v>
      </c>
      <c r="B25" t="s">
        <v>130</v>
      </c>
      <c r="C25" t="s">
        <v>131</v>
      </c>
    </row>
    <row r="26" spans="1:3" x14ac:dyDescent="0.3">
      <c r="A26" t="s">
        <v>139</v>
      </c>
      <c r="B26" t="s">
        <v>130</v>
      </c>
      <c r="C26" t="s">
        <v>131</v>
      </c>
    </row>
    <row r="27" spans="1:3" x14ac:dyDescent="0.3">
      <c r="A27" t="s">
        <v>140</v>
      </c>
      <c r="B27" t="s">
        <v>130</v>
      </c>
      <c r="C27" t="s">
        <v>131</v>
      </c>
    </row>
    <row r="28" spans="1:3" x14ac:dyDescent="0.3">
      <c r="A28" t="s">
        <v>54</v>
      </c>
      <c r="B28" t="s">
        <v>130</v>
      </c>
      <c r="C28" t="s">
        <v>131</v>
      </c>
    </row>
    <row r="29" spans="1:3" x14ac:dyDescent="0.3">
      <c r="A29" t="s">
        <v>55</v>
      </c>
      <c r="B29" t="s">
        <v>130</v>
      </c>
      <c r="C29"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59</v>
      </c>
      <c r="D1" s="1" t="s">
        <v>20</v>
      </c>
    </row>
    <row r="2" spans="1:4" ht="18.600000000000001" customHeight="1" x14ac:dyDescent="0.3">
      <c r="A2" t="str">
        <f>IF(B2&lt;&gt;"", ROW(B2)-ROW($B$2) &amp; ","&amp;B2, "")</f>
        <v>0,description_code</v>
      </c>
      <c r="B2" t="str">
        <f>IF(schema!B2&lt;&gt;"", schema!B2, "")</f>
        <v>description_code</v>
      </c>
      <c r="C2" t="str">
        <f>IF(schema!C2&lt;&gt;"", schema!C2, "")</f>
        <v>decimal(10,0)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decimal(6,0)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decimal(6,0)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decimal(10,0)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8,file_date</v>
      </c>
      <c r="B10" t="str">
        <f>IF(schema!B10&lt;&gt;"", schema!B10, "")</f>
        <v>file_date</v>
      </c>
      <c r="C10" t="str">
        <f>IF(schema!C10&lt;&gt;"", schema!C10, "")</f>
        <v>date</v>
      </c>
      <c r="D10" s="20" t="str">
        <f>IF(schema!B10&lt;&gt;"",_xlfn.XLOOKUP(TRIM(B10), masking_fields!$B$2:$B$100, masking_fields!$E$2:$E$100, B10, 0),"")</f>
        <v>file_date</v>
      </c>
    </row>
    <row r="11" spans="1:4" x14ac:dyDescent="0.3">
      <c r="A11" t="str">
        <f t="shared" si="0"/>
        <v>9,dbx_process_dttm</v>
      </c>
      <c r="B11" t="str">
        <f>IF(schema!B11&lt;&gt;"", schema!B11, "")</f>
        <v>dbx_process_dttm</v>
      </c>
      <c r="C11" t="str">
        <f>IF(schema!C11&lt;&gt;"", schema!C11, "")</f>
        <v>timestamp</v>
      </c>
      <c r="D11" s="20" t="str">
        <f>IF(schema!B11&lt;&gt;"",_xlfn.XLOOKUP(TRIM(B11), masking_fields!$B$2:$B$100, masking_fields!$E$2:$E$100, B11, 0),"")</f>
        <v>dbx_process_dttm</v>
      </c>
    </row>
    <row r="12" spans="1:4" x14ac:dyDescent="0.3">
      <c r="A12" t="str">
        <f t="shared" si="0"/>
        <v>10,file_name</v>
      </c>
      <c r="B12" t="str">
        <f>IF(schema!B12&lt;&gt;"", schema!B12, "")</f>
        <v>file_name</v>
      </c>
      <c r="C12" t="str">
        <f>IF(schema!C12&lt;&gt;"", schema!C12, "")</f>
        <v>string</v>
      </c>
      <c r="D12" s="20" t="str">
        <f>IF(schema!B12&lt;&gt;"",_xlfn.XLOOKUP(TRIM(B12), masking_fields!$B$2:$B$100, masking_fields!$E$2:$E$100, B12, 0),"")</f>
        <v>file_name</v>
      </c>
    </row>
    <row r="13" spans="1:4" x14ac:dyDescent="0.3">
      <c r="A13" t="str">
        <f t="shared" si="0"/>
        <v>11,file_id</v>
      </c>
      <c r="B13" t="str">
        <f>IF(schema!B13&lt;&gt;"", schema!B13, "")</f>
        <v>file_id</v>
      </c>
      <c r="C13" t="str">
        <f>IF(schema!C13&lt;&gt;"", schema!C13, "")</f>
        <v>string</v>
      </c>
      <c r="D13" s="20" t="str">
        <f>IF(schema!B13&lt;&gt;"",_xlfn.XLOOKUP(TRIM(B13), masking_fields!$B$2:$B$100, masking_fields!$E$2:$E$100, B13, 0),"")</f>
        <v>file_id</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58</v>
      </c>
      <c r="B1" t="s">
        <v>1</v>
      </c>
      <c r="C1" t="s">
        <v>21</v>
      </c>
      <c r="D1" t="s">
        <v>22</v>
      </c>
      <c r="E1" t="s">
        <v>92</v>
      </c>
      <c r="H1" s="2" t="s">
        <v>84</v>
      </c>
      <c r="I1" s="1">
        <v>63</v>
      </c>
    </row>
    <row r="2" spans="1:9" s="20" customFormat="1" ht="15" customHeight="1" x14ac:dyDescent="0.3">
      <c r="A2" s="20">
        <f>IF(B2&lt;&gt;"", ROW(B2)-ROW($B$2) + 1, "")</f>
        <v>1</v>
      </c>
      <c r="B2" s="20" t="s">
        <v>23</v>
      </c>
      <c r="C2" s="20" t="s">
        <v>24</v>
      </c>
      <c r="D2" s="20" t="s">
        <v>24</v>
      </c>
      <c r="E2" s="20" t="str">
        <f>IF(B2&lt;&gt;"",IF(COUNTIF($H$2:$H$15,B2)=0, SUBSTITUTE('MASKING-GUIDE'!$I$20,"&lt;field&gt;",B2), INDEX($I$2:$I$15, MATCH(B2, $H$2:$H$15, 0))),"")</f>
        <v>lower(sha2(concat(trim(cast(owning_subscriber_id as string)), 'pO7i1cOAu2qQzFcJyaWBMDAShsfhK6uEmNX57h3vK83lPFFqxCHFWhEPzA3pXulQ'),256)) as owning_subscriber_id</v>
      </c>
      <c r="H2" s="3" t="s">
        <v>23</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24</v>
      </c>
      <c r="D3" s="20" t="s">
        <v>24</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25</v>
      </c>
      <c r="C4" s="20" t="s">
        <v>24</v>
      </c>
      <c r="D4" s="20" t="s">
        <v>24</v>
      </c>
      <c r="E4" s="20" t="str">
        <f>IF(B4&lt;&gt;"",IF(COUNTIF($H$2:$H$15,B4)=0, SUBSTITUTE('MASKING-GUIDE'!$I$20,"&lt;field&gt;",B4), INDEX($I$2:$I$15, MATCH(B4, $H$2:$H$15, 0))),"")</f>
        <v>lower(sha2(concat(trim(cast(subscriber_id as string)), 'pO7i1cOAu2qQzFcJyaWBMDAShsfhK6uEmNX57h3vK83lPFFqxCHFWhEPzA3pXulQ'),256)) as subscriber_id</v>
      </c>
      <c r="H4" s="3" t="s">
        <v>25</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26</v>
      </c>
      <c r="C5" s="20" t="s">
        <v>24</v>
      </c>
      <c r="D5" s="20" t="s">
        <v>27</v>
      </c>
      <c r="E5" s="20" t="str">
        <f>IF(B5&lt;&gt;"",IF(COUNTIF($H$2:$H$15,B5)=0, SUBSTITUTE('MASKING-GUIDE'!$I$20,"&lt;field&gt;",B5), INDEX($I$2:$I$15, MATCH(B5, $H$2:$H$15, 0))),"")</f>
        <v>lower(sha2(concat(trim(retailer_id), 'pO7i1cOAu2qQzFcJyaWBMDAShsfhK6uEmNX57h3vK83lPFFqxCHFWhEPzA3pXulQ'),256)) as retailer_id</v>
      </c>
      <c r="H5" s="3" t="s">
        <v>85</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28</v>
      </c>
      <c r="C6" s="20" t="s">
        <v>24</v>
      </c>
      <c r="D6" s="20" t="s">
        <v>27</v>
      </c>
      <c r="E6" s="20" t="str">
        <f>IF(B6&lt;&gt;"",IF(COUNTIF($H$2:$H$15,B6)=0, SUBSTITUTE('MASKING-GUIDE'!$I$20,"&lt;field&gt;",B6), INDEX($I$2:$I$15, MATCH(B6, $H$2:$H$15, 0))),"")</f>
        <v>lower(sha2(concat(trim(cast(ret_id as string)), 'pO7i1cOAu2qQzFcJyaWBMDAShsfhK6uEmNX57h3vK83lPFFqxCHFWhEPzA3pXulQ'),256)) as ret_id</v>
      </c>
      <c r="H6" s="3" t="s">
        <v>86</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29</v>
      </c>
      <c r="C7" s="20" t="s">
        <v>24</v>
      </c>
      <c r="D7" s="20" t="s">
        <v>24</v>
      </c>
      <c r="E7" s="20" t="str">
        <f>IF(B7&lt;&gt;"",IF(COUNTIF($H$2:$H$15,B7)=0, SUBSTITUTE('MASKING-GUIDE'!$I$20,"&lt;field&gt;",B7), INDEX($I$2:$I$15, MATCH(B7, $H$2:$H$15, 0))),"")</f>
        <v>lower(sha2(concat(trim(cast(sub_id as string)), 'pO7i1cOAu2qQzFcJyaWBMDAShsfhK6uEmNX57h3vK83lPFFqxCHFWhEPzA3pXulQ'),256)) as sub_id</v>
      </c>
      <c r="H7" s="3" t="s">
        <v>34</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30</v>
      </c>
      <c r="C8" s="20" t="s">
        <v>24</v>
      </c>
      <c r="D8" s="20" t="s">
        <v>27</v>
      </c>
      <c r="E8" s="20" t="str">
        <f>IF(B8&lt;&gt;"",IF(COUNTIF($H$2:$H$15,B8)=0, SUBSTITUTE('MASKING-GUIDE'!$I$20,"&lt;field&gt;",B8), INDEX($I$2:$I$15, MATCH(B8, $H$2:$H$15, 0))),"")</f>
        <v>lower(sha2(concat(trim(fund_src), 'pO7i1cOAu2qQzFcJyaWBMDAShsfhK6uEmNX57h3vK83lPFFqxCHFWhEPzA3pXulQ'),256)) as fund_src</v>
      </c>
      <c r="H8" s="3" t="s">
        <v>35</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31</v>
      </c>
      <c r="C9" s="20" t="s">
        <v>24</v>
      </c>
      <c r="D9" s="20" t="s">
        <v>27</v>
      </c>
      <c r="E9" s="20" t="str">
        <f>IF(B9&lt;&gt;"",IF(COUNTIF($H$2:$H$15,B9)=0, SUBSTITUTE('MASKING-GUIDE'!$I$20,"&lt;field&gt;",B9), INDEX($I$2:$I$15, MATCH(B9, $H$2:$H$15, 0))),"")</f>
        <v>lower(sha2(concat(trim(imsi), 'pO7i1cOAu2qQzFcJyaWBMDAShsfhK6uEmNX57h3vK83lPFFqxCHFWhEPzA3pXulQ'),256)) as imsi</v>
      </c>
      <c r="H9" s="3" t="s">
        <v>38</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32</v>
      </c>
      <c r="C10" s="20" t="s">
        <v>24</v>
      </c>
      <c r="D10" s="20" t="s">
        <v>27</v>
      </c>
      <c r="E10" s="20" t="str">
        <f>IF(B10&lt;&gt;"",IF(COUNTIF($H$2:$H$15,B10)=0, SUBSTITUTE('MASKING-GUIDE'!$I$20,"&lt;field&gt;",B10), INDEX($I$2:$I$15, MATCH(B10, $H$2:$H$15, 0))),"")</f>
        <v>lower(sha2(concat(trim(callingnumber), 'pO7i1cOAu2qQzFcJyaWBMDAShsfhK6uEmNX57h3vK83lPFFqxCHFWhEPzA3pXulQ'),256)) as callingnumber</v>
      </c>
      <c r="H10" s="3" t="s">
        <v>37</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33</v>
      </c>
      <c r="C11" s="20" t="s">
        <v>24</v>
      </c>
      <c r="D11" s="20" t="s">
        <v>27</v>
      </c>
      <c r="E11" s="20" t="str">
        <f>IF(B11&lt;&gt;"",IF(COUNTIF($H$2:$H$15,B11)=0, SUBSTITUTE('MASKING-GUIDE'!$I$20,"&lt;field&gt;",B11), INDEX($I$2:$I$15, MATCH(B11, $H$2:$H$15, 0))),"")</f>
        <v>lower(sha2(concat(trim(callednumber), 'pO7i1cOAu2qQzFcJyaWBMDAShsfhK6uEmNX57h3vK83lPFFqxCHFWhEPzA3pXulQ'),256)) as callednumber</v>
      </c>
      <c r="H11" s="3" t="s">
        <v>38</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34</v>
      </c>
      <c r="C12" s="20" t="s">
        <v>24</v>
      </c>
      <c r="D12" s="20" t="s">
        <v>24</v>
      </c>
      <c r="E12" s="20" t="str">
        <f>IF(B12&lt;&gt;"",IF(COUNTIF($H$2:$H$15,B12)=0, SUBSTITUTE('MASKING-GUIDE'!$I$20,"&lt;field&gt;",B12), INDEX($I$2:$I$15, MATCH(B12, $H$2:$H$15, 0))),"")</f>
        <v>lower(sha2(concat(trim(cast(ret_min as string)), 'pO7i1cOAu2qQzFcJyaWBMDAShsfhK6uEmNX57h3vK83lPFFqxCHFWhEPzA3pXulQ'),256)) as ret_min</v>
      </c>
      <c r="H12" s="3" t="s">
        <v>29</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35</v>
      </c>
      <c r="C13" s="20" t="s">
        <v>24</v>
      </c>
      <c r="D13" s="20" t="s">
        <v>24</v>
      </c>
      <c r="E13" s="20" t="str">
        <f>IF(B13&lt;&gt;"",IF(COUNTIF($H$2:$H$15,B13)=0, SUBSTITUTE('MASKING-GUIDE'!$I$20,"&lt;field&gt;",B13), INDEX($I$2:$I$15, MATCH(B13, $H$2:$H$15, 0))),"")</f>
        <v>lower(sha2(concat(trim(cast(ret_msisdn as string)), 'pO7i1cOAu2qQzFcJyaWBMDAShsfhK6uEmNX57h3vK83lPFFqxCHFWhEPzA3pXulQ'),256)) as ret_msisdn</v>
      </c>
      <c r="H13" s="3" t="s">
        <v>87</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36</v>
      </c>
      <c r="C14" s="20" t="s">
        <v>24</v>
      </c>
      <c r="D14" s="20" t="s">
        <v>27</v>
      </c>
      <c r="E14" s="20" t="str">
        <f>IF(B14&lt;&gt;"",IF(COUNTIF($H$2:$H$15,B14)=0, SUBSTITUTE('MASKING-GUIDE'!$I$20,"&lt;field&gt;",B14), INDEX($I$2:$I$15, MATCH(B14, $H$2:$H$15, 0))),"")</f>
        <v>lower(sha2(concat(trim(imei), 'pO7i1cOAu2qQzFcJyaWBMDAShsfhK6uEmNX57h3vK83lPFFqxCHFWhEPzA3pXulQ'),256)) as imei</v>
      </c>
      <c r="H14" s="3" t="s">
        <v>88</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37</v>
      </c>
      <c r="C15" t="s">
        <v>24</v>
      </c>
      <c r="D15" t="s">
        <v>24</v>
      </c>
      <c r="E15" s="20" t="str">
        <f>IF(B15&lt;&gt;"",IF(COUNTIF($H$2:$H$15,B15)=0, SUBSTITUTE('MASKING-GUIDE'!$I$20,"&lt;field&gt;",B15), INDEX($I$2:$I$15, MATCH(B15, $H$2:$H$15, 0))),"")</f>
        <v>lower(sha2(concat(trim(cast(dsp_min as string)), 'pO7i1cOAu2qQzFcJyaWBMDAShsfhK6uEmNX57h3vK83lPFFqxCHFWhEPzA3pXulQ'),256)) as dsp_min</v>
      </c>
      <c r="H15" s="3" t="s">
        <v>28</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38</v>
      </c>
      <c r="C16" t="s">
        <v>24</v>
      </c>
      <c r="D16" t="s">
        <v>24</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39</v>
      </c>
      <c r="C17" t="s">
        <v>24</v>
      </c>
      <c r="D17" t="s">
        <v>27</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40</v>
      </c>
      <c r="C18" t="s">
        <v>24</v>
      </c>
      <c r="D18" t="s">
        <v>27</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41</v>
      </c>
      <c r="C19" t="s">
        <v>24</v>
      </c>
      <c r="D19" t="s">
        <v>27</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42</v>
      </c>
      <c r="C20" t="s">
        <v>24</v>
      </c>
      <c r="D20" t="s">
        <v>27</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43</v>
      </c>
      <c r="C21" t="s">
        <v>24</v>
      </c>
      <c r="D21" t="s">
        <v>27</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44</v>
      </c>
      <c r="C22" t="s">
        <v>24</v>
      </c>
      <c r="D22" t="s">
        <v>27</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45</v>
      </c>
      <c r="C23" t="s">
        <v>24</v>
      </c>
      <c r="D23" t="s">
        <v>27</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46</v>
      </c>
      <c r="C24" t="s">
        <v>24</v>
      </c>
      <c r="D24" t="s">
        <v>27</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47</v>
      </c>
      <c r="C25" t="s">
        <v>24</v>
      </c>
      <c r="D25" t="s">
        <v>27</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48</v>
      </c>
      <c r="C26" t="s">
        <v>24</v>
      </c>
      <c r="D26" t="s">
        <v>27</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49</v>
      </c>
      <c r="C27" t="s">
        <v>24</v>
      </c>
      <c r="D27" t="s">
        <v>27</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50</v>
      </c>
      <c r="C28" t="s">
        <v>24</v>
      </c>
      <c r="D28" t="s">
        <v>27</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51</v>
      </c>
      <c r="C29" t="s">
        <v>24</v>
      </c>
      <c r="D29" t="s">
        <v>27</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52</v>
      </c>
      <c r="C30" t="s">
        <v>24</v>
      </c>
      <c r="D30" t="s">
        <v>27</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53</v>
      </c>
      <c r="C31" t="s">
        <v>24</v>
      </c>
      <c r="D31" t="s">
        <v>27</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54</v>
      </c>
      <c r="C32" t="s">
        <v>24</v>
      </c>
      <c r="D32" t="s">
        <v>27</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55</v>
      </c>
      <c r="C33" t="s">
        <v>24</v>
      </c>
      <c r="D33" t="s">
        <v>27</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56</v>
      </c>
      <c r="C34" t="s">
        <v>24</v>
      </c>
      <c r="D34" t="s">
        <v>27</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57</v>
      </c>
      <c r="C35" t="s">
        <v>24</v>
      </c>
      <c r="D35" t="s">
        <v>27</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24</v>
      </c>
      <c r="D36" s="20" t="s">
        <v>27</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95</v>
      </c>
      <c r="C37" s="20" t="s">
        <v>24</v>
      </c>
      <c r="D37" s="20" t="s">
        <v>27</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96</v>
      </c>
      <c r="C38" s="20" t="s">
        <v>24</v>
      </c>
      <c r="D38" s="20" t="s">
        <v>27</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94</v>
      </c>
      <c r="C39" s="20" t="s">
        <v>24</v>
      </c>
      <c r="D39" s="20" t="s">
        <v>27</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93</v>
      </c>
      <c r="C40" s="20" t="s">
        <v>24</v>
      </c>
      <c r="D40" s="20" t="s">
        <v>27</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60</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61</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62</v>
      </c>
      <c r="I7" s="10" t="s">
        <v>63</v>
      </c>
      <c r="J7" s="11" t="s">
        <v>64</v>
      </c>
      <c r="K7" s="12"/>
    </row>
    <row r="8" spans="1:11" ht="57.6" x14ac:dyDescent="0.3">
      <c r="A8" s="4"/>
      <c r="B8" s="4"/>
      <c r="C8" s="4"/>
      <c r="D8" s="4"/>
      <c r="E8" s="48" t="s">
        <v>65</v>
      </c>
      <c r="F8" s="48" t="s">
        <v>66</v>
      </c>
      <c r="G8" s="11" t="s">
        <v>67</v>
      </c>
      <c r="H8" s="13" t="s">
        <v>68</v>
      </c>
      <c r="I8" s="13" t="s">
        <v>69</v>
      </c>
      <c r="J8" s="14"/>
      <c r="K8" s="12"/>
    </row>
    <row r="9" spans="1:11" x14ac:dyDescent="0.3">
      <c r="A9" s="4"/>
      <c r="B9" s="4"/>
      <c r="C9" s="4"/>
      <c r="D9" s="4"/>
      <c r="E9" s="49"/>
      <c r="F9" s="49"/>
      <c r="G9" s="11" t="s">
        <v>70</v>
      </c>
      <c r="H9" s="14" t="s">
        <v>71</v>
      </c>
      <c r="I9" s="14" t="s">
        <v>71</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72</v>
      </c>
      <c r="F11" s="48" t="s">
        <v>73</v>
      </c>
      <c r="G11" s="11" t="s">
        <v>67</v>
      </c>
      <c r="H11" s="13" t="s">
        <v>74</v>
      </c>
      <c r="I11" s="13" t="s">
        <v>75</v>
      </c>
      <c r="J11" s="14"/>
      <c r="K11" s="12"/>
    </row>
    <row r="12" spans="1:11" x14ac:dyDescent="0.3">
      <c r="A12" s="4"/>
      <c r="B12" s="4"/>
      <c r="C12" s="4"/>
      <c r="D12" s="4"/>
      <c r="E12" s="49"/>
      <c r="F12" s="49"/>
      <c r="G12" s="11" t="s">
        <v>70</v>
      </c>
      <c r="H12" s="14" t="s">
        <v>71</v>
      </c>
      <c r="I12" s="14" t="s">
        <v>71</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76</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77</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62</v>
      </c>
      <c r="I19" s="10" t="s">
        <v>63</v>
      </c>
      <c r="J19" s="11" t="s">
        <v>64</v>
      </c>
      <c r="K19" s="4"/>
    </row>
    <row r="20" spans="1:11" ht="57.6" x14ac:dyDescent="0.3">
      <c r="A20" s="4"/>
      <c r="B20" s="4"/>
      <c r="C20" s="4"/>
      <c r="D20" s="4"/>
      <c r="E20" s="48" t="s">
        <v>78</v>
      </c>
      <c r="F20" s="50" t="s">
        <v>79</v>
      </c>
      <c r="G20" s="11" t="s">
        <v>67</v>
      </c>
      <c r="H20" s="13" t="s">
        <v>80</v>
      </c>
      <c r="I20" s="13" t="s">
        <v>81</v>
      </c>
      <c r="J20" s="14"/>
      <c r="K20" s="4"/>
    </row>
    <row r="21" spans="1:11" x14ac:dyDescent="0.3">
      <c r="A21" s="4"/>
      <c r="B21" s="4"/>
      <c r="C21" s="4"/>
      <c r="D21" s="4"/>
      <c r="E21" s="49"/>
      <c r="F21" s="51"/>
      <c r="G21" s="11" t="s">
        <v>70</v>
      </c>
      <c r="H21" s="14" t="s">
        <v>82</v>
      </c>
      <c r="I21" s="14" t="s">
        <v>82</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83</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2025-09-22T02:02:41Z</dcterms:modified>
</cp:coreProperties>
</file>