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OLO RIVERBERO" sheetId="1" r:id="rId3"/>
    <sheet state="visible" name="COEFFICIENTI DI ASSORBIMENTO" sheetId="2" r:id="rId4"/>
  </sheets>
  <definedNames>
    <definedName localSheetId="1" name="vuoto">'CALCOLO RIVERBERO'!$B$6</definedName>
  </definedNames>
  <calcPr/>
</workbook>
</file>

<file path=xl/sharedStrings.xml><?xml version="1.0" encoding="utf-8"?>
<sst xmlns="http://schemas.openxmlformats.org/spreadsheetml/2006/main" count="84" uniqueCount="52">
  <si>
    <t>CALCOLO DEI TEMPI DI RIVERBERAZIONE</t>
  </si>
  <si>
    <t>NATURA DELLA SUPERFICIE</t>
  </si>
  <si>
    <t>COEFFICIENTI DI ASSORBIMENTO PER FREQUENZA</t>
  </si>
  <si>
    <t>Coefficienti di Assorbimento alle differenti frequenze</t>
  </si>
  <si>
    <t>NRC</t>
  </si>
  <si>
    <t>vuoto</t>
  </si>
  <si>
    <t>Pannello acustico, a parete</t>
  </si>
  <si>
    <t>Pannello acustico, sospeso</t>
  </si>
  <si>
    <t>Intonaco acustico</t>
  </si>
  <si>
    <t>Intonaco comune, su canniccio</t>
  </si>
  <si>
    <t>Cartongesso da 1/2"</t>
  </si>
  <si>
    <t>Foglio di compensato da 1/4"</t>
  </si>
  <si>
    <t>Mattone in cemento, grezzo</t>
  </si>
  <si>
    <t>Cemento colato</t>
  </si>
  <si>
    <t>Mattone</t>
  </si>
  <si>
    <t>Piatrelle in vinile su cemento</t>
  </si>
  <si>
    <t>Moquette su cemento</t>
  </si>
  <si>
    <t>Moquette con retro in feltro</t>
  </si>
  <si>
    <t>Pavimento in legno</t>
  </si>
  <si>
    <t>Vetro comune</t>
  </si>
  <si>
    <t>Vetro pesante</t>
  </si>
  <si>
    <t>Tendaggi in velluto medio</t>
  </si>
  <si>
    <t>Sedile tappezzato, vuoto</t>
  </si>
  <si>
    <t>Sedile tappezzato, occupato</t>
  </si>
  <si>
    <t>Sedile in legno, vuoto</t>
  </si>
  <si>
    <t xml:space="preserve">Marmo lucidato a parete o a pavimento </t>
  </si>
  <si>
    <t xml:space="preserve">Performated metal </t>
  </si>
  <si>
    <t>Panca in legno, occupata</t>
  </si>
  <si>
    <t>Vuoto</t>
  </si>
  <si>
    <t>Poltrona imbottita, occupata</t>
  </si>
  <si>
    <t>Sedia di legno, occupata</t>
  </si>
  <si>
    <t>Poltrona imbottita, non occupata</t>
  </si>
  <si>
    <t>Superfice in m²</t>
  </si>
  <si>
    <t>materiale</t>
  </si>
  <si>
    <t>125 Hz</t>
  </si>
  <si>
    <t>250 Hz</t>
  </si>
  <si>
    <t>500 Hz</t>
  </si>
  <si>
    <t>1000 Hz</t>
  </si>
  <si>
    <t>2000 Hz</t>
  </si>
  <si>
    <t>4000 Hz</t>
  </si>
  <si>
    <t xml:space="preserve">Superficie Pavimento m² </t>
  </si>
  <si>
    <t>Altezza m</t>
  </si>
  <si>
    <t>Costante della stanza 'R'</t>
  </si>
  <si>
    <t>Direttività sorgente 'Q'</t>
  </si>
  <si>
    <t>Coefficienti di Assorbimento alle differenti frequenze di persone e arredi</t>
  </si>
  <si>
    <t>Numero Arredi</t>
  </si>
  <si>
    <t>Distanza Critica in m</t>
  </si>
  <si>
    <r>
      <t>Volume m</t>
    </r>
    <r>
      <rPr>
        <rFont val="Tekton Pro"/>
        <b/>
        <color rgb="FFFFFFFF"/>
        <sz val="14.0"/>
      </rPr>
      <t>³</t>
    </r>
  </si>
  <si>
    <t>Superficie totale m²</t>
  </si>
  <si>
    <t>Coefficiente medio di assorbimento</t>
  </si>
  <si>
    <r>
      <t>Tempo di Reverberazione RT</t>
    </r>
    <r>
      <rPr>
        <rFont val="Calibri"/>
        <b/>
        <color rgb="FFFFFFFF"/>
        <sz val="8.0"/>
      </rPr>
      <t>60 in sec</t>
    </r>
  </si>
  <si>
    <t>Frequenza Critica in Hz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</si>
</sst>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b/>
      <sz val="20.0"/>
      <color rgb="FFFFFFFF"/>
      <name val="Calibri"/>
    </font>
    <font/>
    <font>
      <b/>
      <sz val="16.0"/>
      <color rgb="FF000000"/>
      <name val="Calibri"/>
    </font>
    <font>
      <b/>
      <sz val="14.0"/>
      <color rgb="FFFFFFFF"/>
      <name val="Calibri"/>
    </font>
    <font>
      <b/>
      <sz val="14.0"/>
      <color rgb="FF000000"/>
      <name val="Calibri"/>
    </font>
    <font>
      <b/>
      <sz val="12.0"/>
      <color rgb="FF000000"/>
      <name val="Calibri"/>
    </font>
    <font>
      <sz val="10.0"/>
      <color rgb="FF000000"/>
      <name val="Verdana"/>
    </font>
    <font>
      <sz val="11.0"/>
      <color rgb="FF000000"/>
      <name val="Arial"/>
    </font>
    <font>
      <b/>
      <sz val="11.0"/>
      <color rgb="FFFFFFFF"/>
      <name val="Calibri"/>
    </font>
    <font>
      <b/>
      <sz val="12.0"/>
      <color rgb="FFFFFFFF"/>
      <name val="Calibri"/>
    </font>
    <font>
      <b/>
      <sz val="9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1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0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horizontal="center" shrinkToFit="0" vertical="bottom" wrapText="0"/>
    </xf>
    <xf borderId="6" fillId="2" fontId="4" numFmtId="0" xfId="0" applyAlignment="1" applyBorder="1" applyFont="1">
      <alignment shrinkToFit="0" vertical="bottom" wrapText="0"/>
    </xf>
    <xf borderId="7" fillId="2" fontId="4" numFmtId="0" xfId="0" applyAlignment="1" applyBorder="1" applyFont="1">
      <alignment shrinkToFit="0" vertical="bottom" wrapText="0"/>
    </xf>
    <xf borderId="8" fillId="0" fontId="5" numFmtId="0" xfId="0" applyAlignment="1" applyBorder="1" applyFont="1">
      <alignment horizontal="center" shrinkToFit="0" vertical="bottom" wrapText="0"/>
    </xf>
    <xf borderId="8" fillId="2" fontId="4" numFmtId="0" xfId="0" applyAlignment="1" applyBorder="1" applyFont="1">
      <alignment horizontal="center" shrinkToFit="0" vertical="bottom" wrapText="0"/>
    </xf>
    <xf borderId="9" fillId="0" fontId="2" numFmtId="0" xfId="0" applyBorder="1" applyFont="1"/>
    <xf borderId="10" fillId="0" fontId="2" numFmtId="0" xfId="0" applyBorder="1" applyFont="1"/>
    <xf borderId="0" fillId="0" fontId="5" numFmtId="0" xfId="0" applyAlignment="1" applyFont="1">
      <alignment shrinkToFit="0" vertical="bottom" wrapText="0"/>
    </xf>
    <xf borderId="11" fillId="0" fontId="2" numFmtId="0" xfId="0" applyBorder="1" applyFont="1"/>
    <xf borderId="12" fillId="0" fontId="6" numFmtId="0" xfId="0" applyAlignment="1" applyBorder="1" applyFont="1">
      <alignment shrinkToFit="0" vertical="bottom" wrapText="0"/>
    </xf>
    <xf borderId="12" fillId="0" fontId="0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12" fillId="0" fontId="0" numFmtId="0" xfId="0" applyAlignment="1" applyBorder="1" applyFont="1">
      <alignment shrinkToFit="0" vertical="bottom" wrapText="1"/>
    </xf>
    <xf borderId="12" fillId="0" fontId="7" numFmtId="0" xfId="0" applyAlignment="1" applyBorder="1" applyFont="1">
      <alignment shrinkToFit="0" vertical="bottom" wrapText="1"/>
    </xf>
    <xf borderId="12" fillId="0" fontId="8" numFmtId="0" xfId="0" applyAlignment="1" applyBorder="1" applyFont="1">
      <alignment shrinkToFit="0" vertical="top" wrapText="1"/>
    </xf>
    <xf borderId="12" fillId="0" fontId="8" numFmtId="0" xfId="0" applyAlignment="1" applyBorder="1" applyFont="1">
      <alignment horizontal="right" shrinkToFit="0" vertical="bottom" wrapText="1"/>
    </xf>
    <xf borderId="12" fillId="2" fontId="4" numFmtId="0" xfId="0" applyAlignment="1" applyBorder="1" applyFont="1">
      <alignment shrinkToFit="0" vertical="bottom" wrapText="0"/>
    </xf>
    <xf borderId="12" fillId="2" fontId="9" numFmtId="0" xfId="0" applyAlignment="1" applyBorder="1" applyFont="1">
      <alignment horizontal="right" shrinkToFit="0" vertical="bottom" wrapText="0"/>
    </xf>
    <xf borderId="12" fillId="3" fontId="0" numFmtId="2" xfId="0" applyAlignment="1" applyBorder="1" applyFill="1" applyFont="1" applyNumberFormat="1">
      <alignment shrinkToFit="0" vertical="bottom" wrapText="0"/>
    </xf>
    <xf borderId="12" fillId="3" fontId="0" numFmtId="0" xfId="0" applyAlignment="1" applyBorder="1" applyFont="1">
      <alignment shrinkToFit="0" vertical="bottom" wrapText="0"/>
    </xf>
    <xf borderId="12" fillId="2" fontId="10" numFmtId="0" xfId="0" applyAlignment="1" applyBorder="1" applyFont="1">
      <alignment shrinkToFit="0" vertical="bottom" wrapText="0"/>
    </xf>
    <xf borderId="12" fillId="4" fontId="0" numFmtId="2" xfId="0" applyAlignment="1" applyBorder="1" applyFill="1" applyFont="1" applyNumberFormat="1">
      <alignment shrinkToFit="0" vertical="bottom" wrapText="0"/>
    </xf>
    <xf borderId="12" fillId="3" fontId="0" numFmtId="2" xfId="0" applyAlignment="1" applyBorder="1" applyFont="1" applyNumberFormat="1">
      <alignment horizontal="right" shrinkToFit="0" vertical="bottom" wrapText="0"/>
    </xf>
    <xf borderId="13" fillId="2" fontId="0" numFmtId="2" xfId="0" applyAlignment="1" applyBorder="1" applyFont="1" applyNumberFormat="1">
      <alignment shrinkToFit="0" vertical="bottom" wrapText="0"/>
    </xf>
    <xf borderId="13" fillId="2" fontId="0" numFmtId="0" xfId="0" applyAlignment="1" applyBorder="1" applyFont="1">
      <alignment shrinkToFit="0" vertical="bottom" wrapText="0"/>
    </xf>
    <xf borderId="12" fillId="3" fontId="0" numFmtId="1" xfId="0" applyAlignment="1" applyBorder="1" applyFont="1" applyNumberFormat="1">
      <alignment shrinkToFit="0" vertical="bottom" wrapText="0"/>
    </xf>
    <xf borderId="14" fillId="3" fontId="0" numFmtId="1" xfId="0" applyAlignment="1" applyBorder="1" applyFont="1" applyNumberFormat="1">
      <alignment shrinkToFit="0" vertical="bottom" wrapText="0"/>
    </xf>
    <xf borderId="14" fillId="3" fontId="0" numFmtId="0" xfId="0" applyAlignment="1" applyBorder="1" applyFont="1">
      <alignment shrinkToFit="0" vertical="bottom" wrapText="0"/>
    </xf>
    <xf borderId="15" fillId="2" fontId="0" numFmtId="1" xfId="0" applyAlignment="1" applyBorder="1" applyFont="1" applyNumberFormat="1">
      <alignment shrinkToFit="0" vertical="bottom" wrapText="0"/>
    </xf>
    <xf borderId="15" fillId="2" fontId="0" numFmtId="0" xfId="0" applyAlignment="1" applyBorder="1" applyFont="1">
      <alignment shrinkToFit="0" vertical="bottom" wrapText="0"/>
    </xf>
    <xf borderId="15" fillId="2" fontId="0" numFmtId="2" xfId="0" applyAlignment="1" applyBorder="1" applyFont="1" applyNumberFormat="1">
      <alignment shrinkToFit="0" vertical="bottom" wrapText="0"/>
    </xf>
    <xf borderId="14" fillId="2" fontId="4" numFmtId="0" xfId="0" applyAlignment="1" applyBorder="1" applyFont="1">
      <alignment shrinkToFit="0" vertical="bottom" wrapText="0"/>
    </xf>
    <xf borderId="14" fillId="2" fontId="11" numFmtId="0" xfId="0" applyAlignment="1" applyBorder="1" applyFont="1">
      <alignment shrinkToFit="0" vertical="bottom" wrapText="1"/>
    </xf>
    <xf borderId="12" fillId="2" fontId="4" numFmtId="0" xfId="0" applyAlignment="1" applyBorder="1" applyFont="1">
      <alignment shrinkToFit="0" vertical="bottom" wrapText="1"/>
    </xf>
    <xf borderId="12" fillId="3" fontId="6" numFmtId="2" xfId="0" applyAlignment="1" applyBorder="1" applyFont="1" applyNumberForma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29.43"/>
    <col customWidth="1" min="3" max="9" width="12.43"/>
    <col customWidth="1" min="10" max="10" width="6.57"/>
    <col customWidth="1" min="11" max="11" width="25.86"/>
    <col customWidth="1" min="12" max="12" width="1.86"/>
    <col customWidth="1" min="13" max="26" width="8.0"/>
  </cols>
  <sheetData>
    <row r="1" ht="26.2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8.75" customHeight="1">
      <c r="A3" s="6"/>
      <c r="B3" s="7"/>
      <c r="C3" s="9" t="s">
        <v>3</v>
      </c>
      <c r="D3" s="10"/>
      <c r="E3" s="10"/>
      <c r="F3" s="10"/>
      <c r="G3" s="10"/>
      <c r="H3" s="10"/>
      <c r="I3" s="11"/>
      <c r="J3" s="4"/>
      <c r="K3" s="4"/>
      <c r="L3" s="4"/>
    </row>
    <row r="4" ht="18.75" customHeight="1">
      <c r="A4" s="21" t="s">
        <v>32</v>
      </c>
      <c r="B4" s="21" t="s">
        <v>33</v>
      </c>
      <c r="C4" s="22" t="s">
        <v>34</v>
      </c>
      <c r="D4" s="22" t="s">
        <v>35</v>
      </c>
      <c r="E4" s="22" t="s">
        <v>36</v>
      </c>
      <c r="F4" s="22" t="s">
        <v>37</v>
      </c>
      <c r="G4" s="22" t="s">
        <v>38</v>
      </c>
      <c r="H4" s="22" t="s">
        <v>39</v>
      </c>
      <c r="I4" s="22" t="s">
        <v>4</v>
      </c>
      <c r="J4" s="4"/>
      <c r="K4" s="4"/>
      <c r="L4" s="4"/>
    </row>
    <row r="5">
      <c r="A5" s="23">
        <v>0.0</v>
      </c>
      <c r="B5" s="24" t="s">
        <v>5</v>
      </c>
      <c r="C5" s="23">
        <f>VLOOKUP(B5,'COEFFICIENTI DI ASSORBIMENTO'!$A$3:$H$25,2,FALSE)</f>
        <v>0</v>
      </c>
      <c r="D5" s="23">
        <f>VLOOKUP(B5,'COEFFICIENTI DI ASSORBIMENTO'!$A$3:$H$25,3,FALSE)</f>
        <v>0</v>
      </c>
      <c r="E5" s="23">
        <f>VLOOKUP(B5,'COEFFICIENTI DI ASSORBIMENTO'!$A$3:$H$25,4,FALSE)</f>
        <v>0</v>
      </c>
      <c r="F5" s="23">
        <f>VLOOKUP(B5,'COEFFICIENTI DI ASSORBIMENTO'!$A$3:$H$25,5,FALSE)</f>
        <v>0</v>
      </c>
      <c r="G5" s="23">
        <f>VLOOKUP(B5,'COEFFICIENTI DI ASSORBIMENTO'!$A$3:$H$25,6,FALSE)</f>
        <v>0</v>
      </c>
      <c r="H5" s="23">
        <f>VLOOKUP(B5,'COEFFICIENTI DI ASSORBIMENTO'!$A$3:$H$25,7,FALSE)</f>
        <v>0</v>
      </c>
      <c r="I5" s="23">
        <f>VLOOKUP(B5,'COEFFICIENTI DI ASSORBIMENTO'!$A$3:$H$25,8,FALSE)</f>
        <v>0</v>
      </c>
      <c r="J5" s="4"/>
      <c r="K5" s="4"/>
      <c r="L5" s="4"/>
    </row>
    <row r="6" ht="16.5" customHeight="1">
      <c r="A6" s="23">
        <v>0.0</v>
      </c>
      <c r="B6" s="24" t="s">
        <v>5</v>
      </c>
      <c r="C6" s="23">
        <f>VLOOKUP(B6,'COEFFICIENTI DI ASSORBIMENTO'!$A$3:$H$25,2,FALSE)</f>
        <v>0</v>
      </c>
      <c r="D6" s="23">
        <f>VLOOKUP(B6,'COEFFICIENTI DI ASSORBIMENTO'!$A$3:$H$25,3,FALSE)</f>
        <v>0</v>
      </c>
      <c r="E6" s="23">
        <f>VLOOKUP(B6,'COEFFICIENTI DI ASSORBIMENTO'!$A$3:$H$25,4,FALSE)</f>
        <v>0</v>
      </c>
      <c r="F6" s="23">
        <f>VLOOKUP(B6,'COEFFICIENTI DI ASSORBIMENTO'!$A$3:$H$25,5,FALSE)</f>
        <v>0</v>
      </c>
      <c r="G6" s="23">
        <f>VLOOKUP(B6,'COEFFICIENTI DI ASSORBIMENTO'!$A$3:$H$25,6,FALSE)</f>
        <v>0</v>
      </c>
      <c r="H6" s="23">
        <f>VLOOKUP(B6,'COEFFICIENTI DI ASSORBIMENTO'!$A$3:$H$25,7,FALSE)</f>
        <v>0</v>
      </c>
      <c r="I6" s="23">
        <f>VLOOKUP(B6,'COEFFICIENTI DI ASSORBIMENTO'!$A$3:$H$25,8,FALSE)</f>
        <v>0</v>
      </c>
      <c r="J6" s="4"/>
      <c r="K6" s="25" t="s">
        <v>40</v>
      </c>
      <c r="L6" s="4"/>
    </row>
    <row r="7">
      <c r="A7" s="23">
        <v>0.0</v>
      </c>
      <c r="B7" s="24" t="s">
        <v>5</v>
      </c>
      <c r="C7" s="23">
        <f>VLOOKUP(B7,'COEFFICIENTI DI ASSORBIMENTO'!$A$3:$H$25,2,FALSE)</f>
        <v>0</v>
      </c>
      <c r="D7" s="23">
        <f>VLOOKUP(B7,'COEFFICIENTI DI ASSORBIMENTO'!$A$3:$H$25,3,FALSE)</f>
        <v>0</v>
      </c>
      <c r="E7" s="23">
        <f>VLOOKUP(B7,'COEFFICIENTI DI ASSORBIMENTO'!$A$3:$H$25,4,FALSE)</f>
        <v>0</v>
      </c>
      <c r="F7" s="23">
        <f>VLOOKUP(B7,'COEFFICIENTI DI ASSORBIMENTO'!$A$3:$H$25,5,FALSE)</f>
        <v>0</v>
      </c>
      <c r="G7" s="23">
        <f>VLOOKUP(B7,'COEFFICIENTI DI ASSORBIMENTO'!$A$3:$H$25,6,FALSE)</f>
        <v>0</v>
      </c>
      <c r="H7" s="23">
        <f>VLOOKUP(B7,'COEFFICIENTI DI ASSORBIMENTO'!$A$3:$H$25,7,FALSE)</f>
        <v>0</v>
      </c>
      <c r="I7" s="23">
        <f>VLOOKUP(B7,'COEFFICIENTI DI ASSORBIMENTO'!$A$3:$H$25,8,FALSE)</f>
        <v>0</v>
      </c>
      <c r="J7" s="4"/>
      <c r="K7" s="26">
        <v>0.0</v>
      </c>
      <c r="L7" s="4"/>
    </row>
    <row r="8">
      <c r="A8" s="23">
        <v>0.0</v>
      </c>
      <c r="B8" s="24" t="s">
        <v>5</v>
      </c>
      <c r="C8" s="23">
        <f>VLOOKUP(B8,'COEFFICIENTI DI ASSORBIMENTO'!$A$3:$H$25,2,FALSE)</f>
        <v>0</v>
      </c>
      <c r="D8" s="23">
        <f>VLOOKUP(B8,'COEFFICIENTI DI ASSORBIMENTO'!$A$3:$H$25,3,FALSE)</f>
        <v>0</v>
      </c>
      <c r="E8" s="23">
        <f>VLOOKUP(B8,'COEFFICIENTI DI ASSORBIMENTO'!$A$3:$H$25,4,FALSE)</f>
        <v>0</v>
      </c>
      <c r="F8" s="23">
        <f>VLOOKUP(B8,'COEFFICIENTI DI ASSORBIMENTO'!$A$3:$H$25,5,FALSE)</f>
        <v>0</v>
      </c>
      <c r="G8" s="23">
        <f>VLOOKUP(B8,'COEFFICIENTI DI ASSORBIMENTO'!$A$3:$H$25,6,FALSE)</f>
        <v>0</v>
      </c>
      <c r="H8" s="23">
        <f>VLOOKUP(B8,'COEFFICIENTI DI ASSORBIMENTO'!$A$3:$H$25,7,FALSE)</f>
        <v>0</v>
      </c>
      <c r="I8" s="23">
        <f>VLOOKUP(B8,'COEFFICIENTI DI ASSORBIMENTO'!$A$3:$H$25,8,FALSE)</f>
        <v>0</v>
      </c>
      <c r="J8" s="4"/>
      <c r="K8" s="4"/>
      <c r="L8" s="4"/>
    </row>
    <row r="9" ht="15.75" customHeight="1">
      <c r="A9" s="23">
        <v>0.0</v>
      </c>
      <c r="B9" s="24" t="s">
        <v>5</v>
      </c>
      <c r="C9" s="23">
        <f>VLOOKUP(B9,'COEFFICIENTI DI ASSORBIMENTO'!$A$3:$H$25,2,FALSE)</f>
        <v>0</v>
      </c>
      <c r="D9" s="23">
        <f>VLOOKUP(B9,'COEFFICIENTI DI ASSORBIMENTO'!$A$3:$H$25,3,FALSE)</f>
        <v>0</v>
      </c>
      <c r="E9" s="23">
        <f>VLOOKUP(B9,'COEFFICIENTI DI ASSORBIMENTO'!$A$3:$H$25,4,FALSE)</f>
        <v>0</v>
      </c>
      <c r="F9" s="23">
        <f>VLOOKUP(B9,'COEFFICIENTI DI ASSORBIMENTO'!$A$3:$H$25,5,FALSE)</f>
        <v>0</v>
      </c>
      <c r="G9" s="23">
        <f>VLOOKUP(B9,'COEFFICIENTI DI ASSORBIMENTO'!$A$3:$H$25,6,FALSE)</f>
        <v>0</v>
      </c>
      <c r="H9" s="23">
        <f>VLOOKUP(B9,'COEFFICIENTI DI ASSORBIMENTO'!$A$3:$H$25,7,FALSE)</f>
        <v>0</v>
      </c>
      <c r="I9" s="23">
        <f>VLOOKUP(B9,'COEFFICIENTI DI ASSORBIMENTO'!$A$3:$H$25,8,FALSE)</f>
        <v>0</v>
      </c>
      <c r="J9" s="4"/>
      <c r="K9" s="25" t="s">
        <v>41</v>
      </c>
      <c r="L9" s="4"/>
    </row>
    <row r="10">
      <c r="A10" s="23">
        <v>0.0</v>
      </c>
      <c r="B10" s="24" t="s">
        <v>5</v>
      </c>
      <c r="C10" s="23">
        <f>VLOOKUP(B10,'COEFFICIENTI DI ASSORBIMENTO'!$A$3:$H$25,2,FALSE)</f>
        <v>0</v>
      </c>
      <c r="D10" s="23">
        <f>VLOOKUP(B10,'COEFFICIENTI DI ASSORBIMENTO'!$A$3:$H$25,3,FALSE)</f>
        <v>0</v>
      </c>
      <c r="E10" s="23">
        <f>VLOOKUP(B10,'COEFFICIENTI DI ASSORBIMENTO'!$A$3:$H$25,4,FALSE)</f>
        <v>0</v>
      </c>
      <c r="F10" s="23">
        <f>VLOOKUP(B10,'COEFFICIENTI DI ASSORBIMENTO'!$A$3:$H$25,5,FALSE)</f>
        <v>0</v>
      </c>
      <c r="G10" s="23">
        <f>VLOOKUP(B10,'COEFFICIENTI DI ASSORBIMENTO'!$A$3:$H$25,6,FALSE)</f>
        <v>0</v>
      </c>
      <c r="H10" s="23">
        <f>VLOOKUP(B10,'COEFFICIENTI DI ASSORBIMENTO'!$A$3:$H$25,7,FALSE)</f>
        <v>0</v>
      </c>
      <c r="I10" s="23">
        <f>VLOOKUP(B10,'COEFFICIENTI DI ASSORBIMENTO'!$A$3:$H$25,8,FALSE)</f>
        <v>0</v>
      </c>
      <c r="J10" s="4"/>
      <c r="K10" s="23">
        <v>0.0</v>
      </c>
      <c r="L10" s="4"/>
    </row>
    <row r="11">
      <c r="A11" s="23">
        <v>0.0</v>
      </c>
      <c r="B11" s="24" t="s">
        <v>5</v>
      </c>
      <c r="C11" s="23">
        <f>VLOOKUP(B11,'COEFFICIENTI DI ASSORBIMENTO'!$A$3:$H$25,2,FALSE)</f>
        <v>0</v>
      </c>
      <c r="D11" s="23">
        <f>VLOOKUP(B11,'COEFFICIENTI DI ASSORBIMENTO'!$A$3:$H$25,3,FALSE)</f>
        <v>0</v>
      </c>
      <c r="E11" s="23">
        <f>VLOOKUP(B11,'COEFFICIENTI DI ASSORBIMENTO'!$A$3:$H$25,4,FALSE)</f>
        <v>0</v>
      </c>
      <c r="F11" s="23">
        <f>VLOOKUP(B11,'COEFFICIENTI DI ASSORBIMENTO'!$A$3:$H$25,5,FALSE)</f>
        <v>0</v>
      </c>
      <c r="G11" s="23">
        <f>VLOOKUP(B11,'COEFFICIENTI DI ASSORBIMENTO'!$A$3:$H$25,6,FALSE)</f>
        <v>0</v>
      </c>
      <c r="H11" s="23">
        <f>VLOOKUP(B11,'COEFFICIENTI DI ASSORBIMENTO'!$A$3:$H$25,7,FALSE)</f>
        <v>0</v>
      </c>
      <c r="I11" s="23">
        <f>VLOOKUP(B11,'COEFFICIENTI DI ASSORBIMENTO'!$A$3:$H$25,8,FALSE)</f>
        <v>0</v>
      </c>
      <c r="J11" s="4"/>
      <c r="K11" s="4"/>
      <c r="L11" s="4"/>
    </row>
    <row r="12">
      <c r="A12" s="23">
        <v>0.0</v>
      </c>
      <c r="B12" s="24" t="s">
        <v>5</v>
      </c>
      <c r="C12" s="23">
        <f>VLOOKUP(B12,'COEFFICIENTI DI ASSORBIMENTO'!$A$3:$H$25,2,FALSE)</f>
        <v>0</v>
      </c>
      <c r="D12" s="23">
        <f>VLOOKUP(B12,'COEFFICIENTI DI ASSORBIMENTO'!$A$3:$H$25,3,FALSE)</f>
        <v>0</v>
      </c>
      <c r="E12" s="23">
        <f>VLOOKUP(B12,'COEFFICIENTI DI ASSORBIMENTO'!$A$3:$H$25,4,FALSE)</f>
        <v>0</v>
      </c>
      <c r="F12" s="23">
        <f>VLOOKUP(B12,'COEFFICIENTI DI ASSORBIMENTO'!$A$3:$H$25,5,FALSE)</f>
        <v>0</v>
      </c>
      <c r="G12" s="23">
        <f>VLOOKUP(B12,'COEFFICIENTI DI ASSORBIMENTO'!$A$3:$H$25,6,FALSE)</f>
        <v>0</v>
      </c>
      <c r="H12" s="23">
        <f>VLOOKUP(B12,'COEFFICIENTI DI ASSORBIMENTO'!$A$3:$H$25,7,FALSE)</f>
        <v>0</v>
      </c>
      <c r="I12" s="23">
        <f>VLOOKUP(B12,'COEFFICIENTI DI ASSORBIMENTO'!$A$3:$H$25,8,FALSE)</f>
        <v>0</v>
      </c>
      <c r="J12" s="4"/>
      <c r="K12" s="4"/>
      <c r="L12" s="4"/>
    </row>
    <row r="13" ht="15.75" customHeight="1">
      <c r="A13" s="23">
        <v>0.0</v>
      </c>
      <c r="B13" s="24" t="s">
        <v>5</v>
      </c>
      <c r="C13" s="23">
        <f>VLOOKUP(B13,'COEFFICIENTI DI ASSORBIMENTO'!$A$3:$H$25,2,FALSE)</f>
        <v>0</v>
      </c>
      <c r="D13" s="23">
        <f>VLOOKUP(B13,'COEFFICIENTI DI ASSORBIMENTO'!$A$3:$H$25,3,FALSE)</f>
        <v>0</v>
      </c>
      <c r="E13" s="23">
        <f>VLOOKUP(B13,'COEFFICIENTI DI ASSORBIMENTO'!$A$3:$H$25,4,FALSE)</f>
        <v>0</v>
      </c>
      <c r="F13" s="23">
        <f>VLOOKUP(B13,'COEFFICIENTI DI ASSORBIMENTO'!$A$3:$H$25,5,FALSE)</f>
        <v>0</v>
      </c>
      <c r="G13" s="23">
        <f>VLOOKUP(B13,'COEFFICIENTI DI ASSORBIMENTO'!$A$3:$H$25,6,FALSE)</f>
        <v>0</v>
      </c>
      <c r="H13" s="23">
        <f>VLOOKUP(B13,'COEFFICIENTI DI ASSORBIMENTO'!$A$3:$H$25,7,FALSE)</f>
        <v>0</v>
      </c>
      <c r="I13" s="23">
        <f>VLOOKUP(B13,'COEFFICIENTI DI ASSORBIMENTO'!$A$3:$H$25,8,FALSE)</f>
        <v>0</v>
      </c>
      <c r="J13" s="4"/>
      <c r="K13" s="25" t="s">
        <v>42</v>
      </c>
      <c r="L13" s="4"/>
    </row>
    <row r="14">
      <c r="A14" s="23">
        <v>0.0</v>
      </c>
      <c r="B14" s="24" t="s">
        <v>5</v>
      </c>
      <c r="C14" s="23">
        <f>VLOOKUP(B14,'COEFFICIENTI DI ASSORBIMENTO'!$A$3:$H$25,2,FALSE)</f>
        <v>0</v>
      </c>
      <c r="D14" s="23">
        <f>VLOOKUP(B14,'COEFFICIENTI DI ASSORBIMENTO'!$A$3:$H$25,3,FALSE)</f>
        <v>0</v>
      </c>
      <c r="E14" s="23">
        <f>VLOOKUP(B14,'COEFFICIENTI DI ASSORBIMENTO'!$A$3:$H$25,4,FALSE)</f>
        <v>0</v>
      </c>
      <c r="F14" s="23">
        <f>VLOOKUP(B14,'COEFFICIENTI DI ASSORBIMENTO'!$A$3:$H$25,5,FALSE)</f>
        <v>0</v>
      </c>
      <c r="G14" s="23">
        <f>VLOOKUP(B14,'COEFFICIENTI DI ASSORBIMENTO'!$A$3:$H$25,6,FALSE)</f>
        <v>0</v>
      </c>
      <c r="H14" s="23">
        <f>VLOOKUP(B14,'COEFFICIENTI DI ASSORBIMENTO'!$A$3:$H$25,7,FALSE)</f>
        <v>0</v>
      </c>
      <c r="I14" s="23">
        <f>VLOOKUP(B14,'COEFFICIENTI DI ASSORBIMENTO'!$A$3:$H$25,8,FALSE)</f>
        <v>0</v>
      </c>
      <c r="J14" s="4"/>
      <c r="K14" s="27" t="str">
        <f>($B$26*$I$26)/(1-$I$26)</f>
        <v>#DIV/0!</v>
      </c>
      <c r="L14" s="4"/>
    </row>
    <row r="15">
      <c r="A15" s="23">
        <v>0.0</v>
      </c>
      <c r="B15" s="24" t="s">
        <v>5</v>
      </c>
      <c r="C15" s="23">
        <f>VLOOKUP(B15,'COEFFICIENTI DI ASSORBIMENTO'!$A$3:$H$25,2,FALSE)</f>
        <v>0</v>
      </c>
      <c r="D15" s="23">
        <f>VLOOKUP(B15,'COEFFICIENTI DI ASSORBIMENTO'!$A$3:$H$25,3,FALSE)</f>
        <v>0</v>
      </c>
      <c r="E15" s="23">
        <f>VLOOKUP(B15,'COEFFICIENTI DI ASSORBIMENTO'!$A$3:$H$25,4,FALSE)</f>
        <v>0</v>
      </c>
      <c r="F15" s="23">
        <f>VLOOKUP(B15,'COEFFICIENTI DI ASSORBIMENTO'!$A$3:$H$25,5,FALSE)</f>
        <v>0</v>
      </c>
      <c r="G15" s="23">
        <f>VLOOKUP(B15,'COEFFICIENTI DI ASSORBIMENTO'!$A$3:$H$25,6,FALSE)</f>
        <v>0</v>
      </c>
      <c r="H15" s="23">
        <f>VLOOKUP(B15,'COEFFICIENTI DI ASSORBIMENTO'!$A$3:$H$25,7,FALSE)</f>
        <v>0</v>
      </c>
      <c r="I15" s="23">
        <f>VLOOKUP(B15,'COEFFICIENTI DI ASSORBIMENTO'!$A$3:$H$25,8,FALSE)</f>
        <v>0</v>
      </c>
      <c r="J15" s="4"/>
      <c r="K15" s="4"/>
      <c r="L15" s="4"/>
    </row>
    <row r="16">
      <c r="A16" s="23">
        <v>0.0</v>
      </c>
      <c r="B16" s="24" t="s">
        <v>5</v>
      </c>
      <c r="C16" s="23">
        <f>VLOOKUP(B16,'COEFFICIENTI DI ASSORBIMENTO'!$A$3:$H$25,2,FALSE)</f>
        <v>0</v>
      </c>
      <c r="D16" s="23">
        <f>VLOOKUP(B16,'COEFFICIENTI DI ASSORBIMENTO'!$A$3:$H$25,3,FALSE)</f>
        <v>0</v>
      </c>
      <c r="E16" s="23">
        <f>VLOOKUP(B16,'COEFFICIENTI DI ASSORBIMENTO'!$A$3:$H$25,4,FALSE)</f>
        <v>0</v>
      </c>
      <c r="F16" s="23">
        <f>VLOOKUP(B16,'COEFFICIENTI DI ASSORBIMENTO'!$A$3:$H$25,5,FALSE)</f>
        <v>0</v>
      </c>
      <c r="G16" s="23">
        <f>VLOOKUP(B16,'COEFFICIENTI DI ASSORBIMENTO'!$A$3:$H$25,6,FALSE)</f>
        <v>0</v>
      </c>
      <c r="H16" s="23">
        <f>VLOOKUP(B16,'COEFFICIENTI DI ASSORBIMENTO'!$A$3:$H$25,7,FALSE)</f>
        <v>0</v>
      </c>
      <c r="I16" s="23">
        <f>VLOOKUP(B16,'COEFFICIENTI DI ASSORBIMENTO'!$A$3:$H$25,8,FALSE)</f>
        <v>0</v>
      </c>
      <c r="J16" s="4"/>
      <c r="K16" s="4"/>
      <c r="L16" s="4"/>
    </row>
    <row r="17" ht="15.75" customHeight="1">
      <c r="A17" s="28"/>
      <c r="B17" s="29"/>
      <c r="C17" s="28"/>
      <c r="D17" s="28"/>
      <c r="E17" s="28"/>
      <c r="F17" s="28"/>
      <c r="G17" s="28"/>
      <c r="H17" s="28"/>
      <c r="I17" s="28"/>
      <c r="J17" s="4"/>
      <c r="K17" s="25" t="s">
        <v>43</v>
      </c>
      <c r="L17" s="4"/>
    </row>
    <row r="18" ht="18.75" customHeight="1">
      <c r="A18" s="6"/>
      <c r="B18" s="7"/>
      <c r="C18" s="9" t="s">
        <v>44</v>
      </c>
      <c r="D18" s="10"/>
      <c r="E18" s="10"/>
      <c r="F18" s="10"/>
      <c r="G18" s="10"/>
      <c r="H18" s="10"/>
      <c r="I18" s="11"/>
      <c r="J18" s="4"/>
      <c r="K18" s="30">
        <v>1.0</v>
      </c>
      <c r="L18" s="4"/>
    </row>
    <row r="19" ht="30.75" customHeight="1">
      <c r="A19" s="21" t="s">
        <v>45</v>
      </c>
      <c r="B19" s="21" t="s">
        <v>33</v>
      </c>
      <c r="C19" s="22" t="s">
        <v>34</v>
      </c>
      <c r="D19" s="22" t="s">
        <v>35</v>
      </c>
      <c r="E19" s="22" t="s">
        <v>36</v>
      </c>
      <c r="F19" s="22" t="s">
        <v>37</v>
      </c>
      <c r="G19" s="22" t="s">
        <v>38</v>
      </c>
      <c r="H19" s="22" t="s">
        <v>39</v>
      </c>
      <c r="I19" s="22" t="s">
        <v>4</v>
      </c>
      <c r="J19" s="4"/>
      <c r="K19" s="4"/>
      <c r="L19" s="4"/>
    </row>
    <row r="20" ht="14.25" customHeight="1">
      <c r="A20" s="30">
        <v>0.0</v>
      </c>
      <c r="B20" s="24" t="s">
        <v>28</v>
      </c>
      <c r="C20" s="23">
        <f>VLOOKUP(B20,'COEFFICIENTI DI ASSORBIMENTO'!$A$27:$H$31,2,FALSE)</f>
        <v>0</v>
      </c>
      <c r="D20" s="23">
        <f>VLOOKUP(B20,'COEFFICIENTI DI ASSORBIMENTO'!$A$27:$H$31,3,FALSE)</f>
        <v>0</v>
      </c>
      <c r="E20" s="23">
        <f>VLOOKUP(B20,'COEFFICIENTI DI ASSORBIMENTO'!$A$27:$H$31,4,FALSE)</f>
        <v>0</v>
      </c>
      <c r="F20" s="23">
        <f>VLOOKUP(B20,'COEFFICIENTI DI ASSORBIMENTO'!$A$27:$H$31,5,FALSE)</f>
        <v>0</v>
      </c>
      <c r="G20" s="23">
        <f>VLOOKUP(B20,'COEFFICIENTI DI ASSORBIMENTO'!$A$27:$H$231,6,FALSE)</f>
        <v>0</v>
      </c>
      <c r="H20" s="23">
        <f>VLOOKUP(B20,'COEFFICIENTI DI ASSORBIMENTO'!$A$27:$H$31,7,FALSE)</f>
        <v>0</v>
      </c>
      <c r="I20" s="23">
        <f>VLOOKUP(B20,'COEFFICIENTI DI ASSORBIMENTO'!$A$27:$H$31,8,FALSE)</f>
        <v>0</v>
      </c>
      <c r="J20" s="4"/>
      <c r="K20" s="25" t="s">
        <v>46</v>
      </c>
      <c r="L20" s="4"/>
    </row>
    <row r="21" ht="15.75" customHeight="1">
      <c r="A21" s="30">
        <v>0.0</v>
      </c>
      <c r="B21" s="24" t="s">
        <v>28</v>
      </c>
      <c r="C21" s="23">
        <f>VLOOKUP(B21,'COEFFICIENTI DI ASSORBIMENTO'!$A$27:$H$31,2,FALSE)</f>
        <v>0</v>
      </c>
      <c r="D21" s="23">
        <f>VLOOKUP(B21,'COEFFICIENTI DI ASSORBIMENTO'!$A$27:$H$31,3,FALSE)</f>
        <v>0</v>
      </c>
      <c r="E21" s="23">
        <f>VLOOKUP(B21,'COEFFICIENTI DI ASSORBIMENTO'!$A$27:$H$31,4,FALSE)</f>
        <v>0</v>
      </c>
      <c r="F21" s="23">
        <f>VLOOKUP(B21,'COEFFICIENTI DI ASSORBIMENTO'!$A$27:$H$31,5,FALSE)</f>
        <v>0</v>
      </c>
      <c r="G21" s="23">
        <f>VLOOKUP(B21,'COEFFICIENTI DI ASSORBIMENTO'!$A$27:$H$231,6,FALSE)</f>
        <v>0</v>
      </c>
      <c r="H21" s="23">
        <f>VLOOKUP(B21,'COEFFICIENTI DI ASSORBIMENTO'!$A$27:$H$31,7,FALSE)</f>
        <v>0</v>
      </c>
      <c r="I21" s="23">
        <f>VLOOKUP(B21,'COEFFICIENTI DI ASSORBIMENTO'!$A$27:$H$31,8,FALSE)</f>
        <v>0</v>
      </c>
      <c r="J21" s="4"/>
      <c r="K21" s="27" t="str">
        <f>0.141*SQRT($K$14*$K$18)</f>
        <v>#DIV/0!</v>
      </c>
      <c r="L21" s="4"/>
    </row>
    <row r="22" ht="15.75" customHeight="1">
      <c r="A22" s="30">
        <v>0.0</v>
      </c>
      <c r="B22" s="24" t="s">
        <v>28</v>
      </c>
      <c r="C22" s="23">
        <f>VLOOKUP(B22,'COEFFICIENTI DI ASSORBIMENTO'!$A$27:$H$31,2,FALSE)</f>
        <v>0</v>
      </c>
      <c r="D22" s="23">
        <f>VLOOKUP(B22,'COEFFICIENTI DI ASSORBIMENTO'!$A$27:$H$31,3,FALSE)</f>
        <v>0</v>
      </c>
      <c r="E22" s="23">
        <f>VLOOKUP(B22,'COEFFICIENTI DI ASSORBIMENTO'!$A$27:$H$31,4,FALSE)</f>
        <v>0</v>
      </c>
      <c r="F22" s="23">
        <f>VLOOKUP(B22,'COEFFICIENTI DI ASSORBIMENTO'!$A$27:$H$31,5,FALSE)</f>
        <v>0</v>
      </c>
      <c r="G22" s="23">
        <f>VLOOKUP(B22,'COEFFICIENTI DI ASSORBIMENTO'!$A$27:$H$231,6,FALSE)</f>
        <v>0</v>
      </c>
      <c r="H22" s="23">
        <f>VLOOKUP(B22,'COEFFICIENTI DI ASSORBIMENTO'!$A$27:$H$31,7,FALSE)</f>
        <v>0</v>
      </c>
      <c r="I22" s="23">
        <f>VLOOKUP(B22,'COEFFICIENTI DI ASSORBIMENTO'!$A$27:$H$31,8,FALSE)</f>
        <v>0</v>
      </c>
      <c r="J22" s="4"/>
      <c r="K22" s="4"/>
      <c r="L22" s="4"/>
    </row>
    <row r="23" ht="15.75" customHeight="1">
      <c r="A23" s="31">
        <v>0.0</v>
      </c>
      <c r="B23" s="32" t="s">
        <v>28</v>
      </c>
      <c r="C23" s="23">
        <f>VLOOKUP(B23,'COEFFICIENTI DI ASSORBIMENTO'!$A$27:$H$31,2,FALSE)</f>
        <v>0</v>
      </c>
      <c r="D23" s="23">
        <f>VLOOKUP(B23,'COEFFICIENTI DI ASSORBIMENTO'!$A$27:$H$31,3,FALSE)</f>
        <v>0</v>
      </c>
      <c r="E23" s="23">
        <f>VLOOKUP(B23,'COEFFICIENTI DI ASSORBIMENTO'!$A$27:$H$31,4,FALSE)</f>
        <v>0</v>
      </c>
      <c r="F23" s="23">
        <f>VLOOKUP(B23,'COEFFICIENTI DI ASSORBIMENTO'!$A$27:$H$31,5,FALSE)</f>
        <v>0</v>
      </c>
      <c r="G23" s="23">
        <f>VLOOKUP(B23,'COEFFICIENTI DI ASSORBIMENTO'!$A$27:$H$231,6,FALSE)</f>
        <v>0</v>
      </c>
      <c r="H23" s="23">
        <f>VLOOKUP(B23,'COEFFICIENTI DI ASSORBIMENTO'!$A$27:$H$31,7,FALSE)</f>
        <v>0</v>
      </c>
      <c r="I23" s="23">
        <f>VLOOKUP(B23,'COEFFICIENTI DI ASSORBIMENTO'!$A$27:$H$31,8,FALSE)</f>
        <v>0</v>
      </c>
      <c r="J23" s="4"/>
      <c r="K23" s="4"/>
      <c r="L23" s="4"/>
    </row>
    <row r="24" ht="15.75" customHeight="1">
      <c r="A24" s="33"/>
      <c r="B24" s="34"/>
      <c r="C24" s="35"/>
      <c r="D24" s="35"/>
      <c r="E24" s="35"/>
      <c r="F24" s="35"/>
      <c r="G24" s="35"/>
      <c r="H24" s="35"/>
      <c r="I24" s="35"/>
      <c r="J24" s="4"/>
      <c r="K24" s="4"/>
      <c r="L24" s="4"/>
    </row>
    <row r="25" ht="37.5" customHeight="1">
      <c r="A25" s="36" t="s">
        <v>47</v>
      </c>
      <c r="B25" s="36" t="s">
        <v>48</v>
      </c>
      <c r="C25" s="37" t="s">
        <v>49</v>
      </c>
      <c r="D25" s="37" t="s">
        <v>49</v>
      </c>
      <c r="E25" s="37" t="s">
        <v>49</v>
      </c>
      <c r="F25" s="37" t="s">
        <v>49</v>
      </c>
      <c r="G25" s="37" t="s">
        <v>49</v>
      </c>
      <c r="H25" s="37" t="s">
        <v>49</v>
      </c>
      <c r="I25" s="37" t="s">
        <v>49</v>
      </c>
      <c r="J25" s="4"/>
      <c r="K25" s="4"/>
      <c r="L25" s="4"/>
    </row>
    <row r="26" ht="15.75" customHeight="1">
      <c r="A26" s="23">
        <f>$K$7*$K$10</f>
        <v>0</v>
      </c>
      <c r="B26" s="23">
        <f>SUM(A4:A15)</f>
        <v>0</v>
      </c>
      <c r="C26" s="27" t="str">
        <f t="shared" ref="C26:I26" si="1">($A$5*C$5+$A$6*C$6+$A$7*C$7+$A$8*C$8+$A$9*C$9+$A$10*C$10+$A$11*C$11+$A$12*C$12+$A$13*C$12+$A$14*C$14+$A$15*C$15+$A$16*C$16+$A$20*C$20+$A$21*C$21+$A$22*C$22+$A$23*C$23)/$B$26</f>
        <v>#DIV/0!</v>
      </c>
      <c r="D26" s="27" t="str">
        <f t="shared" si="1"/>
        <v>#DIV/0!</v>
      </c>
      <c r="E26" s="27" t="str">
        <f t="shared" si="1"/>
        <v>#DIV/0!</v>
      </c>
      <c r="F26" s="27" t="str">
        <f t="shared" si="1"/>
        <v>#DIV/0!</v>
      </c>
      <c r="G26" s="27" t="str">
        <f t="shared" si="1"/>
        <v>#DIV/0!</v>
      </c>
      <c r="H26" s="27" t="str">
        <f t="shared" si="1"/>
        <v>#DIV/0!</v>
      </c>
      <c r="I26" s="27" t="str">
        <f t="shared" si="1"/>
        <v>#DIV/0!</v>
      </c>
      <c r="J26" s="4"/>
      <c r="K26" s="4"/>
      <c r="L26" s="4"/>
    </row>
    <row r="27" ht="15.75" customHeight="1">
      <c r="A27" s="28"/>
      <c r="B27" s="34"/>
      <c r="C27" s="35"/>
      <c r="D27" s="35"/>
      <c r="E27" s="35"/>
      <c r="F27" s="35"/>
      <c r="G27" s="35"/>
      <c r="H27" s="35"/>
      <c r="I27" s="35"/>
      <c r="J27" s="4"/>
      <c r="K27" s="4"/>
      <c r="L27" s="4"/>
    </row>
    <row r="28" ht="33.75" customHeight="1">
      <c r="A28" s="4"/>
      <c r="B28" s="38" t="s">
        <v>50</v>
      </c>
      <c r="C28" s="39" t="str">
        <f t="shared" ref="C28:I28" si="2">(0.161*$A$26)/($B$26*C$26)</f>
        <v>#DIV/0!</v>
      </c>
      <c r="D28" s="39" t="str">
        <f t="shared" si="2"/>
        <v>#DIV/0!</v>
      </c>
      <c r="E28" s="39" t="str">
        <f t="shared" si="2"/>
        <v>#DIV/0!</v>
      </c>
      <c r="F28" s="39" t="str">
        <f t="shared" si="2"/>
        <v>#DIV/0!</v>
      </c>
      <c r="G28" s="39" t="str">
        <f t="shared" si="2"/>
        <v>#DIV/0!</v>
      </c>
      <c r="H28" s="39" t="str">
        <f t="shared" si="2"/>
        <v>#DIV/0!</v>
      </c>
      <c r="I28" s="39" t="str">
        <f t="shared" si="2"/>
        <v>#DIV/0!</v>
      </c>
      <c r="J28" s="4"/>
      <c r="K28" s="4"/>
      <c r="L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ht="37.5" customHeight="1">
      <c r="A30" s="4"/>
      <c r="B30" s="21" t="s">
        <v>51</v>
      </c>
      <c r="C30" s="39" t="str">
        <f>2000*(SQRT($I$28/$A$26))</f>
        <v>#DIV/0!</v>
      </c>
      <c r="D30" s="4"/>
      <c r="E30" s="4"/>
      <c r="F30" s="4"/>
      <c r="G30" s="4"/>
      <c r="H30" s="4"/>
      <c r="I30" s="4"/>
      <c r="J30" s="4"/>
      <c r="K30" s="4"/>
      <c r="L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3:I3"/>
    <mergeCell ref="A1:I1"/>
    <mergeCell ref="C18:I18"/>
  </mergeCells>
  <dataValidations>
    <dataValidation type="list" allowBlank="1" showInputMessage="1" showErrorMessage="1" prompt=" - " sqref="B20:B24">
      <formula1>'COEFFICIENTI DI ASSORBIMENTO'!$A$27:$A$31</formula1>
    </dataValidation>
    <dataValidation type="list" allowBlank="1" showInputMessage="1" showErrorMessage="1" prompt=" - " sqref="B5:B17 B27">
      <formula1>'COEFFICIENTI DI ASSORBIMENTO'!$A$3:$A$25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86"/>
    <col customWidth="1" min="2" max="7" width="8.0"/>
    <col customWidth="1" min="8" max="8" width="9.0"/>
    <col customWidth="1" min="9" max="9" width="8.0"/>
    <col customWidth="1" min="10" max="10" width="33.14"/>
    <col customWidth="1" min="11" max="26" width="8.0"/>
  </cols>
  <sheetData>
    <row r="1" ht="14.25" customHeight="1">
      <c r="A1" s="5" t="s">
        <v>1</v>
      </c>
      <c r="B1" s="8" t="s">
        <v>2</v>
      </c>
      <c r="C1" s="10"/>
      <c r="D1" s="10"/>
      <c r="E1" s="10"/>
      <c r="F1" s="10"/>
      <c r="G1" s="10"/>
      <c r="H1" s="11"/>
      <c r="J1" s="12"/>
    </row>
    <row r="2" ht="14.25" customHeight="1">
      <c r="A2" s="13"/>
      <c r="B2" s="14">
        <v>125.0</v>
      </c>
      <c r="C2" s="14">
        <v>250.0</v>
      </c>
      <c r="D2" s="14">
        <v>500.0</v>
      </c>
      <c r="E2" s="14">
        <v>1000.0</v>
      </c>
      <c r="F2" s="14">
        <v>2000.0</v>
      </c>
      <c r="G2" s="14">
        <v>4000.0</v>
      </c>
      <c r="H2" s="14" t="s">
        <v>4</v>
      </c>
    </row>
    <row r="3">
      <c r="A3" s="15" t="s">
        <v>5</v>
      </c>
      <c r="B3" s="15">
        <v>0.0</v>
      </c>
      <c r="C3" s="15">
        <v>0.0</v>
      </c>
      <c r="D3" s="15">
        <v>0.0</v>
      </c>
      <c r="E3" s="15">
        <v>0.0</v>
      </c>
      <c r="F3" s="15">
        <v>0.0</v>
      </c>
      <c r="G3" s="15">
        <v>0.0</v>
      </c>
      <c r="H3" s="15">
        <v>0.0</v>
      </c>
    </row>
    <row r="4" ht="15.75" customHeight="1">
      <c r="A4" s="15" t="s">
        <v>6</v>
      </c>
      <c r="B4" s="15">
        <v>0.2</v>
      </c>
      <c r="C4" s="15">
        <v>0.4</v>
      </c>
      <c r="D4" s="15">
        <v>0.7</v>
      </c>
      <c r="E4" s="15">
        <v>0.8</v>
      </c>
      <c r="F4" s="15">
        <v>0.6</v>
      </c>
      <c r="G4" s="15">
        <v>0.4</v>
      </c>
      <c r="H4" s="15">
        <v>0.51</v>
      </c>
    </row>
    <row r="5">
      <c r="A5" s="15" t="s">
        <v>7</v>
      </c>
      <c r="B5" s="15">
        <v>0.5</v>
      </c>
      <c r="C5" s="15">
        <v>0.7</v>
      </c>
      <c r="D5" s="15">
        <v>0.6</v>
      </c>
      <c r="E5" s="15">
        <v>0.7</v>
      </c>
      <c r="F5" s="15">
        <v>0.7</v>
      </c>
      <c r="G5" s="15">
        <v>0.5</v>
      </c>
      <c r="H5" s="15">
        <v>0.61</v>
      </c>
    </row>
    <row r="6">
      <c r="A6" s="15" t="s">
        <v>8</v>
      </c>
      <c r="B6" s="15">
        <v>0.1</v>
      </c>
      <c r="C6" s="15">
        <v>0.2</v>
      </c>
      <c r="D6" s="15">
        <v>0.5</v>
      </c>
      <c r="E6" s="15">
        <v>0.6</v>
      </c>
      <c r="F6" s="15">
        <v>0.7</v>
      </c>
      <c r="G6" s="15">
        <v>0.7</v>
      </c>
      <c r="H6" s="15">
        <v>0.46</v>
      </c>
    </row>
    <row r="7">
      <c r="A7" s="15" t="s">
        <v>9</v>
      </c>
      <c r="B7" s="15">
        <v>0.2</v>
      </c>
      <c r="C7" s="15">
        <v>0.15</v>
      </c>
      <c r="D7" s="15">
        <v>0.1</v>
      </c>
      <c r="E7" s="15">
        <v>0.05</v>
      </c>
      <c r="F7" s="15">
        <v>0.04</v>
      </c>
      <c r="G7" s="15">
        <v>0.05</v>
      </c>
      <c r="H7" s="15">
        <v>0.09</v>
      </c>
    </row>
    <row r="8">
      <c r="A8" s="15" t="s">
        <v>10</v>
      </c>
      <c r="B8" s="15">
        <v>0.3</v>
      </c>
      <c r="C8" s="15">
        <v>0.1</v>
      </c>
      <c r="D8" s="15">
        <v>0.05</v>
      </c>
      <c r="E8" s="15">
        <v>0.04</v>
      </c>
      <c r="F8" s="15">
        <v>0.07</v>
      </c>
      <c r="G8" s="15">
        <v>0.1</v>
      </c>
      <c r="H8" s="15">
        <v>0.11</v>
      </c>
    </row>
    <row r="9">
      <c r="A9" s="15" t="s">
        <v>11</v>
      </c>
      <c r="B9" s="15">
        <v>0.6</v>
      </c>
      <c r="C9" s="15">
        <v>0.3</v>
      </c>
      <c r="D9" s="15">
        <v>0.1</v>
      </c>
      <c r="E9" s="15">
        <v>0.1</v>
      </c>
      <c r="F9" s="15">
        <v>0.1</v>
      </c>
      <c r="G9" s="15">
        <v>0.1</v>
      </c>
      <c r="H9" s="15">
        <v>0.43</v>
      </c>
    </row>
    <row r="10">
      <c r="A10" s="15" t="s">
        <v>12</v>
      </c>
      <c r="B10" s="15">
        <v>0.4</v>
      </c>
      <c r="C10" s="15">
        <v>0.4</v>
      </c>
      <c r="D10" s="15">
        <v>0.3</v>
      </c>
      <c r="E10" s="15">
        <v>0.3</v>
      </c>
      <c r="F10" s="15">
        <v>0.4</v>
      </c>
      <c r="G10" s="15">
        <v>0.3</v>
      </c>
      <c r="H10" s="15">
        <v>0.7</v>
      </c>
    </row>
    <row r="11">
      <c r="A11" s="15" t="s">
        <v>13</v>
      </c>
      <c r="B11" s="15">
        <v>0.01</v>
      </c>
      <c r="C11" s="15">
        <v>0.01</v>
      </c>
      <c r="D11" s="15">
        <v>0.02</v>
      </c>
      <c r="E11" s="15">
        <v>0.02</v>
      </c>
      <c r="F11" s="15">
        <v>0.02</v>
      </c>
      <c r="G11" s="15">
        <v>0.03</v>
      </c>
      <c r="H11" s="15">
        <v>0.03</v>
      </c>
    </row>
    <row r="12">
      <c r="A12" s="15" t="s">
        <v>14</v>
      </c>
      <c r="B12" s="15">
        <v>0.03</v>
      </c>
      <c r="C12" s="15">
        <v>0.03</v>
      </c>
      <c r="D12" s="15">
        <v>0.03</v>
      </c>
      <c r="E12" s="15">
        <v>0.04</v>
      </c>
      <c r="F12" s="15">
        <v>0.05</v>
      </c>
      <c r="G12" s="15">
        <v>0.07</v>
      </c>
      <c r="H12" s="15">
        <v>0.08</v>
      </c>
    </row>
    <row r="13">
      <c r="A13" s="15" t="s">
        <v>15</v>
      </c>
      <c r="B13" s="15">
        <v>0.02</v>
      </c>
      <c r="C13" s="15">
        <v>0.03</v>
      </c>
      <c r="D13" s="15">
        <v>0.03</v>
      </c>
      <c r="E13" s="15">
        <v>0.03</v>
      </c>
      <c r="F13" s="15">
        <v>0.03</v>
      </c>
      <c r="G13" s="15">
        <v>0.02</v>
      </c>
      <c r="H13" s="15">
        <v>0.02</v>
      </c>
    </row>
    <row r="14">
      <c r="A14" s="15" t="s">
        <v>16</v>
      </c>
      <c r="B14" s="15">
        <v>0.02</v>
      </c>
      <c r="C14" s="15">
        <v>0.06</v>
      </c>
      <c r="D14" s="15">
        <v>0.15</v>
      </c>
      <c r="E14" s="15">
        <v>0.4</v>
      </c>
      <c r="F14" s="15">
        <v>0.6</v>
      </c>
      <c r="G14" s="15">
        <v>0.6</v>
      </c>
      <c r="H14" s="15">
        <v>0.3</v>
      </c>
    </row>
    <row r="15">
      <c r="A15" s="15" t="s">
        <v>17</v>
      </c>
      <c r="B15" s="15">
        <v>0.1</v>
      </c>
      <c r="C15" s="15">
        <v>0.3</v>
      </c>
      <c r="D15" s="15">
        <v>0.4</v>
      </c>
      <c r="E15" s="15">
        <v>0.5</v>
      </c>
      <c r="F15" s="15">
        <v>0.6</v>
      </c>
      <c r="G15" s="15">
        <v>0.7</v>
      </c>
      <c r="H15" s="15">
        <v>0.43</v>
      </c>
    </row>
    <row r="16">
      <c r="A16" s="15" t="s">
        <v>18</v>
      </c>
      <c r="B16" s="15">
        <v>0.4</v>
      </c>
      <c r="C16" s="15">
        <v>0.3</v>
      </c>
      <c r="D16" s="15">
        <v>0.2</v>
      </c>
      <c r="E16" s="15">
        <v>0.2</v>
      </c>
      <c r="F16" s="15">
        <v>0.15</v>
      </c>
      <c r="G16" s="15">
        <v>0.1</v>
      </c>
      <c r="H16" s="15">
        <v>0.22</v>
      </c>
    </row>
    <row r="17">
      <c r="A17" s="15" t="s">
        <v>19</v>
      </c>
      <c r="B17" s="15">
        <v>0.3</v>
      </c>
      <c r="C17" s="15">
        <v>0.2</v>
      </c>
      <c r="D17" s="15">
        <v>0.2</v>
      </c>
      <c r="E17" s="15">
        <v>0.1</v>
      </c>
      <c r="F17" s="15">
        <v>0.07</v>
      </c>
      <c r="G17" s="15">
        <v>0.04</v>
      </c>
      <c r="H17" s="15">
        <v>0.15</v>
      </c>
    </row>
    <row r="18">
      <c r="A18" s="15" t="s">
        <v>20</v>
      </c>
      <c r="B18" s="15">
        <v>0.2</v>
      </c>
      <c r="C18" s="15">
        <v>0.06</v>
      </c>
      <c r="D18" s="15">
        <v>0.04</v>
      </c>
      <c r="E18" s="15">
        <v>0.03</v>
      </c>
      <c r="F18" s="15">
        <v>0.02</v>
      </c>
      <c r="G18" s="15">
        <v>0.02</v>
      </c>
      <c r="H18" s="15">
        <v>0.06</v>
      </c>
    </row>
    <row r="19">
      <c r="A19" s="15" t="s">
        <v>21</v>
      </c>
      <c r="B19" s="15">
        <v>0.07</v>
      </c>
      <c r="C19" s="15">
        <v>0.3</v>
      </c>
      <c r="D19" s="15">
        <v>0.5</v>
      </c>
      <c r="E19" s="15">
        <v>0.7</v>
      </c>
      <c r="F19" s="15">
        <v>0.7</v>
      </c>
      <c r="G19" s="15">
        <v>0.6</v>
      </c>
      <c r="H19" s="15">
        <v>0.47</v>
      </c>
    </row>
    <row r="20">
      <c r="A20" s="15" t="s">
        <v>22</v>
      </c>
      <c r="B20" s="15">
        <v>0.2</v>
      </c>
      <c r="C20" s="15">
        <v>0.4</v>
      </c>
      <c r="D20" s="15">
        <v>0.6</v>
      </c>
      <c r="E20" s="15">
        <v>0.7</v>
      </c>
      <c r="F20" s="15">
        <v>0.6</v>
      </c>
      <c r="G20" s="15">
        <v>0.6</v>
      </c>
      <c r="H20" s="15">
        <v>0.51</v>
      </c>
    </row>
    <row r="21" ht="15.75" customHeight="1">
      <c r="A21" s="15" t="s">
        <v>23</v>
      </c>
      <c r="B21" s="15">
        <v>0.4</v>
      </c>
      <c r="C21" s="15">
        <v>0.6</v>
      </c>
      <c r="D21" s="15">
        <v>0.8</v>
      </c>
      <c r="E21" s="15">
        <v>0.9</v>
      </c>
      <c r="F21" s="15">
        <v>0.9</v>
      </c>
      <c r="G21" s="15">
        <v>0.9</v>
      </c>
      <c r="H21" s="15">
        <v>0.75</v>
      </c>
    </row>
    <row r="22" ht="15.75" customHeight="1">
      <c r="A22" s="15" t="s">
        <v>24</v>
      </c>
      <c r="B22" s="15">
        <v>0.02</v>
      </c>
      <c r="C22" s="15">
        <v>0.03</v>
      </c>
      <c r="D22" s="15">
        <v>0.03</v>
      </c>
      <c r="E22" s="15">
        <v>0.06</v>
      </c>
      <c r="F22" s="15">
        <v>0.06</v>
      </c>
      <c r="G22" s="15">
        <v>0.05</v>
      </c>
      <c r="H22" s="15">
        <v>0.04</v>
      </c>
    </row>
    <row r="23" ht="15.75" customHeight="1">
      <c r="A23" s="16" t="s">
        <v>25</v>
      </c>
      <c r="B23" s="15">
        <v>0.01</v>
      </c>
      <c r="C23" s="15">
        <v>0.01</v>
      </c>
      <c r="D23" s="15">
        <v>0.01</v>
      </c>
      <c r="E23" s="15">
        <v>0.02</v>
      </c>
      <c r="F23" s="15">
        <v>0.02</v>
      </c>
      <c r="G23" s="15">
        <v>0.02</v>
      </c>
      <c r="H23" s="15">
        <f t="shared" ref="H23:H24" si="1">AVERAGE(B23:G23)</f>
        <v>0.015</v>
      </c>
    </row>
    <row r="24" ht="15.75" customHeight="1">
      <c r="A24" s="17" t="s">
        <v>26</v>
      </c>
      <c r="B24" s="18">
        <v>0.25</v>
      </c>
      <c r="C24" s="18">
        <v>0.64</v>
      </c>
      <c r="D24" s="18">
        <v>0.99</v>
      </c>
      <c r="E24" s="18">
        <v>0.97</v>
      </c>
      <c r="F24" s="18">
        <v>0.88</v>
      </c>
      <c r="G24" s="18">
        <v>0.92</v>
      </c>
      <c r="H24" s="15">
        <f t="shared" si="1"/>
        <v>0.775</v>
      </c>
    </row>
    <row r="25" ht="15.75" customHeight="1">
      <c r="A25" s="15" t="s">
        <v>27</v>
      </c>
      <c r="B25" s="15">
        <v>0.4</v>
      </c>
      <c r="C25" s="15">
        <v>0.4</v>
      </c>
      <c r="D25" s="15">
        <v>0.7</v>
      </c>
      <c r="E25" s="15">
        <v>0.7</v>
      </c>
      <c r="F25" s="15">
        <v>0.8</v>
      </c>
      <c r="G25" s="15">
        <v>0.7</v>
      </c>
      <c r="H25" s="15">
        <v>0.61</v>
      </c>
    </row>
    <row r="26" ht="15.75" customHeight="1"/>
    <row r="27" ht="15.75" customHeight="1">
      <c r="A27" s="15" t="s">
        <v>28</v>
      </c>
      <c r="B27" s="15">
        <v>0.0</v>
      </c>
      <c r="C27" s="15">
        <v>0.0</v>
      </c>
      <c r="D27" s="15">
        <v>0.0</v>
      </c>
      <c r="E27" s="15">
        <v>0.0</v>
      </c>
      <c r="F27" s="15">
        <v>0.0</v>
      </c>
      <c r="G27" s="15">
        <v>0.0</v>
      </c>
      <c r="H27" s="15">
        <v>0.0</v>
      </c>
    </row>
    <row r="28" ht="15.75" customHeight="1">
      <c r="A28" s="19" t="s">
        <v>29</v>
      </c>
      <c r="B28" s="20">
        <v>0.2</v>
      </c>
      <c r="C28" s="20">
        <v>0.4</v>
      </c>
      <c r="D28" s="20">
        <v>0.45</v>
      </c>
      <c r="E28" s="20">
        <v>0.45</v>
      </c>
      <c r="F28" s="20">
        <v>0.5</v>
      </c>
      <c r="G28" s="20">
        <v>0.45</v>
      </c>
      <c r="H28" s="20">
        <v>0.5</v>
      </c>
    </row>
    <row r="29" ht="15.75" customHeight="1">
      <c r="A29" s="19" t="s">
        <v>30</v>
      </c>
      <c r="B29" s="20">
        <v>0.15</v>
      </c>
      <c r="C29" s="20">
        <v>0.25</v>
      </c>
      <c r="D29" s="20">
        <v>0.4</v>
      </c>
      <c r="E29" s="20">
        <v>0.45</v>
      </c>
      <c r="F29" s="20">
        <v>0.4</v>
      </c>
      <c r="G29" s="20">
        <v>0.35</v>
      </c>
      <c r="H29" s="20">
        <v>0.4</v>
      </c>
    </row>
    <row r="30" ht="15.75" customHeight="1">
      <c r="A30" s="19" t="s">
        <v>31</v>
      </c>
      <c r="B30" s="20">
        <v>0.1</v>
      </c>
      <c r="C30" s="20">
        <v>0.2</v>
      </c>
      <c r="D30" s="20">
        <v>0.3</v>
      </c>
      <c r="E30" s="20">
        <v>0.3</v>
      </c>
      <c r="F30" s="20">
        <v>0.3</v>
      </c>
      <c r="G30" s="20">
        <v>0.35</v>
      </c>
      <c r="H30" s="20">
        <v>0.3</v>
      </c>
    </row>
    <row r="31" ht="15.75" customHeight="1">
      <c r="A31" s="19" t="s">
        <v>30</v>
      </c>
      <c r="B31" s="20">
        <v>0.03</v>
      </c>
      <c r="C31" s="20">
        <v>0.05</v>
      </c>
      <c r="D31" s="20">
        <v>0.05</v>
      </c>
      <c r="E31" s="20">
        <v>0.1</v>
      </c>
      <c r="F31" s="20">
        <v>0.15</v>
      </c>
      <c r="G31" s="20">
        <v>0.1</v>
      </c>
      <c r="H31" s="20">
        <v>0.1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A2"/>
    <mergeCell ref="B1:H1"/>
  </mergeCells>
  <printOptions/>
  <pageMargins bottom="0.75" footer="0.0" header="0.0" left="0.7" right="0.7" top="0.75"/>
  <pageSetup orientation="landscape"/>
  <drawing r:id="rId1"/>
</worksheet>
</file>