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57c1267de332c6/Desktop/Analysis Projects/"/>
    </mc:Choice>
  </mc:AlternateContent>
  <xr:revisionPtr revIDLastSave="660" documentId="13_ncr:1_{D754642E-E684-4F4D-953B-1821B0424A6E}" xr6:coauthVersionLast="47" xr6:coauthVersionMax="47" xr10:uidLastSave="{33DE4EE6-78C4-48FF-9862-FB376273FB3A}"/>
  <bookViews>
    <workbookView xWindow="-98" yWindow="-98" windowWidth="21795" windowHeight="12975" xr2:uid="{00000000-000D-0000-FFFF-FFFF00000000}"/>
  </bookViews>
  <sheets>
    <sheet name="KickStarter" sheetId="1" r:id="rId1"/>
    <sheet name="Descriptive Statistics" sheetId="20" r:id="rId2"/>
    <sheet name="Failed US Kickstarters" sheetId="19" r:id="rId3"/>
    <sheet name="Category Statistics" sheetId="11" r:id="rId4"/>
    <sheet name="Successful US Kickstarters" sheetId="18" r:id="rId5"/>
    <sheet name="Subcategory Statistics" sheetId="14" r:id="rId6"/>
    <sheet name="Outcomes Based on Launch Date" sheetId="7" r:id="rId7"/>
    <sheet name="Edinburgh Research" sheetId="16" r:id="rId8"/>
    <sheet name="Box and Whisker Chart" sheetId="22" r:id="rId9"/>
  </sheets>
  <definedNames>
    <definedName name="_xlnm._FilterDatabase" localSheetId="1" hidden="1">'Descriptive Statistics'!$B$1:$B$11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20" l="1"/>
  <c r="C15" i="20"/>
  <c r="C14" i="20"/>
  <c r="C13" i="20"/>
  <c r="B14" i="20"/>
  <c r="B13" i="20"/>
  <c r="C12" i="20"/>
  <c r="B12" i="20"/>
  <c r="C7" i="20"/>
  <c r="C6" i="20"/>
  <c r="C5" i="20"/>
  <c r="C4" i="20"/>
  <c r="B4" i="20"/>
  <c r="B7" i="20"/>
  <c r="B6" i="20"/>
  <c r="B5" i="20"/>
  <c r="C11" i="20"/>
  <c r="B11" i="20"/>
  <c r="C10" i="20"/>
  <c r="B10" i="20"/>
  <c r="C3" i="20"/>
  <c r="B3" i="20"/>
  <c r="C2" i="20"/>
  <c r="B2" i="20"/>
  <c r="D3" i="16"/>
  <c r="D4" i="16"/>
  <c r="D5" i="16"/>
  <c r="D6" i="16"/>
  <c r="D2" i="16"/>
  <c r="C3" i="16"/>
  <c r="C4" i="16"/>
  <c r="C5" i="16"/>
  <c r="C6" i="16"/>
  <c r="C2" i="16"/>
  <c r="B2" i="16"/>
  <c r="B4" i="16"/>
  <c r="B6" i="16"/>
  <c r="B5" i="16"/>
  <c r="B3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<sst xmlns="http://schemas.openxmlformats.org/spreadsheetml/2006/main" count="38339" uniqueCount="8398">
  <si>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</si>
  <si>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</si>
  <si>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</si>
  <si>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</si>
  <si>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</si>
  <si>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</si>
  <si>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</si>
  <si>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</si>
  <si>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</si>
  <si>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</si>
  <si>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</si>
  <si>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</si>
  <si>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</si>
  <si>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</si>
  <si>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</si>
  <si>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</si>
  <si>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</si>
  <si>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</si>
  <si>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</si>
  <si>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</si>
  <si>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</si>
  <si>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</si>
  <si>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</si>
  <si>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</si>
  <si>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</si>
  <si>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</si>
  <si>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</si>
  <si>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</si>
  <si>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</si>
  <si>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</si>
  <si>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</si>
  <si>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</si>
  <si>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</si>
  <si>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</si>
  <si>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</si>
  <si>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</si>
  <si>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</si>
  <si>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</si>
  <si>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</si>
  <si>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</si>
  <si>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</si>
  <si>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</si>
  <si>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</si>
  <si>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</si>
  <si>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</si>
  <si>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</si>
  <si>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</si>
  <si>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</si>
  <si>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</si>
  <si>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</si>
  <si>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</si>
  <si>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</si>
  <si>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</si>
  <si>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</si>
  <si>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</si>
  <si>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</si>
  <si>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</si>
  <si>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</si>
  <si>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</si>
  <si>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</si>
  <si>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</si>
  <si>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</si>
  <si>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</si>
  <si>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</si>
  <si>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</si>
  <si>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</si>
  <si>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</si>
  <si>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</si>
  <si>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</si>
  <si>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</si>
  <si>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</si>
  <si>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</si>
  <si>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</si>
  <si>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</si>
  <si>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</si>
  <si>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</si>
  <si>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</si>
  <si>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</si>
  <si>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</si>
  <si>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</si>
  <si>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</si>
  <si>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</si>
  <si>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</si>
  <si>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</si>
  <si>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</si>
  <si>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</si>
  <si>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</si>
  <si>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</si>
  <si>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</si>
  <si>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</si>
  <si>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</si>
  <si>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</si>
  <si>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</si>
  <si>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</si>
  <si>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</si>
  <si>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</si>
  <si>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</si>
  <si>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</si>
  <si>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</si>
  <si>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</si>
  <si>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</si>
  <si>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</si>
  <si>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</si>
  <si>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</si>
  <si>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</si>
  <si>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</si>
  <si>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</si>
  <si>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</si>
  <si>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</si>
  <si>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</si>
  <si>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</si>
  <si>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</si>
  <si>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</si>
  <si>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</si>
  <si>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</si>
  <si>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</si>
  <si>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</si>
  <si>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</si>
  <si>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</si>
  <si>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</si>
  <si>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</si>
  <si>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</si>
  <si>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</si>
  <si>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</si>
  <si>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</si>
  <si>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</si>
  <si>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</si>
  <si>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</si>
  <si>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</si>
  <si>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</si>
  <si>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</si>
  <si>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</si>
  <si>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</si>
  <si>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</si>
  <si>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</si>
  <si>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</si>
  <si>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</si>
  <si>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</si>
  <si>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</si>
  <si>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</si>
  <si>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</si>
  <si>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</si>
  <si>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</si>
  <si>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</si>
  <si>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</si>
  <si>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</si>
  <si>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</si>
  <si>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</si>
  <si>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</si>
  <si>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</si>
  <si>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</si>
  <si>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</si>
  <si>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</si>
  <si>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</si>
  <si>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</si>
  <si>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</si>
  <si>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</si>
  <si>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</si>
  <si>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</si>
  <si>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</si>
  <si>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</si>
  <si>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</si>
  <si>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</si>
  <si>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</si>
  <si>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</si>
  <si>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</si>
  <si>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</si>
  <si>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</si>
  <si>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</si>
  <si>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</si>
  <si>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</si>
  <si>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</si>
  <si>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</si>
  <si>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</si>
  <si>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</si>
  <si>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</si>
  <si>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</si>
  <si>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</si>
  <si>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</si>
  <si>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</si>
  <si>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</si>
  <si>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</si>
  <si>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</si>
  <si>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</si>
  <si>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</si>
  <si>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</si>
  <si>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</si>
  <si>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</si>
  <si>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</si>
  <si>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</si>
  <si>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</si>
  <si>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</si>
  <si>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</si>
  <si>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</si>
  <si>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</si>
  <si>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</si>
  <si>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</si>
  <si>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</si>
  <si>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</si>
  <si>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</si>
  <si>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</si>
  <si>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</si>
  <si>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</si>
  <si>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</si>
  <si>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</si>
  <si>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</si>
  <si>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</si>
  <si>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</si>
  <si>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</si>
  <si>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</si>
  <si>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</si>
  <si>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</si>
  <si>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</si>
  <si>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</si>
  <si>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</si>
  <si>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</si>
  <si>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</si>
  <si>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</si>
  <si>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</si>
  <si>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</si>
  <si>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</si>
  <si>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</si>
  <si>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</si>
  <si>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</si>
  <si>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</si>
  <si>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</si>
  <si>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</si>
  <si>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</si>
  <si>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</si>
  <si>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</si>
  <si>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</si>
  <si>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</si>
  <si>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</si>
  <si>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</si>
  <si>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</si>
  <si>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</si>
  <si>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</si>
  <si>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</si>
  <si>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</si>
  <si>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</si>
  <si>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</si>
  <si>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</si>
  <si>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</si>
  <si>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</si>
  <si>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</si>
  <si>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</si>
  <si>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</si>
  <si>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</si>
  <si>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</si>
  <si>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</si>
  <si>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</si>
  <si>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</si>
  <si>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</si>
  <si>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</si>
  <si>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</si>
  <si>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</si>
  <si>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</si>
  <si>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</si>
  <si>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</si>
  <si>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</si>
  <si>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</si>
  <si>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</si>
  <si>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</si>
  <si>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</si>
  <si>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</si>
  <si>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</si>
  <si>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</si>
  <si>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</si>
  <si>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</si>
  <si>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</si>
  <si>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</si>
  <si>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</si>
  <si>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</si>
  <si>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</si>
  <si>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</si>
  <si>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</si>
  <si>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</si>
  <si>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</si>
  <si>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</si>
  <si>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</si>
  <si>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</si>
  <si>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</si>
  <si>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</si>
  <si>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</si>
  <si>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</si>
  <si>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</si>
  <si>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</si>
  <si>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</si>
  <si>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</si>
  <si>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</si>
  <si>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</si>
  <si>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</si>
  <si>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</si>
  <si>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</si>
  <si>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</si>
  <si>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</si>
  <si>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</si>
  <si>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</si>
  <si>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</si>
  <si>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</si>
  <si>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</si>
  <si>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</si>
  <si>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</si>
  <si>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</si>
  <si>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</si>
  <si>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</si>
  <si>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</si>
  <si>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</si>
  <si>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</si>
  <si>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</si>
  <si>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</si>
  <si>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</si>
  <si>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</si>
  <si>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</si>
  <si>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</si>
  <si>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</si>
  <si>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</si>
  <si>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</si>
  <si>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</si>
  <si>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</si>
  <si>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</si>
  <si>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</si>
  <si>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</si>
  <si>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</si>
  <si>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</si>
  <si>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</si>
  <si>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</si>
  <si>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</si>
  <si>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</si>
  <si>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</si>
  <si>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</si>
  <si>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</si>
  <si>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</si>
  <si>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</si>
  <si>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</si>
  <si>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</si>
  <si>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</si>
  <si>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</si>
  <si>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</si>
  <si>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</si>
  <si>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</si>
  <si>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</si>
  <si>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</si>
  <si>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</si>
  <si>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</si>
  <si>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</si>
  <si>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</si>
  <si>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</si>
  <si>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</si>
  <si>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</si>
  <si>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</si>
  <si>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</si>
  <si>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</si>
  <si>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</si>
  <si>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</si>
  <si>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</si>
  <si>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</si>
  <si>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</si>
  <si>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</si>
  <si>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</si>
  <si>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</si>
  <si>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</si>
  <si>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</si>
  <si>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</si>
  <si>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</si>
  <si>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</si>
  <si>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</si>
  <si>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</si>
  <si>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</si>
  <si>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</si>
  <si>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</si>
  <si>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</si>
  <si>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</si>
  <si>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</si>
  <si>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</si>
  <si>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</si>
  <si>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</si>
  <si>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</si>
  <si>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</si>
  <si>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</si>
  <si>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</si>
  <si>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</si>
  <si>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</si>
  <si>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</si>
  <si>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</si>
  <si>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</si>
  <si>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</si>
  <si>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</si>
  <si>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</si>
  <si>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</si>
  <si>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</si>
  <si>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</si>
  <si>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</si>
  <si>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</si>
  <si>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</si>
  <si>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</si>
  <si>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</si>
  <si>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</si>
  <si>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</si>
  <si>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</si>
  <si>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</si>
  <si>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</si>
  <si>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</si>
  <si>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</si>
  <si>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</si>
  <si>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</si>
  <si>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</si>
  <si>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</si>
  <si>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</si>
  <si>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</si>
  <si>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</si>
  <si>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</si>
  <si>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</si>
  <si>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</si>
  <si>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</si>
  <si>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</si>
  <si>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</si>
  <si>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</si>
  <si>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</si>
  <si>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</si>
  <si>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</si>
  <si>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</si>
  <si>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</si>
  <si>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</si>
  <si>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</si>
  <si>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</si>
  <si>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</si>
  <si>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</si>
  <si>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</si>
  <si>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</si>
  <si>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</si>
  <si>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</si>
  <si>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</si>
  <si>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</si>
  <si>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</si>
  <si>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</si>
  <si>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</si>
  <si>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</si>
  <si>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</si>
  <si>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</si>
  <si>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</si>
  <si>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</si>
  <si>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</si>
  <si>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</si>
  <si>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</si>
  <si>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</si>
  <si>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</si>
  <si>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</si>
  <si>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</si>
  <si>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</si>
  <si>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</si>
  <si>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</si>
  <si>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</si>
  <si>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</si>
  <si>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</si>
  <si>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</si>
  <si>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</si>
  <si>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</si>
  <si>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</si>
  <si>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</si>
  <si>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</si>
  <si>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</si>
  <si>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</si>
  <si>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</si>
  <si>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</si>
  <si>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</si>
  <si>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</si>
  <si>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</si>
  <si>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</si>
  <si>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</si>
  <si>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</si>
  <si>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</si>
  <si>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</si>
  <si>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</si>
  <si>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</si>
  <si>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</si>
  <si>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</si>
  <si>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</si>
  <si>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</si>
  <si>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</si>
  <si>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</si>
  <si>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</si>
  <si>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</si>
  <si>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</si>
  <si>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</si>
  <si>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</si>
  <si>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</si>
  <si>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</si>
  <si>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</si>
  <si>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</si>
  <si>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</si>
  <si>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</si>
  <si>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</si>
  <si>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</si>
  <si>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</si>
  <si>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</si>
  <si>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</si>
  <si>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</si>
  <si>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</si>
  <si>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</si>
  <si>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</si>
  <si>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</si>
  <si>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</si>
  <si>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</si>
  <si>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</si>
  <si>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</si>
  <si>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</si>
  <si>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</si>
  <si>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</si>
  <si>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</si>
  <si>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</si>
  <si>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</si>
  <si>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</si>
  <si>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</si>
  <si>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</si>
  <si>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</si>
  <si>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</si>
  <si>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</si>
  <si>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</si>
  <si>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</si>
  <si>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</si>
  <si>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</si>
  <si>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</si>
  <si>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</si>
  <si>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</si>
  <si>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</si>
  <si>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</si>
  <si>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</si>
  <si>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</si>
  <si>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</si>
  <si>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</si>
  <si>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</si>
  <si>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</si>
  <si>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</si>
  <si>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</si>
  <si>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</si>
  <si>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</si>
  <si>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</si>
  <si>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</si>
  <si>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</si>
  <si>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</si>
  <si>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</si>
  <si>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</si>
  <si>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</si>
  <si>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</si>
  <si>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</si>
  <si>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</si>
  <si>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</si>
  <si>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</si>
  <si>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</si>
  <si>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</si>
  <si>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</si>
  <si>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</si>
  <si>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</si>
  <si>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</si>
  <si>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</si>
  <si>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</si>
  <si>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</si>
  <si>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</si>
  <si>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</si>
  <si>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</si>
  <si>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</si>
  <si>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</si>
  <si>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</si>
  <si>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</si>
  <si>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</si>
  <si>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</si>
  <si>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</si>
  <si>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</si>
  <si>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</si>
  <si>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</si>
  <si>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</si>
  <si>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</si>
  <si>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</si>
  <si>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</si>
  <si>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</si>
  <si>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</si>
  <si>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</si>
  <si>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</si>
  <si>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</si>
  <si>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</si>
  <si>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</si>
  <si>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</si>
  <si>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</si>
  <si>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</si>
  <si>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</si>
  <si>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</si>
  <si>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</si>
  <si>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</si>
  <si>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</si>
  <si>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</si>
  <si>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</si>
  <si>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</si>
  <si>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</si>
  <si>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</si>
  <si>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</si>
  <si>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</si>
  <si>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</si>
  <si>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</si>
  <si>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</si>
  <si>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</si>
  <si>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</si>
  <si>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</si>
  <si>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</si>
  <si>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</si>
  <si>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</si>
  <si>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</si>
  <si>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</si>
  <si>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</si>
  <si>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</si>
  <si>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</si>
  <si>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</si>
  <si>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</si>
  <si>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</si>
  <si>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</si>
  <si>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</si>
  <si>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</si>
  <si>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</si>
  <si>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</si>
  <si>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</si>
  <si>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</si>
  <si>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</si>
  <si>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</si>
  <si>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</si>
  <si>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</si>
  <si>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</si>
  <si>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</si>
  <si>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</si>
  <si>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</si>
  <si>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</si>
  <si>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</si>
  <si>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</si>
  <si>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</si>
  <si>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</si>
  <si>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</si>
  <si>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</si>
  <si>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</si>
  <si>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</si>
  <si>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</si>
  <si>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</si>
  <si>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</si>
  <si>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</si>
  <si>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</si>
  <si>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</si>
  <si>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</si>
  <si>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</si>
  <si>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</si>
  <si>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</si>
  <si>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</si>
  <si>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</si>
  <si>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</si>
  <si>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</si>
  <si>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</si>
  <si>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</si>
  <si>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</si>
  <si>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</si>
  <si>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</si>
  <si>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</si>
  <si>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</si>
  <si>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</si>
  <si>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</si>
  <si>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</si>
  <si>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</si>
  <si>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</si>
  <si>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</si>
  <si>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</si>
  <si>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</si>
  <si>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</si>
  <si>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</si>
  <si>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</si>
  <si>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</si>
  <si>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</si>
  <si>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</si>
  <si>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</si>
  <si>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</si>
  <si>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</si>
  <si>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</si>
  <si>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</si>
  <si>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</si>
  <si>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</si>
  <si>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</si>
  <si>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</si>
  <si>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</si>
  <si>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</si>
  <si>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</si>
  <si>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</si>
  <si>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</si>
  <si>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</si>
  <si>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</si>
  <si>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</si>
  <si>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</si>
  <si>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</si>
  <si>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</si>
  <si>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</si>
  <si>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</si>
  <si>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</si>
  <si>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</si>
  <si>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</si>
  <si>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</si>
  <si>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</si>
  <si>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</si>
  <si>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</si>
  <si>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</si>
  <si>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</si>
  <si>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</si>
  <si>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</si>
  <si>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</si>
  <si>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</si>
  <si>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</si>
  <si>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</si>
  <si>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</si>
  <si>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</si>
  <si>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</si>
  <si>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</si>
  <si>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</si>
  <si>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</si>
  <si>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</si>
  <si>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</si>
  <si>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</si>
  <si>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</si>
  <si>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</si>
  <si>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</si>
  <si>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</si>
  <si>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</si>
  <si>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</si>
  <si>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</si>
  <si>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</si>
  <si>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</si>
  <si>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</si>
  <si>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</si>
  <si>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</si>
  <si>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</si>
  <si>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</si>
  <si>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</si>
  <si>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</si>
  <si>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</si>
  <si>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</si>
  <si>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</si>
  <si>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</si>
  <si>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</si>
  <si>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</si>
  <si>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</si>
  <si>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</si>
  <si>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</si>
  <si>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</si>
  <si>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</si>
  <si>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</si>
  <si>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</si>
  <si>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</si>
  <si>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</si>
  <si>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</si>
  <si>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</si>
  <si>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</si>
  <si>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</si>
  <si>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</si>
  <si>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</si>
  <si>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</si>
  <si>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</si>
  <si>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</si>
  <si>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</si>
  <si>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</si>
  <si>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</si>
  <si>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</si>
  <si>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</si>
  <si>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</si>
  <si>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</si>
  <si>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</si>
  <si>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</si>
  <si>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</si>
  <si>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</si>
  <si>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</si>
  <si>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</si>
  <si>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</si>
  <si>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</si>
  <si>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</si>
  <si>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</si>
  <si>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</si>
  <si>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</si>
  <si>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</si>
  <si>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</si>
  <si>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</si>
  <si>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</si>
  <si>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</si>
  <si>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</si>
  <si>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</si>
  <si>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</si>
  <si>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</si>
  <si>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</si>
  <si>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</si>
  <si>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</si>
  <si>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</si>
  <si>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</si>
  <si>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</si>
  <si>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</si>
  <si>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</si>
  <si>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</si>
  <si>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</si>
  <si>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</si>
  <si>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</si>
  <si>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</si>
  <si>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</si>
  <si>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</si>
  <si>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</si>
  <si>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</si>
  <si>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</si>
  <si>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</si>
  <si>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</si>
  <si>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</si>
  <si>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</si>
  <si>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</si>
  <si>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</si>
  <si>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</si>
  <si>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</si>
  <si>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</si>
  <si>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</si>
  <si>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</si>
  <si>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</si>
  <si>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</si>
  <si>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</si>
  <si>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</si>
  <si>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</si>
  <si>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</si>
  <si>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</si>
  <si>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</si>
  <si>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</si>
  <si>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</si>
  <si>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</si>
  <si>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</si>
  <si>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</si>
  <si>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</si>
  <si>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</si>
  <si>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</si>
  <si>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</si>
  <si>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</si>
  <si>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</si>
  <si>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</si>
  <si>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</si>
  <si>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</si>
  <si>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</si>
  <si>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</si>
  <si>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</si>
  <si>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</si>
  <si>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</si>
  <si>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</si>
  <si>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</si>
  <si>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</si>
  <si>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</si>
  <si>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</si>
  <si>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</si>
  <si>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</si>
  <si>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</si>
  <si>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</si>
  <si>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</si>
  <si>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</si>
  <si>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</si>
  <si>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</si>
  <si>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</si>
  <si>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</si>
  <si>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</si>
  <si>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</si>
  <si>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</si>
  <si>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</si>
  <si>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</si>
  <si>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</si>
  <si>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</si>
  <si>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</si>
  <si>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</si>
  <si>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</si>
  <si>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</si>
  <si>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</si>
  <si>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</si>
  <si>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</si>
  <si>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</si>
  <si>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</si>
  <si>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</si>
  <si>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</si>
  <si>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</si>
  <si>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</si>
  <si>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</si>
  <si>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</si>
  <si>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</si>
  <si>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</si>
  <si>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</si>
  <si>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</si>
  <si>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</si>
  <si>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</si>
  <si>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</si>
  <si>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</si>
  <si>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</si>
  <si>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</si>
  <si>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</si>
  <si>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</si>
  <si>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</si>
  <si>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</si>
  <si>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</si>
  <si>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</si>
  <si>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</si>
  <si>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</si>
  <si>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</si>
  <si>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</si>
  <si>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</si>
  <si>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</si>
  <si>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</si>
  <si>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</si>
  <si>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</si>
  <si>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</si>
  <si>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</si>
  <si>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</si>
  <si>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</si>
  <si>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</si>
  <si>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</si>
  <si>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</si>
  <si>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</si>
  <si>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</si>
  <si>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</si>
  <si>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</si>
  <si>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</si>
  <si>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</si>
  <si>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</si>
  <si>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</si>
  <si>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</si>
  <si>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</si>
  <si>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</si>
  <si>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</si>
  <si>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</si>
  <si>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</si>
  <si>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</si>
  <si>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</si>
  <si>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</si>
  <si>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</si>
  <si>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</si>
  <si>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</si>
  <si>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</si>
  <si>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</si>
  <si>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</si>
  <si>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</si>
  <si>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</si>
  <si>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</si>
  <si>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</si>
  <si>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</si>
  <si>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</si>
  <si>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</si>
  <si>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</si>
  <si>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</si>
  <si>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</si>
  <si>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</si>
  <si>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</si>
  <si>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</si>
  <si>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</si>
  <si>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</si>
  <si>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</si>
  <si>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</si>
  <si>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</si>
  <si>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</si>
  <si>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</si>
  <si>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</si>
  <si>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</si>
  <si>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</si>
  <si>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</si>
  <si>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</si>
  <si>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</si>
  <si>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</si>
  <si>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</si>
  <si>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</si>
  <si>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</si>
  <si>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</si>
  <si>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</si>
  <si>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</si>
  <si>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</si>
  <si>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</si>
  <si>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</si>
  <si>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</si>
  <si>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</si>
  <si>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</si>
  <si>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</si>
  <si>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</si>
  <si>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</si>
  <si>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</si>
  <si>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</si>
  <si>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</si>
  <si>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</si>
  <si>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</si>
  <si>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</si>
  <si>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</si>
  <si>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</si>
  <si>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</si>
  <si>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</si>
  <si>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</si>
  <si>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</si>
  <si>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</si>
  <si>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</si>
  <si>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</si>
  <si>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</si>
  <si>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</si>
  <si>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</si>
  <si>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</si>
  <si>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</si>
  <si>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</si>
  <si>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</si>
  <si>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</si>
  <si>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</si>
  <si>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</si>
  <si>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</si>
  <si>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</si>
  <si>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</si>
  <si>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</si>
  <si>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</si>
  <si>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</si>
  <si>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</si>
  <si>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</si>
  <si>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</si>
  <si>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</si>
  <si>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</si>
  <si>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</si>
  <si>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</si>
  <si>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</si>
  <si>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</si>
  <si>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</si>
  <si>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</si>
  <si>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</si>
  <si>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</si>
  <si>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</si>
  <si>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</si>
  <si>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</si>
  <si>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</si>
  <si>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</si>
  <si>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</si>
  <si>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</si>
  <si>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</si>
  <si>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</si>
  <si>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</si>
  <si>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</si>
  <si>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</si>
  <si>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</si>
  <si>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</si>
  <si>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</si>
  <si>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</si>
  <si>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</si>
  <si>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</si>
  <si>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</si>
  <si>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</si>
  <si>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</si>
  <si>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</si>
  <si>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</si>
  <si>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</si>
  <si>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</si>
  <si>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</si>
  <si>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</si>
  <si>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</si>
  <si>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</si>
  <si>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</si>
  <si>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</si>
  <si>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</si>
  <si>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</si>
  <si>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</si>
  <si>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</si>
  <si>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</si>
  <si>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</si>
  <si>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</si>
  <si>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</si>
  <si>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</si>
  <si>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</si>
  <si>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</si>
  <si>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</si>
  <si>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</si>
  <si>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</si>
  <si>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</si>
  <si>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</si>
  <si>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</si>
  <si>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</si>
  <si>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</si>
  <si>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</si>
  <si>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</si>
  <si>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</si>
  <si>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</si>
  <si>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</si>
  <si>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</si>
  <si>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</si>
  <si>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</si>
  <si>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</si>
  <si>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</si>
  <si>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</si>
  <si>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</si>
  <si>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</si>
  <si>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</si>
  <si>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</si>
  <si>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</si>
  <si>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</si>
  <si>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</si>
  <si>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</si>
  <si>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</si>
  <si>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</si>
  <si>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</si>
  <si>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</si>
  <si>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</si>
  <si>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</si>
  <si>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</si>
  <si>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</si>
  <si>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</si>
  <si>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</si>
  <si>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</si>
  <si>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</si>
  <si>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</si>
  <si>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</si>
  <si>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</si>
  <si>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</si>
  <si>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</si>
  <si>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</si>
  <si>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</si>
  <si>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</si>
  <si>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</si>
  <si>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</si>
  <si>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</si>
  <si>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</si>
  <si>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</si>
  <si>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</si>
  <si>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</si>
  <si>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</si>
  <si>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</si>
  <si>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</si>
  <si>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</si>
  <si>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</si>
  <si>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</si>
  <si>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</si>
  <si>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</si>
  <si>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</si>
  <si>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</si>
  <si>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</si>
  <si>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</si>
  <si>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</si>
  <si>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</si>
  <si>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</si>
  <si>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</si>
  <si>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</si>
  <si>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</si>
  <si>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</si>
  <si>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</si>
  <si>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</si>
  <si>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</si>
  <si>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</si>
  <si>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</si>
  <si>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</si>
  <si>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</si>
  <si>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</si>
  <si>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</si>
  <si>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</si>
  <si>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</si>
  <si>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</si>
  <si>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</si>
  <si>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</si>
  <si>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</si>
  <si>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</si>
  <si>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</si>
  <si>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</si>
  <si>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</si>
  <si>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</si>
  <si>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</si>
  <si>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</si>
  <si>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</si>
  <si>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</si>
  <si>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</si>
  <si>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</si>
  <si>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</si>
  <si>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</si>
  <si>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</si>
  <si>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</si>
  <si>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</si>
  <si>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</si>
  <si>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</si>
  <si>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</si>
  <si>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</si>
  <si>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</si>
  <si>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</si>
  <si>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</si>
  <si>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</si>
  <si>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</si>
  <si>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</si>
  <si>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</si>
  <si>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</si>
  <si>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</si>
  <si>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</si>
  <si>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</si>
  <si>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</si>
  <si>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</si>
  <si>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</si>
  <si>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</si>
  <si>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</si>
  <si>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</si>
  <si>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</si>
  <si>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</si>
  <si>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</si>
  <si>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</si>
  <si>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</si>
  <si>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</si>
  <si>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</si>
  <si>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</si>
  <si>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</si>
  <si>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</si>
  <si>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</si>
  <si>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</si>
  <si>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</si>
  <si>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</si>
  <si>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</si>
  <si>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</si>
  <si>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</si>
  <si>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</si>
  <si>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</si>
  <si>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</si>
  <si>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</si>
  <si>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</si>
  <si>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</si>
  <si>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</si>
  <si>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</si>
  <si>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</si>
  <si>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</si>
  <si>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</si>
  <si>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</si>
  <si>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</si>
  <si>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</si>
  <si>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</si>
  <si>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</si>
  <si>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</si>
  <si>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</si>
  <si>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</si>
  <si>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</si>
  <si>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</si>
  <si>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</si>
  <si>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</si>
  <si>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</si>
  <si>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</si>
  <si>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</si>
  <si>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</si>
  <si>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</si>
  <si>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</si>
  <si>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</si>
  <si>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</si>
  <si>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</si>
  <si>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</si>
  <si>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</si>
  <si>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</si>
  <si>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</si>
  <si>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</si>
  <si>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</si>
  <si>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</si>
  <si>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</si>
  <si>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</si>
  <si>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</si>
  <si>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</si>
  <si>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</si>
  <si>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</si>
  <si>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</si>
  <si>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</si>
  <si>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</si>
  <si>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</si>
  <si>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</si>
  <si>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</si>
  <si>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</si>
  <si>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</si>
  <si>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</si>
  <si>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</si>
  <si>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</si>
  <si>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</si>
  <si>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</si>
  <si>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</si>
  <si>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</si>
  <si>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</si>
  <si>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</si>
  <si>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</si>
  <si>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</si>
  <si>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</si>
  <si>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</si>
  <si>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</si>
  <si>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</si>
  <si>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</si>
  <si>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</si>
  <si>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</si>
  <si>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</si>
  <si>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</si>
  <si>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</si>
  <si>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</si>
  <si>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</si>
  <si>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</si>
  <si>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</si>
  <si>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</si>
  <si>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</si>
  <si>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</si>
  <si>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</si>
  <si>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</si>
  <si>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</si>
  <si>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</si>
  <si>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</si>
  <si>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</si>
  <si>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</si>
  <si>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</si>
  <si>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</si>
  <si>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</si>
  <si>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</si>
  <si>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</si>
  <si>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</si>
  <si>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</si>
  <si>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</si>
  <si>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</si>
  <si>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</si>
  <si>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</si>
  <si>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</si>
  <si>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</si>
  <si>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</si>
  <si>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</si>
  <si>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</si>
  <si>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</si>
  <si>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</si>
  <si>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</si>
  <si>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</si>
  <si>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</si>
  <si>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</si>
  <si>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</si>
  <si>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</si>
  <si>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</si>
  <si>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</si>
  <si>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</si>
  <si>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</si>
  <si>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</si>
  <si>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</si>
  <si>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</si>
  <si>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</si>
  <si>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</si>
  <si>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</si>
  <si>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</si>
  <si>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</si>
  <si>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</si>
  <si>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</si>
  <si>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</si>
  <si>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</si>
  <si>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</si>
  <si>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</si>
  <si>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</si>
  <si>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</si>
  <si>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</si>
  <si>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</si>
  <si>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</si>
  <si>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</si>
  <si>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</si>
  <si>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</si>
  <si>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</si>
  <si>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</si>
  <si>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</si>
  <si>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</si>
  <si>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</si>
  <si>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</si>
  <si>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</si>
  <si>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</si>
  <si>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</si>
  <si>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</si>
  <si>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</si>
  <si>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</si>
  <si>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</si>
  <si>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</si>
  <si>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</si>
  <si>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</si>
  <si>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</si>
  <si>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</si>
  <si>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</si>
  <si>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</si>
  <si>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</si>
  <si>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</si>
  <si>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</si>
  <si>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</si>
  <si>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</si>
  <si>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</si>
  <si>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</si>
  <si>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</si>
  <si>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</si>
  <si>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</si>
  <si>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</si>
  <si>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</si>
  <si>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</si>
  <si>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</si>
  <si>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</si>
  <si>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</si>
  <si>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</si>
  <si>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</si>
  <si>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</si>
  <si>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</si>
  <si>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</si>
  <si>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</si>
  <si>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</si>
  <si>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</si>
  <si>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</si>
  <si>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</si>
  <si>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</si>
  <si>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</si>
  <si>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</si>
  <si>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</si>
  <si>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</si>
  <si>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</si>
  <si>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</si>
  <si>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</si>
  <si>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</si>
  <si>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</si>
  <si>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</si>
  <si>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</si>
  <si>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</si>
  <si>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</si>
  <si>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</si>
  <si>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</si>
  <si>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</si>
  <si>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</si>
  <si>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</si>
  <si>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</si>
  <si>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</si>
  <si>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</si>
  <si>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</si>
  <si>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</si>
  <si>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</si>
  <si>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</si>
  <si>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</si>
  <si>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</si>
  <si>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</si>
  <si>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</si>
  <si>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</si>
  <si>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</si>
  <si>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</si>
  <si>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</si>
  <si>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</si>
  <si>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</si>
  <si>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</si>
  <si>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</si>
  <si>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</si>
  <si>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</si>
  <si>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</si>
  <si>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</si>
  <si>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</si>
  <si>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</si>
  <si>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</si>
  <si>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</si>
  <si>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</si>
  <si>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</si>
  <si>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</si>
  <si>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</si>
  <si>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</si>
  <si>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</si>
  <si>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</si>
  <si>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</si>
  <si>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</si>
  <si>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</si>
  <si>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</si>
  <si>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</si>
  <si>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</si>
  <si>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</si>
  <si>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</si>
  <si>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</si>
  <si>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</si>
  <si>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</si>
  <si>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</si>
  <si>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</si>
  <si>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</si>
  <si>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</si>
  <si>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</si>
  <si>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</si>
  <si>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</si>
  <si>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</si>
  <si>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</si>
  <si>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</si>
  <si>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</si>
  <si>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</si>
  <si>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</si>
  <si>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</si>
  <si>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</si>
  <si>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</si>
  <si>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</si>
  <si>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</si>
  <si>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</si>
  <si>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</si>
  <si>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</si>
  <si>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</si>
  <si>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</si>
  <si>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</si>
  <si>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</si>
  <si>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</si>
  <si>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</si>
  <si>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</si>
  <si>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</si>
  <si>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</si>
  <si>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</si>
  <si>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</si>
  <si>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</si>
  <si>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</si>
  <si>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</si>
  <si>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</si>
  <si>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</si>
  <si>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</si>
  <si>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</si>
  <si>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</si>
  <si>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</si>
  <si>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</si>
  <si>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</si>
  <si>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</si>
  <si>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</si>
  <si>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</si>
  <si>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</si>
  <si>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</si>
  <si>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</si>
  <si>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</si>
  <si>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</si>
  <si>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</si>
  <si>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</si>
  <si>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</si>
  <si>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</si>
  <si>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</si>
  <si>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</si>
  <si>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</si>
  <si>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</si>
  <si>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</si>
  <si>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</si>
  <si>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</si>
  <si>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</si>
  <si>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</si>
  <si>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</si>
  <si>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</si>
  <si>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</si>
  <si>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</si>
  <si>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</si>
  <si>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</si>
  <si>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</si>
  <si>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</si>
  <si>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</si>
  <si>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</si>
  <si>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</si>
  <si>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</si>
  <si>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</si>
  <si>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</si>
  <si>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</si>
  <si>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</si>
  <si>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</si>
  <si>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</si>
  <si>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</si>
  <si>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</si>
  <si>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</si>
  <si>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</si>
  <si>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</si>
  <si>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</si>
  <si>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</si>
  <si>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</si>
  <si>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</si>
  <si>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</si>
  <si>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</si>
  <si>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</si>
  <si>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</si>
  <si>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</si>
  <si>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</si>
  <si>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</si>
  <si>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</si>
  <si>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</si>
  <si>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</si>
  <si>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</si>
  <si>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</si>
  <si>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</si>
  <si>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</si>
  <si>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</si>
  <si>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</si>
  <si>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</si>
  <si>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</si>
  <si>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</si>
  <si>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</si>
  <si>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</si>
  <si>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</si>
  <si>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</si>
  <si>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</si>
  <si>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</si>
  <si>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</si>
  <si>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</si>
  <si>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</si>
  <si>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</si>
  <si>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</si>
  <si>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</si>
  <si>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</si>
  <si>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</si>
  <si>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</si>
  <si>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</si>
  <si>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</si>
  <si>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</si>
  <si>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</si>
  <si>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</si>
  <si>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</si>
  <si>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</si>
  <si>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</si>
  <si>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</si>
  <si>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</si>
  <si>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</si>
  <si>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</si>
  <si>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</si>
  <si>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</si>
  <si>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</si>
  <si>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</si>
  <si>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</si>
  <si>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</si>
  <si>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</si>
  <si>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</si>
  <si>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</si>
  <si>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</si>
  <si>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</si>
  <si>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</si>
  <si>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</si>
  <si>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</si>
  <si>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</si>
  <si>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</si>
  <si>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</si>
  <si>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</si>
  <si>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</si>
  <si>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</si>
  <si>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</si>
  <si>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</si>
  <si>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</si>
  <si>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</si>
  <si>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</si>
  <si>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</si>
  <si>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</si>
  <si>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</si>
  <si>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</si>
  <si>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</si>
  <si>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</si>
  <si>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</si>
  <si>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</si>
  <si>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</si>
  <si>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</si>
  <si>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</si>
  <si>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</si>
  <si>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</si>
  <si>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</si>
  <si>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</si>
  <si>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</si>
  <si>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</si>
  <si>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</si>
  <si>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</si>
  <si>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</si>
  <si>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</si>
  <si>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</si>
  <si>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</si>
  <si>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</si>
  <si>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</si>
  <si>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</si>
  <si>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</si>
  <si>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</si>
  <si>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</si>
  <si>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</si>
  <si>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</si>
  <si>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</si>
  <si>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</si>
  <si>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</si>
  <si>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</si>
  <si>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</si>
  <si>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</si>
  <si>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</si>
  <si>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</si>
  <si>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</si>
  <si>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</si>
  <si>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</si>
  <si>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</si>
  <si>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</si>
  <si>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</si>
  <si>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</si>
  <si>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</si>
  <si>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</si>
  <si>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</si>
  <si>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</si>
  <si>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</si>
  <si>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</si>
  <si>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</si>
  <si>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</si>
  <si>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</si>
  <si>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</si>
  <si>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</si>
  <si>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</si>
  <si>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</si>
  <si>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</si>
  <si>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</si>
  <si>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</si>
  <si>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</si>
  <si>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</si>
  <si>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</si>
  <si>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</si>
  <si>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</si>
  <si>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</si>
  <si>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</si>
  <si>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</si>
  <si>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</si>
  <si>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</si>
  <si>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</si>
  <si>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</si>
  <si>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</si>
  <si>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</si>
  <si>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</si>
  <si>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</si>
  <si>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</si>
  <si>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</si>
  <si>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</si>
  <si>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</si>
  <si>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</si>
  <si>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</si>
  <si>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</si>
  <si>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</si>
  <si>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</si>
  <si>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</si>
  <si>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</si>
  <si>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</si>
  <si>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</si>
  <si>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</si>
  <si>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</si>
  <si>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</si>
  <si>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</si>
  <si>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</si>
  <si>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</si>
  <si>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</si>
  <si>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</si>
  <si>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</si>
  <si>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</si>
  <si>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</si>
  <si>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</si>
  <si>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</si>
  <si>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</si>
  <si>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</si>
  <si>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</si>
  <si>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</si>
  <si>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</si>
  <si>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</si>
  <si>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</si>
  <si>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</si>
  <si>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</si>
  <si>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</si>
  <si>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</si>
  <si>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</si>
  <si>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</si>
  <si>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</si>
  <si>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</si>
  <si>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</si>
  <si>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</si>
  <si>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</si>
  <si>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</si>
  <si>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</si>
  <si>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</si>
  <si>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</si>
  <si>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</si>
  <si>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</si>
  <si>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</si>
  <si>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</si>
  <si>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</si>
  <si>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</si>
  <si>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</si>
  <si>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</si>
  <si>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</si>
  <si>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</si>
  <si>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</si>
  <si>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</si>
  <si>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</si>
  <si>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</si>
  <si>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</si>
  <si>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</si>
  <si>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</si>
  <si>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</si>
  <si>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</si>
  <si>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</si>
  <si>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</si>
  <si>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</si>
  <si>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</si>
  <si>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</si>
  <si>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</si>
  <si>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</si>
  <si>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</si>
  <si>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</si>
  <si>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</si>
  <si>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</si>
  <si>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</si>
  <si>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</si>
  <si>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</si>
  <si>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</si>
  <si>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</si>
  <si>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</si>
  <si>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</si>
  <si>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</si>
  <si>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</si>
  <si>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</si>
  <si>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</si>
  <si>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</si>
  <si>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</si>
  <si>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</si>
  <si>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</si>
  <si>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</si>
  <si>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</si>
  <si>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</si>
  <si>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</si>
  <si>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</si>
  <si>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</si>
  <si>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</si>
  <si>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</si>
  <si>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</si>
  <si>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</si>
  <si>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</si>
  <si>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</si>
  <si>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</si>
  <si>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</si>
  <si>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</si>
  <si>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</si>
  <si>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</si>
  <si>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</si>
  <si>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</si>
  <si>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</si>
  <si>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</si>
  <si>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</si>
  <si>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</si>
  <si>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</si>
  <si>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</si>
  <si>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</si>
  <si>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</si>
  <si>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</si>
  <si>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</si>
  <si>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</si>
  <si>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</si>
  <si>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</si>
  <si>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</si>
  <si>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</si>
  <si>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</si>
  <si>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</si>
  <si>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</si>
  <si>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</si>
  <si>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</si>
  <si>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</si>
  <si>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</si>
  <si>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</si>
  <si>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</si>
  <si>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</si>
  <si>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</si>
  <si>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</si>
  <si>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</si>
  <si>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</si>
  <si>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</si>
  <si>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</si>
  <si>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</si>
  <si>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</si>
  <si>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</si>
  <si>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</si>
  <si>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</si>
  <si>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</si>
  <si>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</si>
  <si>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</si>
  <si>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</si>
  <si>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</si>
  <si>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</si>
  <si>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</si>
  <si>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</si>
  <si>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</si>
  <si>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</si>
  <si>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</si>
  <si>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</si>
  <si>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</si>
  <si>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</si>
  <si>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</si>
  <si>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</si>
  <si>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</si>
  <si>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</si>
  <si>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</si>
  <si>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</si>
  <si>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</si>
  <si>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</si>
  <si>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</si>
  <si>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</si>
  <si>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</si>
  <si>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</si>
  <si>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</si>
  <si>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</si>
  <si>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</si>
  <si>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</si>
  <si>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</si>
  <si>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</si>
  <si>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</si>
  <si>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</si>
  <si>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</si>
  <si>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</si>
  <si>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</si>
  <si>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</si>
  <si>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</si>
  <si>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</si>
  <si>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</si>
  <si>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</si>
  <si>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</si>
  <si>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</si>
  <si>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</si>
  <si>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</si>
  <si>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</si>
  <si>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</si>
  <si>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</si>
  <si>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</si>
  <si>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</si>
  <si>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</si>
  <si>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</si>
  <si>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</si>
  <si>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</si>
  <si>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</si>
  <si>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</si>
  <si>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</si>
  <si>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</si>
  <si>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</si>
  <si>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</si>
  <si>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</si>
  <si>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</si>
  <si>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</si>
  <si>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</si>
  <si>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</si>
  <si>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</si>
  <si>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</si>
  <si>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</si>
  <si>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</si>
  <si>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</si>
  <si>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</si>
  <si>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</si>
  <si>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</si>
  <si>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</si>
  <si>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</si>
  <si>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</si>
  <si>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</si>
  <si>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</si>
  <si>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</si>
  <si>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</si>
  <si>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</si>
  <si>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</si>
  <si>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</si>
  <si>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</si>
  <si>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</si>
  <si>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</si>
  <si>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</si>
  <si>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</si>
  <si>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</si>
  <si>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</si>
  <si>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</si>
  <si>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</si>
  <si>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</si>
  <si>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</si>
  <si>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</si>
  <si>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</si>
  <si>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</si>
  <si>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</si>
  <si>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</si>
  <si>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</si>
  <si>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</si>
  <si>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</si>
  <si>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</si>
  <si>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</si>
  <si>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</si>
  <si>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</si>
  <si>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</si>
  <si>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</si>
  <si>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</si>
  <si>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</si>
  <si>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</si>
  <si>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</si>
  <si>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</si>
  <si>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</si>
  <si>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</si>
  <si>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</si>
  <si>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</si>
  <si>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</si>
  <si>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</si>
  <si>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</si>
  <si>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</si>
  <si>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</si>
  <si>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</si>
  <si>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</si>
  <si>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</si>
  <si>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</si>
  <si>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</si>
  <si>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</si>
  <si>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</si>
  <si>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</si>
  <si>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</si>
  <si>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</si>
  <si>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</si>
  <si>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</si>
  <si>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</si>
  <si>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</si>
  <si>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</si>
  <si>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</si>
  <si>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</si>
  <si>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</si>
  <si>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</si>
  <si>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</si>
  <si>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</si>
  <si>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</si>
  <si>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</si>
  <si>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</si>
  <si>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</si>
  <si>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</si>
  <si>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</si>
  <si>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</si>
  <si>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</si>
  <si>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</si>
  <si>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</si>
  <si>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</si>
  <si>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</si>
  <si>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</si>
  <si>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</si>
  <si>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</si>
  <si>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</si>
  <si>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</si>
  <si>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</si>
  <si>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</si>
  <si>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</si>
  <si>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</si>
  <si>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</si>
  <si>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</si>
  <si>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</si>
  <si>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</si>
  <si>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</si>
  <si>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</si>
  <si>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</si>
  <si>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</si>
  <si>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</si>
  <si>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</si>
  <si>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</si>
  <si>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</si>
  <si>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</si>
  <si>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</si>
  <si>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</si>
  <si>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</si>
  <si>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</si>
  <si>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</si>
  <si>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</si>
  <si>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</si>
  <si>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</si>
  <si>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</si>
  <si>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</si>
  <si>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</si>
  <si>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</si>
  <si>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</si>
  <si>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</si>
  <si>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</si>
  <si>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</si>
  <si>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</si>
  <si>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</si>
  <si>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</si>
  <si>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</si>
  <si>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</si>
  <si>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</si>
  <si>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</si>
  <si>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</si>
  <si>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</si>
  <si>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</si>
  <si>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</si>
  <si>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</si>
  <si>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</si>
  <si>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</si>
  <si>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</si>
  <si>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</si>
  <si>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</si>
  <si>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</si>
  <si>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</si>
  <si>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</si>
  <si>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</si>
  <si>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</si>
  <si>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</si>
  <si>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</si>
  <si>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</si>
  <si>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</si>
  <si>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</si>
  <si>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</si>
  <si>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</si>
  <si>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</si>
  <si>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</si>
  <si>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</si>
  <si>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</si>
  <si>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</si>
  <si>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</si>
  <si>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</si>
  <si>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</si>
  <si>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</si>
  <si>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</si>
  <si>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</si>
  <si>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</si>
  <si>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</si>
  <si>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</si>
  <si>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</si>
  <si>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</si>
  <si>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</si>
  <si>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</si>
  <si>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</si>
  <si>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</si>
  <si>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</si>
  <si>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</si>
  <si>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</si>
  <si>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</si>
  <si>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</si>
  <si>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</si>
  <si>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</si>
  <si>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</si>
  <si>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</si>
  <si>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</si>
  <si>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</si>
  <si>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</si>
  <si>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</si>
  <si>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</si>
  <si>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</si>
  <si>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</si>
  <si>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</si>
  <si>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</si>
  <si>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</si>
  <si>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</si>
  <si>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</si>
  <si>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</si>
  <si>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</si>
  <si>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</si>
  <si>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</si>
  <si>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</si>
  <si>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</si>
  <si>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</si>
  <si>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</si>
  <si>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</si>
  <si>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</si>
  <si>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</si>
  <si>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</si>
  <si>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</si>
  <si>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</si>
  <si>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</si>
  <si>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</si>
  <si>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</si>
  <si>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</si>
  <si>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</si>
  <si>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</si>
  <si>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</si>
  <si>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</si>
  <si>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</si>
  <si>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</si>
  <si>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</si>
  <si>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</si>
  <si>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</si>
  <si>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</si>
  <si>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</si>
  <si>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</si>
  <si>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</si>
  <si>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</si>
  <si>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</si>
  <si>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</si>
  <si>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</si>
  <si>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</si>
  <si>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</si>
  <si>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</si>
  <si>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</si>
  <si>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</si>
  <si>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</si>
  <si>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</si>
  <si>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</si>
  <si>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</si>
  <si>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</si>
  <si>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</si>
  <si>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</si>
  <si>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</si>
  <si>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</si>
  <si>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</si>
  <si>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</si>
  <si>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</si>
  <si>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</si>
  <si>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</si>
  <si>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</si>
  <si>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</si>
  <si>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</si>
  <si>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</si>
  <si>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</si>
  <si>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</si>
  <si>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</si>
  <si>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</si>
  <si>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</si>
  <si>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</si>
  <si>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</si>
  <si>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</si>
  <si>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</si>
  <si>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</si>
  <si>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</si>
  <si>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</si>
  <si>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</si>
  <si>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</si>
  <si>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</si>
  <si>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</si>
  <si>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</si>
  <si>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</si>
  <si>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</si>
  <si>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</si>
  <si>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</si>
  <si>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</si>
  <si>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</si>
  <si>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</si>
  <si>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</si>
  <si>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</si>
  <si>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</si>
  <si>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</si>
  <si>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</si>
  <si>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</si>
  <si>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</si>
  <si>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</si>
  <si>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</si>
  <si>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</si>
  <si>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</si>
  <si>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</si>
  <si>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</si>
  <si>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</si>
  <si>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</si>
  <si>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</si>
  <si>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</si>
  <si>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</si>
  <si>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</si>
  <si>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</si>
  <si>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</si>
  <si>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</si>
  <si>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</si>
  <si>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</si>
  <si>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</si>
  <si>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</si>
  <si>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</si>
  <si>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</si>
  <si>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</si>
  <si>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</si>
  <si>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</si>
  <si>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</si>
  <si>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</si>
  <si>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</si>
  <si>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</si>
  <si>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</si>
  <si>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</si>
  <si>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</si>
  <si>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</si>
  <si>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</si>
  <si>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</si>
  <si>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</si>
  <si>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</si>
  <si>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</si>
  <si>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</si>
  <si>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</si>
  <si>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</si>
  <si>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</si>
  <si>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</si>
  <si>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</si>
  <si>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</si>
  <si>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</si>
  <si>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</si>
  <si>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</si>
  <si>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</si>
  <si>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</si>
  <si>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</si>
  <si>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</si>
  <si>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</si>
  <si>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</si>
  <si>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</si>
  <si>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</si>
  <si>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</si>
  <si>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</si>
  <si>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</si>
  <si>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</si>
  <si>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</si>
  <si>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</si>
  <si>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</si>
  <si>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</si>
  <si>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</si>
  <si>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</si>
  <si>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</si>
  <si>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</si>
  <si>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</si>
  <si>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</si>
  <si>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</si>
  <si>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</si>
  <si>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</si>
  <si>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</si>
  <si>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</si>
  <si>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</si>
  <si>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</si>
  <si>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</si>
  <si>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</si>
  <si>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</si>
  <si>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</si>
  <si>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</si>
  <si>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</si>
  <si>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</si>
  <si>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</si>
  <si>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</si>
  <si>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</si>
  <si>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</si>
  <si>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</si>
  <si>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</si>
  <si>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</si>
  <si>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</si>
  <si>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</si>
  <si>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</si>
  <si>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</si>
  <si>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</si>
  <si>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</si>
  <si>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</si>
  <si>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</si>
  <si>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</si>
  <si>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</si>
  <si>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</si>
  <si>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</si>
  <si>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</si>
  <si>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</si>
  <si>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</si>
  <si>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</si>
  <si>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</si>
  <si>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</si>
  <si>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</si>
  <si>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</si>
  <si>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</si>
  <si>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</si>
  <si>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</si>
  <si>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</si>
  <si>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</si>
  <si>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</si>
  <si>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</si>
  <si>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</si>
  <si>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</si>
  <si>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</si>
  <si>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</si>
  <si>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</si>
  <si>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</si>
  <si>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</si>
  <si>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</si>
  <si>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</si>
  <si>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</si>
  <si>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</si>
  <si>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</si>
  <si>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</si>
  <si>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</si>
  <si>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</si>
  <si>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</si>
  <si>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</si>
  <si>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</si>
  <si>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</si>
  <si>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</si>
  <si>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</si>
  <si>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</si>
  <si>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</si>
  <si>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</si>
  <si>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</si>
  <si>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</si>
  <si>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</si>
  <si>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</si>
  <si>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</si>
  <si>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</si>
  <si>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</si>
  <si>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</si>
  <si>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</si>
  <si>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</si>
  <si>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</si>
  <si>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</si>
  <si>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</si>
  <si>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</si>
  <si>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</si>
  <si>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</si>
  <si>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</si>
  <si>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</si>
  <si>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</si>
  <si>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</si>
  <si>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</si>
  <si>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</si>
  <si>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</si>
  <si>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</si>
  <si>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</si>
  <si>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</si>
  <si>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</si>
  <si>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</si>
  <si>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</si>
  <si>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</si>
  <si>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</si>
  <si>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</si>
  <si>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</si>
  <si>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</si>
  <si>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</si>
  <si>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</si>
  <si>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</si>
  <si>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</si>
  <si>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</si>
  <si>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</si>
  <si>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</si>
  <si>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</si>
  <si>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</si>
  <si>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</si>
  <si>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</si>
  <si>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</si>
  <si>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</si>
  <si>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</si>
  <si>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</si>
  <si>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</si>
  <si>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</si>
  <si>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</si>
  <si>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</si>
  <si>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</si>
  <si>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</si>
  <si>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</si>
  <si>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</si>
  <si>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</si>
  <si>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</si>
  <si>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</si>
  <si>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</si>
  <si>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</si>
  <si>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</si>
  <si>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</si>
  <si>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</si>
  <si>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</si>
  <si>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</si>
  <si>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</si>
  <si>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</si>
  <si>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</si>
  <si>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</si>
  <si>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</si>
  <si>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</si>
  <si>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</si>
  <si>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</si>
  <si>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</si>
  <si>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</si>
  <si>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</si>
  <si>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</si>
  <si>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</si>
  <si>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</si>
  <si>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</si>
  <si>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</si>
  <si>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</si>
  <si>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</si>
  <si>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</si>
  <si>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</si>
  <si>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</si>
  <si>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</si>
  <si>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</si>
  <si>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</si>
  <si>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</si>
  <si>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</si>
  <si>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</si>
  <si>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</si>
  <si>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</si>
  <si>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</si>
  <si>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</si>
  <si>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</si>
  <si>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</si>
  <si>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</si>
  <si>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</si>
  <si>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</si>
  <si>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</si>
  <si>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</si>
  <si>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</si>
  <si>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</si>
  <si>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</si>
  <si>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</si>
  <si>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</si>
  <si>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</si>
  <si>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</si>
  <si>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</si>
  <si>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</si>
  <si>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</si>
  <si>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</si>
  <si>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</si>
  <si>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</si>
  <si>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</si>
  <si>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</si>
  <si>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</si>
  <si>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</si>
  <si>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</si>
  <si>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</si>
  <si>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</si>
  <si>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</si>
  <si>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</si>
  <si>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</si>
  <si>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</si>
  <si>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</si>
  <si>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</si>
  <si>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</si>
  <si>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</si>
  <si>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</si>
  <si>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</si>
  <si>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</si>
  <si>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</si>
  <si>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</si>
  <si>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</si>
  <si>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</si>
  <si>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</si>
  <si>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</si>
  <si>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</si>
  <si>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</si>
  <si>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</si>
  <si>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</si>
  <si>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</si>
  <si>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</si>
  <si>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</si>
  <si>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</si>
  <si>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</si>
  <si>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</si>
  <si>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</si>
  <si>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</si>
  <si>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</si>
  <si>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</si>
  <si>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</si>
  <si>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</si>
  <si>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</si>
  <si>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</si>
  <si>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</si>
  <si>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</si>
  <si>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</si>
  <si>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</si>
  <si>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</si>
  <si>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</si>
  <si>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</si>
  <si>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</si>
  <si>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</si>
  <si>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</si>
  <si>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</si>
  <si>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</si>
  <si>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</si>
  <si>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</si>
  <si>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</si>
  <si>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</si>
  <si>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</si>
  <si>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</si>
  <si>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</si>
  <si>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</si>
  <si>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</si>
  <si>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</si>
  <si>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</si>
  <si>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</si>
  <si>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</si>
  <si>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</si>
  <si>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</si>
  <si>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</si>
  <si>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</si>
  <si>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</si>
  <si>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</si>
  <si>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</si>
  <si>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</si>
  <si>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</si>
  <si>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</si>
  <si>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</si>
  <si>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</si>
  <si>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</si>
  <si>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</si>
  <si>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</si>
  <si>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</si>
  <si>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</si>
  <si>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</si>
  <si>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</si>
  <si>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</si>
  <si>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</si>
  <si>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</si>
  <si>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</si>
  <si>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</si>
  <si>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</si>
  <si>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</si>
  <si>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</si>
  <si>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</si>
  <si>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</si>
  <si>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</si>
  <si>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</si>
  <si>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</si>
  <si>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</si>
  <si>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</si>
  <si>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</si>
  <si>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</si>
  <si>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</si>
  <si>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</si>
  <si>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</si>
  <si>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</si>
  <si>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</si>
  <si>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</si>
  <si>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</si>
  <si>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</si>
  <si>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</si>
  <si>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</si>
  <si>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</si>
  <si>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</si>
  <si>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</si>
  <si>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</si>
  <si>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</si>
  <si>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</si>
  <si>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</si>
  <si>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</si>
  <si>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</si>
  <si>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</si>
  <si>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</si>
  <si>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</si>
  <si>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</si>
  <si>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</si>
  <si>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</si>
  <si>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</si>
  <si>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</si>
  <si>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</si>
  <si>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</si>
  <si>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</si>
  <si>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</si>
  <si>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</si>
  <si>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</si>
  <si>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</si>
  <si>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</si>
  <si>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</si>
  <si>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</si>
  <si>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</si>
  <si>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</si>
  <si>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</si>
  <si>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</si>
  <si>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</si>
  <si>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</si>
  <si>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</si>
  <si>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</si>
  <si>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</si>
  <si>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</si>
  <si>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</si>
  <si>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</si>
  <si>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</si>
  <si>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</si>
  <si>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</si>
  <si>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</si>
  <si>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</si>
  <si>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</si>
  <si>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</si>
  <si>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</si>
  <si>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</si>
  <si>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</si>
  <si>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</si>
  <si>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</si>
  <si>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</si>
  <si>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</si>
  <si>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</si>
  <si>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</si>
  <si>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</si>
  <si>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</si>
  <si>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</si>
  <si>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</si>
  <si>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</si>
  <si>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</si>
  <si>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</si>
  <si>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</si>
  <si>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</si>
  <si>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</si>
  <si>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</si>
  <si>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</si>
  <si>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</si>
  <si>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</si>
  <si>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</si>
  <si>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</si>
  <si>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</si>
  <si>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</si>
  <si>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</si>
  <si>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</si>
  <si>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</si>
  <si>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</si>
  <si>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</si>
  <si>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</si>
  <si>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</si>
  <si>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</si>
  <si>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</si>
  <si>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</si>
  <si>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</si>
  <si>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</si>
  <si>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</si>
  <si>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</si>
  <si>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</si>
  <si>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</si>
  <si>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</si>
  <si>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</si>
  <si>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</si>
  <si>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</si>
  <si>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</si>
  <si>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</si>
  <si>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</si>
  <si>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</si>
  <si>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</si>
  <si>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</si>
  <si>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</si>
  <si>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</si>
  <si>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</si>
  <si>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</si>
  <si>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</si>
  <si>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</si>
  <si>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</si>
  <si>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</si>
  <si>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</si>
  <si>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</si>
  <si>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</si>
  <si>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</si>
  <si>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</si>
  <si>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</si>
  <si>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</si>
  <si>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</si>
  <si>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</si>
  <si>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</si>
  <si>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</si>
  <si>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</si>
  <si>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</si>
  <si>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</si>
  <si>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</si>
  <si>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</si>
  <si>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</si>
  <si>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</si>
  <si>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</si>
  <si>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</si>
  <si>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</si>
  <si>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</si>
  <si>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</si>
  <si>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</si>
  <si>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</si>
  <si>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</si>
  <si>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</si>
  <si>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</si>
  <si>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</si>
  <si>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</si>
  <si>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</si>
  <si>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</si>
  <si>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</si>
  <si>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</si>
  <si>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</si>
  <si>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</si>
  <si>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</si>
  <si>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</si>
  <si>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</si>
  <si>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</si>
  <si>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</si>
  <si>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</si>
  <si>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</si>
  <si>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</si>
  <si>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</si>
  <si>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</si>
  <si>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</si>
  <si>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</si>
  <si>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</si>
  <si>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</si>
  <si>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</si>
  <si>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</si>
  <si>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</si>
  <si>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</si>
  <si>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</si>
  <si>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</si>
  <si>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</si>
  <si>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</si>
  <si>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</si>
  <si>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</si>
  <si>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</si>
  <si>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</si>
  <si>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</si>
  <si>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</si>
  <si>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</si>
  <si>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</si>
  <si>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</si>
  <si>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</si>
  <si>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</si>
  <si>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</si>
  <si>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</si>
  <si>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</si>
  <si>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</si>
  <si>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</si>
  <si>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</si>
  <si>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</si>
  <si>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</si>
  <si>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</si>
  <si>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</si>
  <si>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</si>
  <si>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</si>
  <si>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</si>
  <si>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</si>
  <si>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</si>
  <si>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</si>
  <si>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</si>
  <si>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</si>
  <si>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</si>
  <si>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</si>
  <si>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</si>
  <si>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</si>
  <si>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</si>
  <si>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</si>
  <si>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</si>
  <si>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</si>
  <si>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</si>
  <si>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</si>
  <si>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</si>
  <si>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</si>
  <si>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</si>
  <si>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</si>
  <si>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</si>
  <si>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</si>
  <si>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</si>
  <si>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</si>
  <si>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</si>
  <si>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</si>
  <si>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</si>
  <si>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</si>
  <si>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</si>
  <si>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</si>
  <si>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</si>
  <si>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</si>
  <si>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</si>
  <si>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</si>
  <si>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</si>
  <si>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</si>
  <si>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</si>
  <si>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</si>
  <si>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</si>
  <si>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</si>
  <si>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</si>
  <si>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</si>
  <si>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</si>
  <si>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</si>
  <si>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</si>
  <si>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</si>
  <si>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</si>
  <si>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</si>
  <si>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</si>
  <si>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</si>
  <si>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</si>
  <si>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</si>
  <si>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</si>
  <si>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</si>
  <si>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</si>
  <si>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</si>
  <si>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</si>
  <si>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</si>
  <si>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</si>
  <si>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</si>
  <si>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</si>
  <si>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</si>
  <si>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</si>
  <si>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</si>
  <si>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</si>
  <si>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</si>
  <si>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</si>
  <si>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</si>
  <si>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</si>
  <si>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</si>
  <si>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</si>
  <si>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</si>
  <si>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</si>
  <si>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</si>
  <si>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</si>
  <si>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</si>
  <si>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</si>
  <si>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</si>
  <si>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</si>
  <si>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</si>
  <si>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</si>
  <si>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</si>
  <si>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</si>
  <si>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</si>
  <si>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</si>
  <si>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</si>
  <si>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</si>
  <si>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</si>
  <si>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</si>
  <si>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</si>
  <si>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</si>
  <si>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</si>
  <si>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</si>
  <si>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</si>
  <si>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</si>
  <si>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</si>
  <si>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</si>
  <si>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</si>
  <si>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</si>
  <si>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</si>
  <si>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</si>
  <si>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</si>
  <si>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</si>
  <si>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</si>
  <si>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</si>
  <si>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</si>
  <si>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</si>
  <si>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</si>
  <si>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</si>
  <si>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</si>
  <si>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</si>
  <si>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</si>
  <si>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</si>
  <si>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</si>
  <si>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</si>
  <si>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</si>
  <si>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</si>
  <si>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</si>
  <si>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</si>
  <si>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</si>
  <si>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</si>
  <si>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</si>
  <si>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</si>
  <si>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</si>
  <si>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</si>
  <si>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</si>
  <si>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</si>
  <si>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</si>
  <si>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</si>
  <si>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</si>
  <si>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</si>
  <si>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</si>
  <si>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</si>
  <si>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</si>
  <si>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</si>
  <si>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</si>
  <si>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</si>
  <si>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</si>
  <si>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</si>
  <si>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</si>
  <si>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</si>
  <si>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</si>
  <si>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</si>
  <si>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</si>
  <si>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</si>
  <si>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</si>
  <si>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</si>
  <si>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</si>
  <si>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</si>
  <si>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</si>
  <si>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</si>
  <si>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</si>
  <si>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</si>
  <si>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</si>
  <si>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</si>
  <si>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</si>
  <si>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</si>
  <si>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</si>
  <si>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</si>
  <si>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</si>
  <si>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</si>
  <si>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</si>
  <si>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</si>
  <si>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</si>
  <si>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</si>
  <si>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</si>
  <si>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</si>
  <si>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</si>
  <si>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</si>
  <si>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</si>
  <si>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</si>
  <si>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</si>
  <si>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</si>
  <si>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</si>
  <si>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</si>
  <si>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</si>
  <si>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</si>
  <si>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</si>
  <si>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</si>
  <si>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</si>
  <si>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</si>
  <si>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</si>
  <si>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</si>
  <si>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</si>
  <si>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</si>
  <si>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</si>
  <si>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</si>
  <si>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</si>
  <si>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</si>
  <si>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</si>
  <si>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</si>
  <si>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</si>
  <si>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</si>
  <si>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</si>
  <si>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</si>
  <si>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</si>
  <si>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</si>
  <si>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</si>
  <si>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</si>
  <si>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</si>
  <si>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</si>
  <si>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</si>
  <si>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</si>
  <si>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</si>
  <si>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</si>
  <si>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</si>
  <si>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</si>
  <si>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</si>
  <si>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</si>
  <si>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</si>
  <si>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</si>
  <si>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</si>
  <si>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</si>
  <si>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</si>
  <si>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</si>
  <si>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</si>
  <si>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</si>
  <si>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</si>
  <si>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</si>
  <si>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</si>
  <si>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</si>
  <si>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</si>
  <si>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</si>
  <si>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</si>
  <si>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</si>
  <si>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</si>
  <si>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</si>
  <si>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</si>
  <si>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</si>
  <si>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</si>
  <si>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</si>
  <si>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</si>
  <si>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</si>
  <si>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</si>
  <si>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</si>
  <si>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</si>
  <si>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</si>
  <si>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</si>
  <si>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</si>
  <si>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</si>
  <si>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</si>
  <si>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</si>
  <si>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</si>
  <si>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</si>
  <si>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</si>
  <si>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</si>
  <si>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</si>
  <si>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</si>
  <si>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</si>
  <si>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</si>
  <si>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</si>
  <si>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</si>
  <si>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</si>
  <si>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</si>
  <si>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</si>
  <si>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</si>
  <si>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</si>
  <si>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</si>
  <si>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</si>
  <si>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</si>
  <si>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</si>
  <si>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</si>
  <si>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</si>
  <si>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</si>
  <si>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</si>
  <si>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</si>
  <si>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</si>
  <si>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</si>
  <si>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</si>
  <si>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</si>
  <si>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</si>
  <si>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</si>
  <si>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</si>
  <si>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</si>
  <si>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</si>
  <si>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</si>
  <si>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</si>
  <si>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</si>
  <si>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</si>
  <si>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</si>
  <si>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</si>
  <si>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</si>
  <si>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</si>
  <si>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</si>
  <si>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</si>
  <si>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</si>
  <si>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</si>
  <si>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</si>
  <si>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</si>
  <si>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</si>
  <si>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</si>
  <si>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</si>
  <si>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</si>
  <si>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</si>
  <si>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</si>
  <si>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</si>
  <si>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</si>
  <si>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</si>
  <si>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</si>
  <si>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</si>
  <si>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</si>
  <si>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</si>
  <si>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</si>
  <si>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</si>
  <si>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</si>
  <si>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</si>
  <si>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</si>
  <si>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</si>
  <si>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</si>
  <si>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</si>
  <si>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</si>
  <si>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</si>
  <si>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</si>
  <si>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</si>
  <si>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</si>
  <si>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</si>
  <si>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</si>
  <si>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</si>
  <si>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</si>
  <si>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</si>
  <si>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</si>
  <si>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</si>
  <si>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</si>
  <si>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</si>
  <si>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</si>
  <si>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</si>
  <si>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</si>
  <si>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</si>
  <si>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</si>
  <si>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</si>
  <si>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</si>
  <si>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</si>
  <si>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</si>
  <si>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</si>
  <si>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</si>
  <si>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</si>
  <si>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</si>
  <si>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</si>
  <si>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</si>
  <si>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</si>
  <si>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</si>
  <si>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</si>
  <si>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</si>
  <si>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</si>
  <si>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</si>
  <si>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</si>
  <si>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</si>
  <si>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</si>
  <si>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</si>
  <si>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</si>
  <si>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</si>
  <si>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</si>
  <si>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</si>
  <si>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</si>
  <si>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</si>
  <si>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</si>
  <si>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</si>
  <si>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</si>
  <si>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</si>
  <si>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</si>
  <si>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</si>
  <si>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</si>
  <si>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</si>
  <si>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</si>
  <si>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</si>
  <si>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</si>
  <si>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</si>
  <si>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</si>
  <si>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</si>
  <si>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</si>
  <si>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</si>
  <si>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</si>
  <si>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</si>
  <si>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</si>
  <si>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</si>
  <si>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</si>
  <si>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</si>
  <si>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</si>
  <si>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</si>
  <si>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</si>
  <si>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</si>
  <si>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</si>
  <si>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</si>
  <si>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</si>
  <si>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</si>
  <si>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</si>
  <si>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</si>
  <si>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</si>
  <si>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</si>
  <si>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</si>
  <si>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</si>
  <si>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</si>
  <si>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</si>
  <si>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</si>
  <si>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</si>
  <si>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</si>
  <si>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</si>
  <si>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</si>
  <si>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</si>
  <si>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</si>
  <si>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</si>
  <si>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</si>
  <si>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</si>
  <si>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</si>
  <si>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</si>
  <si>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</si>
  <si>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</si>
  <si>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</si>
  <si>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</si>
  <si>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</si>
  <si>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</si>
  <si>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</si>
  <si>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</si>
  <si>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</si>
  <si>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</si>
  <si>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</si>
  <si>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</si>
  <si>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</si>
  <si>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</si>
  <si>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</si>
  <si>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</si>
  <si>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</si>
  <si>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</si>
  <si>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</si>
  <si>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</si>
  <si>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</si>
  <si>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</si>
  <si>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</si>
  <si>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</si>
  <si>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</si>
  <si>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</si>
  <si>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</si>
  <si>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</si>
  <si>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</si>
  <si>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</si>
  <si>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</si>
  <si>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</si>
  <si>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</si>
  <si>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</si>
  <si>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</si>
  <si>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</si>
  <si>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</si>
  <si>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</si>
  <si>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</si>
  <si>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</si>
  <si>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</si>
  <si>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</si>
  <si>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</si>
  <si>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</si>
  <si>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</si>
  <si>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</si>
  <si>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</si>
  <si>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</si>
  <si>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</si>
  <si>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</si>
  <si>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</si>
  <si>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</si>
  <si>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</si>
  <si>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</si>
  <si>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</si>
  <si>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</si>
  <si>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</si>
  <si>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</si>
  <si>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</si>
  <si>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</si>
  <si>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</si>
  <si>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</si>
  <si>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</si>
  <si>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</si>
  <si>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</si>
  <si>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</si>
  <si>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</si>
  <si>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</si>
  <si>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</si>
  <si>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</si>
  <si>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</si>
  <si>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</si>
  <si>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</si>
  <si>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</si>
  <si>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</si>
  <si>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</si>
  <si>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</si>
  <si>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</si>
  <si>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</si>
  <si>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</si>
  <si>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</si>
  <si>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</si>
  <si>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</si>
  <si>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</si>
  <si>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</si>
  <si>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</si>
  <si>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</si>
  <si>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</si>
  <si>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</si>
  <si>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</si>
  <si>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</si>
  <si>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</si>
  <si>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</si>
  <si>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</si>
  <si>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</si>
  <si>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</si>
  <si>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</si>
  <si>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</si>
  <si>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</si>
  <si>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</si>
  <si>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</si>
  <si>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</si>
  <si>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</si>
  <si>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</si>
  <si>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</si>
  <si>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</si>
  <si>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</si>
  <si>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</si>
  <si>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</si>
  <si>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</si>
  <si>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</si>
  <si>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</si>
  <si>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</si>
  <si>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</si>
  <si>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</si>
  <si>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</si>
  <si>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</si>
  <si>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</si>
  <si>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</si>
  <si>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</si>
  <si>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</si>
  <si>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</si>
  <si>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</si>
  <si>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</si>
  <si>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</si>
  <si>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</si>
  <si>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</si>
  <si>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</si>
  <si>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</si>
  <si>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</si>
  <si>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</si>
  <si>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</si>
  <si>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</si>
  <si>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</si>
  <si>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</si>
  <si>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</si>
  <si>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</si>
  <si>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</si>
  <si>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</si>
  <si>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</si>
  <si>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</si>
  <si>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</si>
  <si>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</si>
  <si>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</si>
  <si>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</si>
  <si>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</si>
  <si>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</si>
  <si>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</si>
  <si>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</si>
  <si>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</si>
  <si>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</si>
  <si>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</si>
  <si>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</si>
  <si>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</si>
  <si>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</si>
  <si>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</si>
  <si>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</si>
  <si>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</si>
  <si>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</si>
  <si>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</si>
  <si>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</si>
  <si>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</si>
  <si>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</si>
  <si>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</si>
  <si>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</si>
  <si>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</si>
  <si>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</si>
  <si>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</si>
  <si>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</si>
  <si>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</si>
  <si>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</si>
  <si>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</si>
  <si>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</si>
  <si>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</si>
  <si>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</si>
  <si>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</si>
  <si>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</si>
  <si>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</si>
  <si>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</si>
  <si>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</si>
  <si>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</si>
  <si>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</si>
  <si>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</si>
  <si>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</si>
  <si>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</si>
  <si>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</si>
  <si>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</si>
  <si>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</si>
  <si>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</si>
  <si>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</si>
  <si>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</si>
  <si>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</si>
  <si>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</si>
  <si>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</si>
  <si>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</si>
  <si>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</si>
  <si>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</si>
  <si>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</si>
  <si>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</si>
  <si>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</si>
  <si>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</si>
  <si>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</si>
  <si>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</si>
  <si>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</si>
  <si>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</si>
  <si>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</si>
  <si>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</si>
  <si>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</si>
  <si>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</si>
  <si>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</si>
  <si>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</si>
  <si>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</si>
  <si>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</si>
  <si>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</si>
  <si>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</si>
  <si>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</si>
  <si>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</si>
  <si>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</si>
  <si>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</si>
  <si>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</si>
  <si>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</si>
  <si>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</si>
  <si>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</si>
  <si>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</si>
  <si>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</si>
  <si>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</si>
  <si>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</si>
  <si>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</si>
  <si>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</si>
  <si>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</si>
  <si>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</si>
  <si>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</si>
  <si>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</si>
  <si>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</si>
  <si>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</si>
  <si>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</si>
  <si>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</si>
  <si>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</si>
  <si>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</si>
  <si>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</si>
  <si>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</si>
  <si>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</si>
  <si>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</si>
  <si>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</si>
  <si>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</si>
  <si>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</si>
  <si>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</si>
  <si>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</si>
  <si>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</si>
  <si>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</si>
  <si>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</si>
  <si>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</si>
  <si>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</si>
  <si>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</si>
  <si>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</si>
  <si>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</si>
  <si>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</si>
  <si>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</si>
  <si>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</si>
  <si>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</si>
  <si>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</si>
  <si>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</si>
  <si>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</si>
  <si>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</si>
  <si>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</si>
  <si>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</si>
  <si>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</si>
  <si>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</si>
  <si>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</si>
  <si>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</si>
  <si>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</si>
  <si>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</si>
  <si>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</si>
  <si>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</si>
  <si>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</si>
  <si>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</si>
  <si>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</si>
  <si>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</si>
  <si>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</si>
  <si>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</si>
  <si>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</si>
  <si>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</si>
  <si>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</si>
  <si>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</si>
  <si>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</si>
  <si>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</si>
  <si>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</si>
  <si>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</si>
  <si>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</si>
  <si>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</si>
  <si>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</si>
  <si>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</si>
  <si>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</si>
  <si>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</si>
  <si>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</si>
  <si>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</si>
  <si>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</si>
  <si>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</si>
  <si>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</si>
  <si>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</si>
  <si>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</si>
  <si>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</si>
  <si>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</si>
  <si>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</si>
  <si>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</si>
  <si>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</si>
  <si>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</si>
  <si>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</si>
  <si>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</si>
  <si>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</si>
  <si>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</si>
  <si>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</si>
  <si>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</si>
  <si>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</si>
  <si>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</si>
  <si>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</si>
  <si>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</si>
  <si>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</si>
  <si>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</si>
  <si>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</si>
  <si>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</si>
  <si>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</si>
  <si>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</si>
  <si>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</si>
  <si>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</si>
  <si>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</si>
  <si>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</si>
  <si>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</si>
  <si>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</si>
  <si>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</si>
  <si>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</si>
  <si>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</si>
  <si>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</si>
  <si>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</si>
  <si>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</si>
  <si>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</si>
  <si>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</si>
  <si>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</si>
  <si>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</si>
  <si>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</si>
  <si>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</si>
  <si>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</si>
  <si>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</si>
  <si>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</si>
  <si>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</si>
  <si>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</si>
  <si>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</si>
  <si>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</si>
  <si>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</si>
  <si>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</si>
  <si>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</si>
  <si>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</si>
  <si>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</si>
  <si>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</si>
  <si>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</si>
  <si>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</si>
  <si>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</si>
  <si>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</si>
  <si>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</si>
  <si>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</si>
  <si>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</si>
  <si>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</si>
  <si>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</si>
  <si>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</si>
  <si>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</si>
  <si>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</si>
  <si>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</si>
  <si>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</si>
  <si>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</si>
  <si>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</si>
  <si>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</si>
  <si>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</si>
  <si>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</si>
  <si>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</si>
  <si>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</si>
  <si>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</si>
  <si>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</si>
  <si>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</si>
  <si>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</si>
  <si>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</si>
  <si>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</si>
  <si>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</si>
  <si>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</si>
  <si>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</si>
  <si>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</si>
  <si>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</si>
  <si>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</si>
  <si>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</si>
  <si>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</si>
  <si>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</si>
  <si>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</si>
  <si>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</si>
  <si>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</si>
  <si>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</si>
  <si>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</si>
  <si>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</si>
  <si>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</si>
  <si>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</si>
  <si>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</si>
  <si>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</si>
  <si>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</si>
  <si>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</si>
  <si>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</si>
  <si>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</si>
  <si>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</si>
  <si>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</si>
  <si>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</si>
  <si>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</si>
  <si>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</si>
  <si>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</si>
  <si>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</si>
  <si>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</si>
  <si>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</si>
  <si>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</si>
  <si>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</si>
  <si>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</si>
  <si>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</si>
  <si>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</si>
  <si>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</si>
  <si>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</si>
  <si>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</si>
  <si>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</si>
  <si>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</si>
  <si>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</si>
  <si>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</si>
  <si>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</si>
  <si>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</si>
  <si>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</si>
  <si>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</si>
  <si>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</si>
  <si>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</si>
  <si>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</si>
  <si>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</si>
  <si>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</si>
  <si>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</si>
  <si>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</si>
  <si>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</si>
  <si>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</si>
  <si>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</si>
  <si>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</si>
  <si>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</si>
  <si>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</si>
  <si>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</si>
  <si>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</si>
  <si>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</si>
  <si>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</si>
  <si>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</si>
  <si>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</si>
  <si>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</si>
  <si>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</si>
  <si>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</si>
  <si>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</si>
  <si>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</si>
  <si>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</si>
  <si>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</si>
  <si>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</si>
  <si>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</si>
  <si>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</si>
  <si>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</si>
  <si>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</si>
  <si>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</si>
  <si>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</si>
  <si>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</si>
  <si>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</si>
  <si>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</si>
  <si>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</si>
  <si>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</si>
  <si>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</si>
  <si>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</si>
  <si>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</si>
  <si>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</si>
  <si>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</si>
  <si>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</si>
  <si>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</si>
  <si>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</si>
  <si>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</si>
  <si>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</si>
  <si>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</si>
  <si>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</si>
  <si>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</si>
  <si>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</si>
  <si>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</si>
  <si>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</si>
  <si>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</si>
  <si>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</si>
  <si>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</si>
  <si>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</si>
  <si>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</si>
  <si>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</si>
  <si>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</si>
  <si>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</si>
  <si>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</si>
  <si>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</si>
  <si>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</si>
  <si>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</si>
  <si>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</si>
  <si>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</si>
  <si>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</si>
  <si>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</si>
  <si>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</si>
  <si>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</si>
  <si>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</si>
  <si>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</si>
  <si>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</si>
  <si>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</si>
  <si>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</si>
  <si>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</si>
  <si>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</si>
  <si>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</si>
  <si>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</si>
  <si>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</si>
  <si>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</si>
  <si>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</si>
  <si>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</si>
  <si>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</si>
  <si>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</si>
  <si>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</si>
  <si>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</si>
  <si>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</si>
  <si>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</si>
  <si>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</si>
  <si>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</si>
  <si>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</si>
  <si>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</si>
  <si>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</si>
  <si>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</si>
  <si>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</si>
  <si>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</si>
  <si>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</si>
  <si>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</si>
  <si>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</si>
  <si>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</si>
  <si>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</si>
  <si>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</si>
  <si>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</si>
  <si>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</si>
  <si>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</si>
  <si>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</si>
  <si>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</si>
  <si>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</si>
  <si>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</si>
  <si>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</si>
  <si>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</si>
  <si>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</si>
  <si>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</si>
  <si>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</si>
  <si>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</si>
  <si>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</si>
  <si>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</si>
  <si>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</si>
  <si>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</si>
  <si>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</si>
  <si>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</si>
  <si>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</si>
  <si>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</si>
  <si>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</si>
  <si>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</si>
  <si>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</si>
  <si>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</si>
  <si>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</si>
  <si>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</si>
  <si>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</si>
  <si>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</si>
  <si>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</si>
  <si>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</si>
  <si>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</si>
  <si>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</si>
  <si>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</si>
  <si>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</si>
  <si>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</si>
  <si>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</si>
  <si>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</si>
  <si>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</si>
  <si>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</si>
  <si>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</si>
  <si>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</si>
  <si>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</si>
  <si>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</si>
  <si>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</si>
  <si>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</si>
  <si>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</si>
  <si>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</si>
  <si>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</si>
  <si>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</si>
  <si>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</si>
  <si>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</si>
  <si>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</si>
  <si>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</si>
  <si>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</si>
  <si>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</si>
  <si>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</si>
  <si>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</si>
  <si>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</si>
  <si>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</si>
  <si>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</si>
  <si>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</si>
  <si>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</si>
  <si>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</si>
  <si>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</si>
  <si>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</si>
  <si>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</si>
  <si>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</si>
  <si>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</si>
  <si>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</si>
  <si>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</si>
  <si>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</si>
  <si>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</si>
  <si>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</si>
  <si>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</si>
  <si>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</si>
  <si>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</si>
  <si>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</si>
  <si>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</si>
  <si>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</si>
  <si>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</si>
  <si>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</si>
  <si>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</si>
  <si>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</si>
  <si>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</si>
  <si>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</si>
  <si>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</si>
  <si>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</si>
  <si>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</si>
  <si>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</si>
  <si>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</si>
  <si>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</si>
  <si>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</si>
  <si>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</si>
  <si>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</si>
  <si>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</si>
  <si>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</si>
  <si>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</si>
  <si>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</si>
  <si>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</si>
  <si>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</si>
  <si>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</si>
  <si>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</si>
  <si>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</si>
  <si>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</si>
  <si>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</si>
  <si>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</si>
  <si>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</si>
  <si>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</si>
  <si>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</si>
  <si>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</si>
  <si>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</si>
  <si>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</si>
  <si>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</si>
  <si>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</si>
  <si>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</si>
  <si>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</si>
  <si>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</si>
  <si>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</si>
  <si>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</si>
  <si>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</si>
  <si>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</si>
  <si>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</si>
  <si>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</si>
  <si>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</si>
  <si>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</si>
  <si>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</si>
  <si>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</si>
  <si>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</si>
  <si>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</si>
  <si>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</si>
  <si>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</si>
  <si>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</si>
  <si>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</si>
  <si>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</si>
  <si>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</si>
  <si>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</si>
  <si>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</si>
  <si>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</si>
  <si>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</si>
  <si>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</si>
  <si>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</si>
  <si>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</si>
  <si>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</si>
  <si>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</si>
  <si>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</si>
  <si>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</si>
  <si>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</si>
  <si>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</si>
  <si>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</si>
  <si>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</si>
  <si>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</si>
  <si>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</si>
  <si>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</si>
  <si>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</si>
  <si>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</si>
  <si>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</si>
  <si>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</si>
  <si>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</si>
  <si>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</si>
  <si>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</si>
  <si>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</si>
  <si>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</si>
  <si>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</si>
  <si>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</si>
  <si>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</si>
  <si>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</si>
  <si>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</si>
  <si>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</si>
  <si>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</si>
  <si>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</si>
  <si>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</si>
  <si>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</si>
  <si>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</si>
  <si>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</si>
  <si>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</si>
  <si>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</si>
  <si>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</si>
  <si>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</si>
  <si>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</si>
  <si>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</si>
  <si>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</si>
  <si>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</si>
  <si>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</si>
  <si>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</si>
  <si>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</si>
  <si>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</si>
  <si>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</si>
  <si>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</si>
  <si>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</si>
  <si>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</si>
  <si>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</si>
  <si>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</si>
  <si>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</si>
  <si>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</si>
  <si>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</si>
  <si>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</si>
  <si>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</si>
  <si>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</si>
  <si>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</si>
  <si>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</si>
  <si>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</si>
  <si>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</si>
  <si>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</si>
  <si>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</si>
  <si>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</si>
  <si>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</si>
  <si>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</si>
  <si>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</si>
  <si>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</si>
  <si>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</si>
  <si>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</si>
  <si>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</si>
  <si>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</si>
  <si>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</si>
  <si>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</si>
  <si>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</si>
  <si>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</si>
  <si>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</si>
  <si>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</si>
  <si>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</si>
  <si>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</si>
  <si>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</si>
  <si>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</si>
  <si>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</si>
  <si>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</si>
  <si>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</si>
  <si>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</si>
  <si>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</si>
  <si>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</si>
  <si>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</si>
  <si>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</si>
  <si>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</si>
  <si>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</si>
  <si>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</si>
  <si>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</si>
  <si>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</si>
  <si>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</si>
  <si>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</si>
  <si>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</si>
  <si>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</si>
  <si>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</si>
  <si>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</si>
  <si>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</si>
  <si>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</si>
  <si>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</si>
  <si>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</si>
  <si>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</si>
  <si>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</si>
  <si>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</si>
  <si>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</si>
  <si>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</si>
  <si>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</si>
  <si>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</si>
  <si>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</si>
  <si>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</si>
  <si>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</si>
  <si>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</si>
  <si>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</si>
  <si>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</si>
  <si>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</si>
  <si>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</si>
  <si>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</si>
  <si>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</si>
  <si>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</si>
  <si>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</si>
  <si>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</si>
  <si>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</si>
  <si>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</si>
  <si>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</si>
  <si>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</si>
  <si>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</si>
  <si>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</si>
  <si>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</si>
  <si>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</si>
  <si>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</si>
  <si>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</si>
  <si>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</si>
  <si>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</si>
  <si>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</si>
  <si>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</si>
  <si>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</si>
  <si>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</si>
  <si>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</si>
  <si>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</si>
  <si>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</si>
  <si>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</si>
  <si>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</si>
  <si>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</si>
  <si>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</si>
  <si>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</si>
  <si>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</si>
  <si>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</si>
  <si>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</si>
  <si>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</si>
  <si>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</si>
  <si>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</si>
  <si>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</si>
  <si>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</si>
  <si>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</si>
  <si>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</si>
  <si>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</si>
  <si>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</si>
  <si>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</si>
  <si>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</si>
  <si>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</si>
  <si>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</si>
  <si>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</si>
  <si>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</si>
  <si>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</si>
  <si>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</si>
  <si>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</si>
  <si>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</si>
  <si>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</si>
  <si>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</si>
  <si>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</si>
  <si>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</si>
  <si>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</si>
  <si>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</si>
  <si>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</si>
  <si>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</si>
  <si>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</si>
  <si>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</si>
  <si>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</si>
  <si>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</si>
  <si>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</si>
  <si>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</si>
  <si>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</si>
  <si>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</si>
  <si>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</si>
  <si>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</si>
  <si>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</si>
  <si>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</si>
  <si>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</si>
  <si>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</si>
  <si>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</si>
  <si>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</si>
  <si>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</si>
  <si>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</si>
  <si>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</si>
  <si>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</si>
  <si>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</si>
  <si>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</si>
  <si>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</si>
  <si>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</si>
  <si>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</si>
  <si>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</si>
  <si>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</si>
  <si>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</si>
  <si>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</si>
  <si>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</si>
  <si>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</si>
  <si>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</si>
  <si>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</si>
  <si>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</si>
  <si>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</si>
  <si>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</si>
  <si>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</si>
  <si>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</si>
  <si>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</si>
  <si>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</si>
  <si>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</si>
  <si>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</si>
  <si>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</si>
  <si>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</si>
  <si>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</si>
  <si>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</si>
  <si>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</si>
  <si>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</si>
  <si>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</si>
  <si>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</si>
  <si>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</si>
  <si>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</si>
  <si>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</si>
  <si>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</si>
  <si>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</si>
  <si>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</si>
  <si>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</si>
  <si>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</si>
  <si>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</si>
  <si>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</si>
  <si>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</si>
  <si>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</si>
  <si>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</si>
  <si>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</si>
  <si>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</si>
  <si>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</si>
  <si>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</si>
  <si>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</si>
  <si>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</si>
  <si>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</si>
  <si>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</si>
  <si>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</si>
  <si>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</si>
  <si>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</si>
  <si>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</si>
  <si>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</si>
  <si>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</si>
  <si>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</si>
  <si>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</si>
  <si>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</si>
  <si>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</si>
  <si>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</si>
  <si>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</si>
  <si>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</si>
  <si>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</si>
  <si>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</si>
  <si>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</si>
  <si>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</si>
  <si>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</si>
  <si>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</si>
  <si>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</si>
  <si>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</si>
  <si>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</si>
  <si>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</si>
  <si>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</si>
  <si>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</si>
  <si>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</si>
  <si>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</si>
  <si>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</si>
  <si>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</si>
  <si>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</si>
  <si>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</si>
  <si>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</si>
  <si>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</si>
  <si>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</si>
  <si>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</si>
  <si>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</si>
  <si>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</si>
  <si>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</si>
  <si>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</si>
  <si>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</si>
  <si>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</si>
  <si>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</si>
  <si>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</si>
  <si>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</si>
  <si>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</si>
  <si>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</si>
  <si>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</si>
  <si>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</si>
  <si>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</si>
  <si>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</si>
  <si>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</si>
  <si>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</si>
  <si>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</si>
  <si>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</si>
  <si>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</si>
  <si>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</si>
  <si>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</si>
  <si>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</si>
  <si>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</si>
  <si>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</si>
  <si>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</si>
  <si>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</si>
  <si>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</si>
  <si>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</si>
  <si>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</si>
  <si>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</si>
  <si>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</si>
  <si>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</si>
  <si>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</si>
  <si>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</si>
  <si>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</si>
  <si>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</si>
  <si>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</si>
  <si>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</si>
  <si>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</si>
  <si>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</si>
  <si>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</si>
  <si>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</si>
  <si>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</si>
  <si>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</si>
  <si>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</si>
  <si>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</si>
  <si>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</si>
  <si>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</si>
  <si>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</si>
  <si>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</si>
  <si>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</si>
  <si>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</si>
  <si>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</si>
  <si>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</si>
  <si>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</si>
  <si>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</si>
  <si>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</si>
  <si>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</si>
  <si>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</si>
  <si>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</si>
  <si>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</si>
  <si>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</si>
  <si>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</si>
  <si>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</si>
  <si>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</si>
  <si>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</si>
  <si>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</si>
  <si>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</si>
  <si>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</si>
  <si>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</si>
  <si>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</si>
  <si>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</si>
  <si>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</si>
  <si>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</si>
  <si>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</si>
  <si>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</si>
  <si>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</si>
  <si>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</si>
  <si>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</si>
  <si>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</si>
  <si>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</si>
  <si>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</si>
  <si>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</si>
  <si>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</si>
  <si>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</si>
  <si>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</si>
  <si>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</si>
  <si>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</si>
  <si>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</si>
  <si>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</si>
  <si>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</si>
  <si>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</si>
  <si>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</si>
  <si>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</si>
  <si>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</si>
  <si>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</si>
  <si>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</si>
  <si>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</si>
  <si>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</si>
  <si>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</si>
  <si>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</si>
  <si>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</si>
  <si>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</si>
  <si>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</si>
  <si>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</si>
  <si>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</si>
  <si>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</si>
  <si>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</si>
  <si>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</si>
  <si>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</si>
  <si>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</si>
  <si>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</si>
  <si>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</si>
  <si>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</si>
  <si>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</si>
  <si>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</si>
  <si>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</si>
  <si>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</si>
  <si>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</si>
  <si>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</si>
  <si>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</si>
  <si>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</si>
  <si>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</si>
  <si>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</si>
  <si>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</si>
  <si>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</si>
  <si>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</si>
  <si>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</si>
  <si>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</si>
  <si>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</si>
  <si>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</si>
  <si>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</si>
  <si>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</si>
  <si>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</si>
  <si>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</si>
  <si>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</si>
  <si>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</si>
  <si>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</si>
  <si>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</si>
  <si>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</si>
  <si>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</si>
  <si>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</si>
  <si>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</si>
  <si>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</si>
  <si>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</si>
  <si>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</si>
  <si>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</si>
  <si>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</si>
  <si>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</si>
  <si>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</si>
  <si>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</si>
  <si>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</si>
  <si>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</si>
  <si>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</si>
  <si>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</si>
  <si>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</si>
  <si>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</si>
  <si>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</si>
  <si>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</si>
  <si>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</si>
  <si>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</si>
  <si>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</si>
  <si>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</si>
  <si>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</si>
  <si>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</si>
  <si>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</si>
  <si>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</si>
  <si>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</si>
  <si>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</si>
  <si>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</si>
  <si>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</si>
  <si>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</si>
  <si>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</si>
  <si>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</si>
  <si>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</si>
  <si>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</si>
  <si>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</si>
  <si>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</si>
  <si>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</si>
  <si>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</si>
  <si>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</si>
  <si>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</si>
  <si>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</si>
  <si>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</si>
  <si>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</si>
  <si>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</si>
  <si>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</si>
  <si>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</si>
  <si>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</si>
  <si>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</si>
  <si>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</si>
  <si>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</si>
  <si>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</si>
  <si>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</si>
  <si>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</si>
  <si>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</si>
  <si>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</si>
  <si>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</si>
  <si>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</si>
  <si>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</si>
  <si>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</si>
  <si>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</si>
  <si>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</si>
  <si>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</si>
  <si>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</si>
  <si>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</si>
  <si>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</si>
  <si>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</si>
  <si>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</si>
  <si>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</si>
  <si>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</si>
  <si>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</si>
  <si>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</si>
  <si>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</si>
  <si>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</si>
  <si>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</si>
  <si>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</si>
  <si>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</si>
  <si>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</si>
  <si>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</si>
  <si>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</si>
  <si>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</si>
  <si>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</si>
  <si>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</si>
  <si>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</si>
  <si>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</si>
  <si>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</si>
  <si>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</si>
  <si>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</si>
  <si>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</si>
  <si>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</si>
  <si>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</si>
  <si>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</si>
  <si>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</si>
  <si>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</si>
  <si>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</si>
  <si>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</si>
  <si>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</si>
  <si>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</si>
  <si>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</si>
  <si>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</si>
  <si>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</si>
  <si>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</si>
  <si>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</si>
  <si>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</si>
  <si>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</si>
  <si>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</si>
  <si>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</si>
  <si>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</si>
  <si>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</si>
  <si>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</si>
  <si>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</si>
  <si>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</si>
  <si>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</si>
  <si>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</si>
  <si>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</si>
  <si>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</si>
  <si>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</si>
  <si>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</si>
  <si>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</si>
  <si>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</si>
  <si>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</si>
  <si>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</si>
  <si>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</si>
  <si>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</si>
  <si>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</si>
  <si>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</si>
  <si>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</si>
  <si>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</si>
  <si>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</si>
  <si>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</si>
  <si>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</si>
  <si>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</si>
  <si>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</si>
  <si>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</si>
  <si>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</si>
  <si>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</si>
  <si>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</si>
  <si>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</si>
  <si>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</si>
  <si>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</si>
  <si>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</si>
  <si>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</si>
  <si>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</si>
  <si>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</si>
  <si>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</si>
  <si>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</si>
  <si>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</si>
  <si>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</si>
  <si>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</si>
  <si>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</si>
  <si>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</si>
  <si>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</si>
  <si>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</si>
  <si>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</si>
  <si>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</si>
  <si>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</si>
  <si>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</si>
  <si>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</si>
  <si>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</si>
  <si>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</si>
  <si>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</si>
  <si>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</si>
  <si>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</si>
  <si>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</si>
  <si>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</si>
  <si>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</si>
  <si>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</si>
  <si>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</si>
  <si>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</si>
  <si>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</si>
  <si>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</si>
  <si>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</si>
  <si>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</si>
  <si>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</si>
  <si>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</si>
  <si>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</si>
  <si>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</si>
  <si>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</si>
  <si>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</si>
  <si>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</si>
  <si>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</si>
  <si>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</si>
  <si>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</si>
  <si>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</si>
  <si>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</si>
  <si>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</si>
  <si>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</si>
  <si>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</si>
  <si>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</si>
  <si>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</si>
  <si>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</si>
  <si>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</si>
  <si>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</si>
  <si>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</si>
  <si>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</si>
  <si>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</si>
  <si>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</si>
  <si>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</si>
  <si>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</si>
  <si>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</si>
  <si>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</si>
  <si>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</si>
  <si>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</si>
  <si>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</si>
  <si>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</si>
  <si>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</si>
  <si>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</si>
  <si>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</si>
  <si>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</si>
  <si>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</si>
  <si>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</si>
  <si>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</si>
  <si>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</si>
  <si>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</si>
  <si>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</si>
  <si>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</si>
  <si>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</si>
  <si>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</si>
  <si>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</si>
  <si>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</si>
  <si>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</si>
  <si>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</si>
  <si>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</si>
  <si>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</si>
  <si>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</si>
  <si>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</si>
  <si>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</si>
  <si>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</si>
  <si>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</si>
  <si>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</si>
  <si>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</si>
  <si>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</si>
  <si>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</si>
  <si>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</si>
  <si>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</si>
  <si>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</si>
  <si>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</si>
  <si>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</si>
  <si>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</si>
  <si>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</si>
  <si>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</si>
  <si>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</si>
  <si>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</si>
  <si>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</si>
  <si>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</si>
  <si>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</si>
  <si>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</si>
  <si>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</si>
  <si>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</si>
  <si>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</si>
  <si>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</si>
  <si>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</si>
  <si>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</si>
  <si>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</si>
  <si>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</si>
  <si>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</si>
  <si>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</si>
  <si>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</si>
  <si>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</si>
  <si>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</si>
  <si>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</si>
  <si>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</si>
  <si>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</si>
  <si>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</si>
  <si>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</si>
  <si>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</si>
  <si>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</si>
  <si>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</si>
  <si>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</si>
  <si>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</si>
  <si>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</si>
  <si>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</si>
  <si>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</si>
  <si>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</si>
  <si>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</si>
  <si>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</si>
  <si>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</si>
  <si>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</si>
  <si>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</si>
  <si>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</si>
  <si>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</si>
  <si>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</si>
  <si>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</si>
  <si>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</si>
  <si>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</si>
  <si>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</si>
  <si>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</si>
  <si>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</si>
  <si>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</si>
  <si>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</si>
  <si>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</si>
  <si>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</si>
  <si>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</si>
  <si>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</si>
  <si>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</si>
  <si>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</si>
  <si>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</si>
  <si>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</si>
  <si>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</si>
  <si>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</si>
  <si>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</si>
  <si>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</si>
  <si>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</si>
  <si>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</si>
  <si>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</si>
  <si>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</si>
  <si>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</si>
  <si>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</si>
  <si>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</si>
  <si>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</si>
  <si>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</si>
  <si>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</si>
  <si>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</si>
  <si>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</si>
  <si>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</si>
  <si>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</si>
  <si>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</si>
  <si>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</si>
  <si>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</si>
  <si>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</si>
  <si>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</si>
  <si>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</si>
  <si>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</si>
  <si>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</si>
  <si>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</si>
  <si>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</si>
  <si>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</si>
  <si>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</si>
  <si>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</si>
  <si>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</si>
  <si>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</si>
  <si>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</si>
  <si>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</si>
  <si>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</si>
  <si>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</si>
  <si>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</si>
  <si>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</si>
  <si>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</si>
  <si>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</si>
  <si>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</si>
  <si>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</si>
  <si>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</si>
  <si>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</si>
  <si>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</si>
  <si>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</si>
  <si>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</si>
  <si>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</si>
  <si>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</si>
  <si>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</si>
  <si>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</si>
  <si>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</si>
  <si>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</si>
  <si>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</si>
  <si>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</si>
  <si>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</si>
  <si>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</si>
  <si>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</si>
  <si>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</si>
  <si>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</si>
  <si>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</si>
  <si>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</si>
  <si>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</si>
  <si>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</si>
  <si>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</si>
  <si>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</si>
  <si>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</si>
  <si>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</si>
  <si>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</si>
  <si>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</si>
  <si>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</si>
  <si>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</si>
  <si>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</si>
  <si>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</si>
  <si>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</si>
  <si>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</si>
  <si>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</si>
  <si>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</si>
  <si>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</si>
  <si>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</si>
  <si>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</si>
  <si>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</si>
  <si>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</si>
  <si>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</si>
  <si>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</si>
  <si>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</si>
  <si>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</si>
  <si>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</si>
  <si>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</si>
  <si>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</si>
  <si>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</si>
  <si>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</si>
  <si>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</si>
  <si>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</si>
  <si>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</si>
  <si>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</si>
  <si>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</si>
  <si>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</si>
  <si>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</si>
  <si>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</si>
  <si>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</si>
  <si>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</si>
  <si>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</si>
  <si>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</si>
  <si>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</si>
  <si>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</si>
  <si>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</si>
  <si>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</si>
  <si>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</si>
  <si>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</si>
  <si>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</si>
  <si>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</si>
  <si>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</si>
  <si>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</si>
  <si>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</si>
  <si>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</si>
  <si>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</si>
  <si>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</si>
  <si>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</si>
  <si>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</si>
  <si>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</si>
  <si>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</si>
  <si>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</si>
  <si>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</si>
  <si>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</si>
  <si>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</si>
  <si>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</si>
  <si>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</si>
  <si>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</si>
  <si>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</si>
  <si>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</si>
  <si>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</si>
  <si>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</si>
  <si>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</si>
  <si>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</si>
  <si>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</si>
  <si>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</si>
  <si>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</si>
  <si>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</si>
  <si>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</si>
  <si>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</si>
  <si>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</si>
  <si>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</si>
  <si>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</si>
  <si>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</si>
  <si>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</si>
  <si>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</si>
  <si>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</si>
  <si>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</si>
  <si>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</si>
  <si>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</si>
  <si>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</si>
  <si>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</si>
  <si>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</si>
  <si>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</si>
  <si>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</si>
  <si>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</si>
  <si>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</si>
  <si>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</si>
  <si>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</si>
  <si>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</si>
  <si>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</si>
  <si>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</si>
  <si>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</si>
  <si>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</si>
  <si>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</si>
  <si>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</si>
  <si>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</si>
  <si>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</si>
  <si>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</si>
  <si>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</si>
  <si>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</si>
  <si>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</si>
  <si>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</si>
  <si>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</si>
  <si>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</si>
  <si>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</si>
  <si>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</si>
  <si>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</si>
  <si>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</si>
  <si>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</si>
  <si>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</si>
  <si>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</si>
  <si>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</si>
  <si>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</si>
  <si>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</si>
  <si>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</si>
  <si>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</si>
  <si>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</si>
  <si>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</si>
  <si>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</si>
  <si>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</si>
  <si>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</si>
  <si>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</si>
  <si>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</si>
  <si>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</si>
  <si>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</si>
  <si>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</si>
  <si>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</si>
  <si>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</si>
  <si>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</si>
  <si>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</si>
  <si>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</si>
  <si>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</si>
  <si>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</si>
  <si>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</si>
  <si>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</si>
  <si>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</si>
  <si>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</si>
  <si>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</si>
  <si>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</si>
  <si>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</si>
  <si>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</si>
  <si>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</si>
  <si>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</si>
  <si>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</si>
  <si>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</si>
  <si>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</si>
  <si>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</si>
  <si>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</si>
  <si>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</si>
  <si>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</si>
  <si>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</si>
  <si>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</si>
  <si>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</si>
  <si>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</si>
  <si>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</si>
  <si>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</si>
  <si>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</si>
  <si>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</si>
  <si>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</si>
  <si>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</si>
  <si>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</si>
  <si>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</si>
  <si>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</si>
  <si>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</si>
  <si>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</si>
  <si>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</si>
  <si>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</si>
  <si>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</si>
  <si>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</si>
  <si>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</si>
  <si>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</si>
  <si>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</si>
  <si>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</si>
  <si>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</si>
  <si>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</si>
  <si>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</si>
  <si>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</si>
  <si>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</si>
  <si>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</si>
  <si>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</si>
  <si>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</si>
  <si>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</si>
  <si>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</si>
  <si>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</si>
  <si>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</si>
  <si>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</si>
  <si>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</si>
  <si>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</si>
  <si>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</si>
  <si>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</si>
  <si>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</si>
  <si>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</si>
  <si>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</si>
  <si>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</si>
  <si>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</si>
  <si>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</si>
  <si>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</si>
  <si>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</si>
  <si>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</si>
  <si>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</si>
  <si>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</si>
  <si>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</si>
  <si>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</si>
  <si>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</si>
  <si>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</si>
  <si>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</si>
  <si>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</si>
  <si>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</si>
  <si>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</si>
  <si>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</si>
  <si>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</si>
  <si>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</si>
  <si>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</si>
  <si>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</si>
  <si>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</si>
  <si>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</si>
  <si>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</si>
  <si>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</si>
  <si>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</si>
  <si>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</si>
  <si>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</si>
  <si>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</si>
  <si>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</si>
  <si>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</si>
  <si>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</si>
  <si>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</si>
  <si>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</si>
  <si>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</si>
  <si>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</si>
  <si>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</si>
  <si>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</si>
  <si>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</si>
  <si>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</si>
  <si>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</si>
  <si>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</si>
  <si>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</si>
  <si>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</si>
  <si>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</si>
  <si>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</si>
  <si>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</si>
  <si>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</si>
  <si>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</si>
  <si>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</si>
  <si>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</si>
  <si>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</si>
  <si>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</si>
  <si>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</si>
  <si>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</si>
  <si>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</si>
  <si>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</si>
  <si>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</si>
  <si>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</si>
  <si>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</si>
  <si>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</si>
  <si>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</si>
  <si>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</si>
  <si>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</si>
  <si>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</si>
  <si>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</si>
  <si>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</si>
  <si>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</si>
  <si>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</si>
  <si>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</si>
  <si>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</si>
  <si>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</si>
  <si>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</si>
  <si>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</si>
  <si>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</si>
  <si>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</si>
  <si>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</si>
  <si>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</si>
  <si>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</si>
  <si>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</si>
  <si>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</si>
  <si>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</si>
  <si>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</si>
  <si>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</si>
  <si>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</si>
  <si>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</si>
  <si>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</si>
  <si>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</si>
  <si>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</si>
  <si>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</si>
  <si>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</si>
  <si>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</si>
  <si>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</si>
  <si>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</si>
  <si>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</si>
  <si>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</si>
  <si>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</si>
  <si>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</si>
  <si>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</si>
  <si>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</si>
  <si>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</si>
  <si>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</si>
  <si>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</si>
  <si>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</si>
  <si>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</si>
  <si>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</si>
  <si>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</si>
  <si>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</si>
  <si>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</si>
  <si>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</si>
  <si>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</si>
  <si>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</si>
  <si>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</si>
  <si>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</si>
  <si>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</si>
  <si>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</si>
  <si>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</si>
  <si>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</si>
  <si>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</si>
  <si>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</si>
  <si>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</si>
  <si>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</si>
  <si>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</si>
  <si>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</si>
  <si>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</si>
  <si>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</si>
  <si>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</si>
  <si>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</si>
  <si>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</si>
  <si>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</si>
  <si>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</si>
  <si>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</si>
  <si>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</si>
  <si>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</si>
  <si>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</si>
  <si>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</si>
  <si>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</si>
  <si>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</si>
  <si>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</si>
  <si>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</si>
  <si>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</si>
  <si>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</si>
  <si>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</si>
  <si>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</si>
  <si>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</si>
  <si>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</si>
  <si>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</si>
  <si>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</si>
  <si>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</si>
  <si>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</si>
  <si>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</si>
  <si>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</si>
  <si>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</si>
  <si>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</si>
  <si>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</si>
  <si>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</si>
  <si>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</si>
  <si>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</si>
  <si>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</si>
  <si>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</si>
  <si>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</si>
  <si>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</si>
  <si>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</si>
  <si>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</si>
  <si>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</si>
  <si>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</si>
  <si>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</si>
  <si>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</si>
  <si>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</si>
  <si>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</si>
  <si>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</si>
  <si>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</si>
  <si>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</si>
  <si>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</si>
  <si>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</si>
  <si>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</si>
  <si>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</si>
  <si>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</si>
  <si>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</si>
  <si>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</si>
  <si>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</si>
  <si>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</si>
  <si>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</si>
  <si>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</si>
  <si>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</si>
  <si>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</si>
  <si>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</si>
  <si>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</si>
  <si>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</si>
  <si>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</si>
  <si>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</si>
  <si>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</si>
  <si>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</si>
  <si>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</si>
  <si>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</si>
  <si>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</si>
  <si>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</si>
  <si>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</si>
  <si>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</si>
  <si>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</si>
  <si>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</si>
  <si>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</si>
  <si>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</si>
  <si>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</si>
  <si>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</si>
  <si>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</si>
  <si>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</si>
  <si>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</si>
  <si>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</si>
  <si>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</si>
  <si>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</si>
  <si>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</si>
  <si>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</si>
  <si>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</si>
  <si>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</si>
  <si>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</si>
  <si>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</si>
  <si>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</si>
  <si>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</si>
  <si>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</si>
  <si>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</si>
  <si>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</si>
  <si>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</si>
  <si>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</si>
  <si>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</si>
  <si>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</si>
  <si>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</si>
  <si>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</si>
  <si>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</si>
  <si>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</si>
  <si>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</si>
  <si>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</si>
  <si>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</si>
  <si>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</si>
  <si>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</si>
  <si>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</si>
  <si>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</si>
  <si>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</si>
  <si>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</si>
  <si>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</si>
  <si>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</si>
  <si>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</si>
  <si>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</si>
  <si>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</si>
  <si>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</si>
  <si>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</si>
  <si>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</si>
  <si>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</si>
  <si>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</si>
  <si>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</si>
  <si>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</si>
  <si>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</si>
  <si>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</si>
  <si>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</si>
  <si>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</si>
  <si>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</si>
  <si>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</si>
  <si>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</si>
  <si>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</si>
  <si>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</si>
  <si>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</si>
  <si>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</si>
  <si>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</si>
  <si>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</si>
  <si>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</si>
  <si>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</si>
  <si>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</si>
  <si>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</si>
  <si>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</si>
  <si>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</si>
  <si>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</si>
  <si>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</si>
  <si>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</si>
  <si>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</si>
  <si>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</si>
  <si>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</si>
  <si>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</si>
  <si>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</si>
  <si>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</si>
  <si>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</si>
  <si>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</si>
  <si>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</si>
  <si>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</si>
  <si>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</si>
  <si>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</si>
  <si>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</si>
  <si>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</si>
  <si>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</si>
  <si>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</si>
  <si>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</si>
  <si>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</si>
  <si>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</si>
  <si>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</si>
  <si>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</si>
  <si>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</si>
  <si>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</si>
  <si>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</si>
  <si>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</si>
  <si>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</si>
  <si>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</si>
  <si>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</si>
  <si>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</si>
  <si>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</si>
  <si>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</si>
  <si>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</si>
  <si>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</si>
  <si>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</si>
  <si>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</si>
  <si>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</si>
  <si>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</si>
  <si>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</si>
  <si>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</si>
  <si>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</si>
  <si>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</si>
  <si>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</si>
  <si>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</si>
  <si>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</si>
  <si>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</si>
  <si>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</si>
  <si>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</si>
  <si>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</si>
  <si>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</si>
  <si>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</si>
  <si>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</si>
  <si>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</si>
  <si>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</si>
  <si>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</si>
  <si>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</si>
  <si>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</si>
  <si>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</si>
  <si>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</si>
  <si>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</si>
  <si>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</si>
  <si>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</si>
  <si>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</si>
  <si>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</si>
  <si>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</si>
  <si>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</si>
  <si>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</si>
  <si>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</si>
  <si>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</si>
  <si>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</si>
  <si>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</si>
  <si>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</si>
  <si>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</si>
  <si>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</si>
  <si>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</si>
  <si>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</si>
  <si>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</si>
  <si>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</si>
  <si>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</si>
  <si>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</si>
  <si>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</si>
  <si>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</si>
  <si>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</si>
  <si>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</si>
  <si>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</si>
  <si>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</si>
  <si>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</si>
  <si>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</si>
  <si>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</si>
  <si>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</si>
  <si>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</si>
  <si>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</si>
  <si>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</si>
  <si>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</si>
  <si>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</si>
  <si>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</si>
  <si>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</si>
  <si>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</si>
  <si>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</si>
  <si>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</si>
  <si>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</si>
  <si>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</si>
  <si>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</si>
  <si>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</si>
  <si>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</si>
  <si>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</si>
  <si>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</si>
  <si>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</si>
  <si>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</si>
  <si>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</si>
  <si>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</si>
  <si>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</si>
  <si>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</si>
  <si>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</si>
  <si>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</si>
  <si>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</si>
  <si>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</si>
  <si>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</si>
  <si>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</si>
  <si>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</si>
  <si>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</si>
  <si>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</si>
  <si>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</si>
  <si>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</si>
  <si>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</si>
  <si>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</si>
  <si>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</si>
  <si>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</si>
  <si>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</si>
  <si>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</si>
  <si>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</si>
  <si>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</si>
  <si>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</si>
  <si>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</si>
  <si>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</si>
  <si>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</si>
  <si>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</si>
  <si>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</si>
  <si>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</si>
  <si>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</si>
  <si>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</si>
  <si>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</si>
  <si>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</si>
  <si>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</si>
  <si>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</si>
  <si>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</si>
  <si>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</si>
  <si>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</si>
  <si>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</si>
  <si>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</si>
  <si>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</si>
  <si>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</si>
  <si>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</si>
  <si>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</si>
  <si>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</si>
  <si>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</si>
  <si>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</si>
  <si>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</si>
  <si>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</si>
  <si>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</si>
  <si>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</si>
  <si>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</si>
  <si>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</si>
  <si>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</si>
  <si>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</si>
  <si>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</si>
  <si>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</si>
  <si>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</si>
  <si>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</si>
  <si>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</si>
  <si>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</si>
  <si>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</si>
  <si>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</si>
  <si>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</si>
  <si>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</si>
  <si>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</si>
  <si>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</si>
  <si>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</si>
  <si>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</si>
  <si>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</si>
  <si>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</si>
  <si>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</si>
  <si>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</si>
  <si>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</si>
  <si>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</si>
  <si>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</si>
  <si>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</si>
  <si>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</si>
  <si>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</si>
  <si>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</si>
  <si>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</si>
  <si>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</si>
  <si>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</si>
  <si>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</si>
  <si>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</si>
  <si>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</si>
  <si>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</si>
  <si>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</si>
  <si>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</si>
  <si>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</si>
  <si>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</si>
  <si>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</si>
  <si>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</si>
  <si>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</si>
  <si>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</si>
  <si>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</si>
  <si>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</si>
  <si>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</si>
  <si>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</si>
  <si>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</si>
  <si>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</si>
  <si>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</si>
  <si>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</si>
  <si>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</si>
  <si>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</si>
  <si>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</si>
  <si>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</si>
  <si>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</si>
  <si>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</si>
  <si>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</si>
  <si>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</si>
  <si>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</si>
  <si>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</si>
  <si>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</si>
  <si>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</si>
  <si>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</si>
  <si>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</si>
  <si>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</si>
  <si>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</si>
  <si>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</si>
  <si>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</si>
  <si>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</si>
  <si>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</si>
  <si>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</si>
  <si>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</si>
  <si>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</si>
  <si>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</si>
  <si>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</si>
  <si>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</si>
  <si>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</si>
  <si>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</si>
  <si>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</si>
  <si>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</si>
  <si>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</si>
  <si>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</si>
  <si>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</si>
  <si>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</si>
  <si>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</si>
  <si>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</si>
  <si>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</si>
  <si>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</si>
  <si>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</si>
  <si>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</si>
  <si>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</si>
  <si>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</si>
  <si>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</si>
  <si>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</si>
  <si>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</si>
  <si>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</si>
  <si>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</si>
  <si>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</si>
  <si>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</si>
  <si>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</si>
  <si>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</si>
  <si>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</si>
  <si>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</si>
  <si>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</si>
  <si>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</si>
  <si>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</si>
  <si>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</si>
  <si>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</si>
  <si>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</si>
  <si>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</si>
  <si>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</si>
  <si>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</si>
  <si>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</si>
  <si>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</si>
  <si>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</si>
  <si>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</si>
  <si>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</si>
  <si>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</si>
  <si>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</si>
  <si>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</si>
  <si>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</si>
  <si>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</si>
  <si>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</si>
  <si>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</si>
  <si>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</si>
  <si>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</si>
  <si>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</si>
  <si>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</si>
  <si>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</si>
  <si>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</si>
  <si>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</si>
  <si>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</si>
  <si>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</si>
  <si>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</si>
  <si>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</si>
  <si>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</si>
  <si>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</si>
  <si>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</si>
  <si>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</si>
  <si>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</si>
  <si>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</si>
  <si>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</si>
  <si>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</si>
  <si>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</si>
  <si>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</si>
  <si>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</si>
  <si>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</si>
  <si>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</si>
  <si>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</si>
  <si>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</si>
  <si>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</si>
  <si>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</si>
  <si>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</si>
  <si>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</si>
  <si>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</si>
  <si>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</si>
  <si>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</si>
  <si>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</si>
  <si>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</si>
  <si>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</si>
  <si>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</si>
  <si>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</si>
  <si>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</si>
  <si>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</si>
  <si>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</si>
  <si>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</si>
  <si>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</si>
  <si>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</si>
  <si>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</si>
  <si>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</si>
  <si>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</si>
  <si>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</si>
  <si>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</si>
  <si>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</si>
  <si>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</si>
  <si>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</si>
  <si>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</si>
  <si>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</si>
  <si>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</si>
  <si>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</si>
  <si>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</si>
  <si>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</si>
  <si>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</si>
  <si>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</si>
  <si>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</si>
  <si>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</si>
  <si>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</si>
  <si>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</si>
  <si>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</si>
  <si>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</si>
  <si>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</si>
  <si>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</si>
  <si>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</si>
  <si>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</si>
  <si>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</si>
  <si>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</si>
  <si>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</si>
  <si>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</si>
  <si>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</si>
  <si>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</si>
  <si>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</si>
  <si>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</si>
  <si>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</si>
  <si>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</si>
  <si>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</si>
  <si>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</si>
  <si>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</si>
  <si>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</si>
  <si>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</si>
  <si>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</si>
  <si>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</si>
  <si>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</si>
  <si>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</si>
  <si>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</si>
  <si>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</si>
  <si>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</si>
  <si>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</si>
  <si>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</si>
  <si>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</si>
  <si>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</si>
  <si>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</si>
  <si>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</si>
  <si>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</si>
  <si>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</si>
  <si>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</si>
  <si>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</si>
  <si>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</si>
  <si>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</si>
  <si>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</si>
  <si>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</si>
  <si>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</si>
  <si>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</si>
  <si>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</si>
  <si>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</si>
  <si>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</si>
  <si>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</si>
  <si>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</si>
  <si>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</si>
  <si>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</si>
  <si>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</si>
  <si>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</si>
  <si>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</si>
  <si>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</si>
  <si>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</si>
  <si>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</si>
  <si>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</si>
  <si>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</si>
  <si>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</si>
  <si>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</si>
  <si>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</si>
  <si>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</si>
  <si>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</si>
  <si>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</si>
  <si>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</si>
  <si>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</si>
  <si>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</si>
  <si>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</si>
  <si>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</si>
  <si>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</si>
  <si>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</si>
  <si>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</si>
  <si>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</si>
  <si>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</si>
  <si>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</si>
  <si>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</si>
  <si>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</si>
  <si>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</si>
  <si>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</si>
  <si>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</si>
  <si>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</si>
  <si>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</si>
  <si>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</si>
  <si>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</si>
  <si>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</si>
  <si>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</si>
  <si>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</si>
  <si>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</si>
  <si>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</si>
  <si>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</si>
  <si>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</si>
  <si>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</si>
  <si>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</si>
  <si>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</si>
  <si>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</si>
  <si>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</si>
  <si>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</si>
  <si>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</si>
  <si>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</si>
  <si>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</si>
  <si>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</si>
  <si>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</si>
  <si>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</si>
  <si>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</si>
  <si>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</si>
  <si>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</si>
  <si>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</si>
  <si>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</si>
  <si>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</si>
  <si>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</si>
  <si>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</si>
  <si>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</si>
  <si>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</si>
  <si>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</si>
  <si>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</si>
  <si>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</si>
  <si>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</si>
  <si>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</si>
  <si>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</si>
  <si>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</si>
  <si>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</si>
  <si>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</si>
  <si>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</si>
  <si>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</si>
  <si>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</si>
  <si>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</si>
  <si>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</si>
  <si>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</si>
  <si>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</si>
  <si>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</si>
  <si>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</si>
  <si>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</si>
  <si>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</si>
  <si>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</si>
  <si>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</si>
  <si>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</si>
  <si>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</si>
  <si>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</si>
  <si>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</si>
  <si>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</si>
  <si>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</si>
  <si>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</si>
  <si>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</si>
  <si>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</si>
  <si>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</si>
  <si>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</si>
  <si>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</si>
  <si>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</si>
  <si>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</si>
  <si>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</si>
  <si>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</si>
  <si>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</si>
  <si>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</si>
  <si>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</si>
  <si>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</si>
  <si>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</si>
  <si>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</si>
  <si>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</si>
  <si>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</si>
  <si>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</si>
  <si>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</si>
  <si>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</si>
  <si>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</si>
  <si>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</si>
  <si>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</si>
  <si>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</si>
  <si>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</si>
  <si>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</si>
  <si>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</si>
  <si>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</si>
  <si>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</si>
  <si>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</si>
  <si>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</si>
  <si>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</si>
  <si>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</si>
  <si>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</si>
  <si>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</si>
  <si>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</si>
  <si>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</si>
  <si>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</si>
  <si>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</si>
  <si>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</si>
  <si>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</si>
  <si>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</si>
  <si>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</si>
  <si>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</si>
  <si>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</si>
  <si>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</si>
  <si>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</si>
  <si>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</si>
  <si>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</si>
  <si>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</si>
  <si>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</si>
  <si>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</si>
  <si>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</si>
  <si>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</si>
  <si>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</si>
  <si>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</si>
  <si>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</si>
  <si>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</si>
  <si>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</si>
  <si>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</si>
  <si>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</si>
  <si>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</si>
  <si>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</si>
  <si>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</si>
  <si>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</si>
  <si>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</si>
  <si>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</si>
  <si>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</si>
  <si>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</si>
  <si>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</si>
  <si>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</si>
  <si>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</si>
  <si>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</si>
  <si>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</si>
  <si>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</si>
  <si>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</si>
  <si>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</si>
  <si>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</si>
  <si>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</si>
  <si>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</si>
  <si>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</si>
  <si>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</si>
  <si>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</si>
  <si>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</si>
  <si>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</si>
  <si>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</si>
  <si>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</si>
  <si>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</si>
  <si>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</si>
  <si>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</si>
  <si>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</si>
  <si>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</si>
  <si>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</si>
  <si>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</si>
  <si>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</si>
  <si>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</si>
  <si>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</si>
  <si>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</si>
  <si>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</si>
  <si>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</si>
  <si>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</si>
  <si>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</si>
  <si>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</si>
  <si>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</si>
  <si>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</si>
  <si>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</si>
  <si>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</si>
  <si>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</si>
  <si>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</si>
  <si>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</si>
  <si>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</si>
  <si>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</si>
  <si>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</si>
  <si>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</si>
  <si>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</si>
  <si>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</si>
  <si>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</si>
  <si>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</si>
  <si>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</si>
  <si>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</si>
  <si>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</si>
  <si>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</si>
  <si>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</si>
  <si>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</si>
  <si>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</si>
  <si>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</si>
  <si>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</si>
  <si>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</si>
  <si>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</si>
  <si>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</si>
  <si>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</si>
  <si>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</si>
  <si>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</si>
  <si>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</si>
  <si>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</si>
  <si>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</si>
  <si>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</si>
  <si>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</si>
  <si>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</si>
  <si>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</si>
  <si>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</si>
  <si>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</si>
  <si>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</si>
  <si>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</si>
  <si>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</si>
  <si>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</si>
  <si>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</si>
  <si>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</si>
  <si>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</si>
  <si>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</si>
  <si>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</si>
  <si>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</si>
  <si>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</si>
  <si>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</si>
  <si>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</si>
  <si>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</si>
  <si>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</si>
  <si>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</si>
  <si>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</si>
  <si>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</si>
  <si>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</si>
  <si>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</si>
  <si>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</si>
  <si>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</si>
  <si>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</si>
  <si>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</si>
  <si>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</si>
  <si>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</si>
  <si>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</si>
  <si>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</si>
  <si>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</si>
  <si>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</si>
  <si>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</si>
  <si>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</si>
  <si>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</si>
  <si>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</si>
  <si>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</si>
  <si>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</si>
  <si>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</si>
  <si>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</si>
  <si>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</si>
  <si>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</si>
  <si>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</si>
  <si>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</si>
  <si>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</si>
  <si>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</si>
  <si>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</si>
  <si>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</si>
  <si>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</si>
  <si>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</si>
  <si>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</si>
  <si>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</si>
  <si>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</si>
  <si>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</si>
  <si>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</si>
  <si>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</si>
  <si>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</si>
  <si>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</si>
  <si>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</si>
  <si>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</si>
  <si>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</si>
  <si>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</si>
  <si>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</si>
  <si>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</si>
  <si>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</si>
  <si>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</si>
  <si>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</si>
  <si>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</si>
  <si>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</si>
  <si>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</si>
  <si>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</si>
  <si>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</si>
  <si>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</si>
  <si>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</si>
  <si>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</si>
  <si>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</si>
  <si>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</si>
  <si>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</si>
  <si>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</si>
  <si>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</si>
  <si>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</si>
  <si>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</si>
  <si>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</si>
  <si>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</si>
  <si>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</si>
  <si>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</si>
  <si>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</si>
  <si>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</si>
  <si>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</si>
  <si>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</si>
  <si>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</si>
  <si>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</si>
  <si>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</si>
  <si>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</si>
  <si>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</si>
  <si>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</si>
  <si>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</si>
  <si>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</si>
  <si>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</si>
  <si>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</si>
  <si>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</si>
  <si>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</si>
  <si>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</si>
  <si>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</si>
  <si>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</si>
  <si>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</si>
  <si>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</si>
  <si>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</si>
  <si>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</si>
  <si>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</si>
  <si>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</si>
  <si>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</si>
  <si>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</si>
  <si>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</si>
  <si>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</si>
  <si>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</si>
  <si>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</si>
  <si>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</si>
  <si>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</si>
  <si>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</si>
  <si>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</si>
  <si>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</si>
  <si>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</si>
  <si>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</si>
  <si>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</si>
  <si>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</si>
  <si>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</si>
  <si>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</si>
  <si>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</si>
  <si>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</si>
  <si>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</si>
  <si>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</si>
  <si>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</si>
  <si>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</si>
  <si>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</si>
  <si>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</si>
  <si>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</si>
  <si>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</si>
  <si>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</si>
  <si>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</si>
  <si>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</si>
  <si>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</si>
  <si>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</si>
  <si>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</si>
  <si>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</si>
  <si>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</si>
  <si>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</si>
  <si>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</si>
  <si>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</si>
  <si>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</si>
  <si>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</si>
  <si>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</si>
  <si>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</si>
  <si>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</si>
  <si>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</si>
  <si>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</si>
  <si>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</si>
  <si>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</si>
  <si>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</si>
  <si>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</si>
  <si>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</si>
  <si>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</si>
  <si>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</si>
  <si>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</si>
  <si>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</si>
  <si>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</si>
  <si>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</si>
  <si>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</si>
  <si>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</si>
  <si>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</si>
  <si>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</si>
  <si>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</si>
  <si>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</si>
  <si>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</si>
  <si>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</si>
  <si>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</si>
  <si>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</si>
  <si>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</si>
  <si>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</si>
  <si>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</si>
  <si>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</si>
  <si>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</si>
  <si>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</si>
  <si>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</si>
  <si>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</si>
  <si>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</si>
  <si>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</si>
  <si>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</si>
  <si>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</si>
  <si>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</si>
  <si>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</si>
  <si>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</si>
  <si>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</si>
  <si>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</si>
  <si>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</si>
  <si>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</si>
  <si>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</si>
  <si>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</si>
  <si>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</si>
  <si>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</si>
  <si>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</si>
  <si>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</si>
  <si>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</si>
  <si>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</si>
  <si>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</si>
  <si>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</si>
  <si>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</si>
  <si>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</si>
  <si>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</si>
  <si>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</si>
  <si>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</si>
  <si>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</si>
  <si>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</si>
  <si>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</si>
  <si>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</si>
  <si>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</si>
  <si>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</si>
  <si>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</si>
  <si>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</si>
  <si>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</si>
  <si>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</si>
  <si>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</si>
  <si>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</si>
  <si>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</si>
  <si>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</si>
  <si>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</si>
  <si>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</si>
  <si>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</si>
  <si>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</si>
  <si>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</si>
  <si>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</si>
  <si>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</si>
  <si>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</si>
  <si>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</si>
  <si>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</si>
  <si>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</si>
  <si>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</si>
  <si>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</si>
  <si>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</si>
  <si>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</si>
  <si>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</si>
  <si>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</si>
  <si>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</si>
  <si>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</si>
  <si>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</si>
  <si>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</si>
  <si>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</si>
  <si>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</si>
  <si>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</si>
  <si>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</si>
  <si>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</si>
  <si>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</si>
  <si>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</si>
  <si>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</si>
  <si>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</si>
  <si>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</si>
  <si>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</si>
  <si>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</si>
  <si>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</si>
  <si>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</si>
  <si>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</si>
  <si>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</si>
  <si>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</si>
  <si>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</si>
  <si>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</si>
  <si>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</si>
  <si>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</si>
  <si>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</si>
  <si>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</si>
  <si>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</si>
  <si>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</si>
  <si>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</si>
  <si>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</si>
  <si>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</si>
  <si>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</si>
  <si>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</si>
  <si>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</si>
  <si>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</si>
  <si>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</si>
  <si>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</si>
  <si>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</si>
  <si>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</si>
  <si>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</si>
  <si>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</si>
  <si>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</si>
  <si>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</si>
  <si>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</si>
  <si>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</si>
  <si>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</si>
  <si>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</si>
  <si>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</si>
  <si>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</si>
  <si>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</si>
  <si>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</si>
  <si>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</si>
  <si>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</si>
  <si>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</si>
  <si>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</si>
  <si>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</si>
  <si>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</si>
  <si>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</si>
  <si>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</si>
  <si>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</si>
  <si>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</si>
  <si>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</si>
  <si>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</si>
  <si>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</si>
  <si>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</si>
  <si>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</si>
  <si>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</si>
  <si>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</si>
  <si>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</si>
  <si>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</si>
  <si>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</si>
  <si>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</si>
  <si>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</si>
  <si>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</si>
  <si>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</si>
  <si>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</si>
  <si>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</si>
  <si>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</si>
  <si>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</si>
  <si>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</si>
  <si>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</si>
  <si>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</si>
  <si>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</si>
  <si>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</si>
  <si>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</si>
  <si>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</si>
  <si>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</si>
  <si>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</si>
  <si>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</si>
  <si>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</si>
  <si>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</si>
  <si>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</si>
  <si>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</si>
  <si>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</si>
  <si>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</si>
  <si>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</si>
  <si>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</si>
  <si>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</si>
  <si>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</si>
  <si>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</si>
  <si>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</si>
  <si>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</si>
  <si>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</si>
  <si>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</si>
  <si>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</si>
  <si>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</si>
  <si>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</si>
  <si>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</si>
  <si>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</si>
  <si>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</si>
  <si>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</si>
  <si>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</si>
  <si>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</si>
  <si>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</si>
  <si>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</si>
  <si>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</si>
  <si>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</si>
  <si>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</si>
  <si>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</si>
  <si>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</si>
  <si>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</si>
  <si>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</si>
  <si>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</si>
  <si>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</si>
  <si>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</si>
  <si>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</si>
  <si>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</si>
  <si>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</si>
  <si>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</si>
  <si>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</si>
  <si>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</si>
  <si>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</si>
  <si>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</si>
  <si>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</si>
  <si>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</si>
  <si>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</si>
  <si>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</si>
  <si>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</si>
  <si>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</si>
  <si>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</si>
  <si>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</si>
  <si>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</si>
  <si>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</si>
  <si>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</si>
  <si>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</si>
  <si>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</si>
  <si>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</si>
  <si>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</si>
  <si>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</si>
  <si>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</si>
  <si>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</si>
  <si>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</si>
  <si>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</si>
  <si>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</si>
  <si>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</si>
  <si>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</si>
  <si>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</si>
  <si>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</si>
  <si>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</si>
  <si>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</si>
  <si>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</si>
  <si>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</si>
  <si>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</si>
  <si>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</si>
  <si>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</si>
  <si>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</si>
  <si>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</si>
  <si>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</si>
  <si>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</si>
  <si>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</si>
  <si>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</si>
  <si>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</si>
  <si>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</si>
  <si>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</si>
  <si>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</si>
  <si>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</si>
  <si>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</si>
  <si>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</si>
  <si>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</si>
  <si>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</si>
  <si>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</si>
  <si>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</si>
  <si>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</si>
  <si>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</si>
  <si>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</si>
  <si>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</si>
  <si>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</si>
  <si>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</si>
  <si>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</si>
  <si>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</si>
  <si>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</si>
  <si>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</si>
  <si>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</si>
  <si>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</si>
  <si>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</si>
  <si>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</si>
  <si>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</si>
  <si>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</si>
  <si>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</si>
  <si>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</si>
  <si>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</si>
  <si>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</si>
  <si>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</si>
  <si>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</si>
  <si>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</si>
  <si>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</si>
  <si>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</si>
  <si>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</si>
  <si>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</si>
  <si>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</si>
  <si>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</si>
  <si>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</si>
  <si>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</si>
  <si>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</si>
  <si>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</si>
  <si>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</si>
  <si>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</si>
  <si>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</si>
  <si>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</si>
  <si>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</si>
  <si>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</si>
  <si>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</si>
  <si>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</si>
  <si>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</si>
  <si>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</si>
  <si>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</si>
  <si>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</si>
  <si>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</si>
  <si>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</si>
  <si>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</si>
  <si>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</si>
  <si>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</si>
  <si>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</si>
  <si>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</si>
  <si>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</si>
  <si>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</si>
  <si>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</si>
  <si>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</si>
  <si>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</si>
  <si>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</si>
  <si>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</si>
  <si>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</si>
  <si>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</si>
  <si>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</si>
  <si>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</si>
  <si>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</si>
  <si>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</si>
  <si>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</si>
  <si>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</si>
  <si>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</si>
  <si>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</si>
  <si>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</si>
  <si>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</si>
  <si>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</si>
  <si>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</si>
  <si>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</si>
  <si>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</si>
  <si>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</si>
  <si>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</si>
  <si>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</si>
  <si>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</si>
  <si>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</si>
  <si>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</si>
  <si>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</si>
  <si>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</si>
  <si>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</si>
  <si>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</si>
  <si>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</si>
  <si>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</si>
  <si>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</si>
  <si>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</si>
  <si>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</si>
  <si>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</si>
  <si>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</si>
  <si>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</si>
  <si>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</si>
  <si>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</si>
  <si>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</si>
  <si>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</si>
  <si>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</si>
  <si>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</si>
  <si>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</si>
  <si>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</si>
  <si>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</si>
  <si>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</si>
  <si>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</si>
  <si>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</si>
  <si>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</si>
  <si>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</si>
  <si>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</si>
  <si>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</si>
  <si>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</si>
  <si>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</si>
  <si>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</si>
  <si>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</si>
  <si>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</si>
  <si>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</si>
  <si>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</si>
  <si>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</si>
  <si>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</si>
  <si>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</si>
  <si>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</si>
  <si>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</si>
  <si>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</si>
  <si>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</si>
  <si>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</si>
  <si>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</si>
  <si>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</si>
  <si>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</si>
  <si>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</si>
  <si>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</si>
  <si>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</si>
  <si>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</si>
  <si>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</si>
  <si>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</si>
  <si>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</si>
  <si>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</si>
  <si>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</si>
  <si>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</si>
  <si>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</si>
  <si>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</si>
  <si>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</si>
  <si>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</si>
  <si>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</si>
  <si>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</si>
  <si>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</si>
  <si>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</si>
  <si>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</si>
  <si>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</si>
  <si>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</si>
  <si>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</si>
  <si>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</si>
  <si>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</si>
  <si>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</si>
  <si>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</si>
  <si>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</si>
  <si>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</si>
  <si>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</si>
  <si>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</si>
  <si>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</si>
  <si>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</si>
  <si>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</si>
  <si>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</si>
  <si>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</si>
  <si>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</si>
  <si>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</si>
  <si>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</si>
  <si>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</si>
  <si>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</si>
  <si>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</si>
  <si>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</si>
  <si>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</si>
  <si>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</si>
  <si>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</si>
  <si>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</si>
  <si>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</si>
  <si>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</si>
  <si>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</si>
  <si>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</si>
  <si>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</si>
  <si>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</si>
  <si>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</si>
  <si>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</si>
  <si>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</si>
  <si>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</si>
  <si>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</si>
  <si>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</si>
  <si>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</si>
  <si>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</si>
  <si>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</si>
  <si>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</si>
  <si>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</si>
  <si>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</si>
  <si>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</si>
  <si>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</si>
  <si>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</si>
  <si>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</si>
  <si>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</si>
  <si>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</si>
  <si>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</si>
  <si>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</si>
  <si>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</si>
  <si>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</si>
  <si>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</si>
  <si>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</si>
  <si>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</si>
  <si>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</si>
  <si>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</si>
  <si>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</si>
  <si>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</si>
  <si>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</si>
  <si>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</si>
  <si>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</si>
  <si>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</si>
  <si>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</si>
  <si>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</si>
  <si>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</si>
  <si>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</si>
  <si>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</si>
  <si>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</si>
  <si>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</si>
  <si>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</si>
  <si>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</si>
  <si>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</si>
  <si>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</si>
  <si>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</si>
  <si>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</si>
  <si>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</si>
  <si>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</si>
  <si>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</si>
  <si>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</si>
  <si>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</si>
  <si>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</si>
  <si>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</si>
  <si>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</si>
  <si>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</si>
  <si>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</si>
  <si>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</si>
  <si>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</si>
  <si>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</si>
  <si>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</si>
  <si>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</si>
  <si>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</si>
  <si>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</si>
  <si>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</si>
  <si>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</si>
  <si>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</si>
  <si>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</si>
  <si>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</si>
  <si>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</si>
  <si>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</si>
  <si>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</si>
  <si>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</si>
  <si>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</si>
  <si>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</si>
  <si>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</si>
  <si>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</si>
  <si>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</si>
  <si>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</si>
  <si>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</si>
  <si>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</si>
  <si>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</si>
  <si>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</si>
  <si>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</si>
  <si>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</si>
  <si>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</si>
  <si>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</si>
  <si>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</si>
  <si>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</si>
  <si>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</si>
  <si>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</si>
  <si>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</si>
  <si>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</si>
  <si>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</si>
  <si>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</si>
  <si>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</si>
  <si>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</si>
  <si>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</si>
  <si>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</si>
  <si>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</si>
  <si>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</si>
  <si>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</si>
  <si>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</si>
  <si>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</si>
  <si>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</si>
  <si>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</si>
  <si>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</si>
  <si>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</si>
  <si>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</si>
  <si>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</si>
  <si>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</si>
  <si>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</si>
  <si>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</si>
  <si>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</si>
  <si>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</si>
  <si>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</si>
  <si>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</si>
  <si>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</si>
  <si>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</si>
  <si>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</si>
  <si>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</si>
  <si>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</si>
  <si>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</si>
  <si>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</si>
  <si>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</si>
  <si>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</si>
  <si>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</si>
  <si>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</si>
  <si>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</si>
  <si>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</si>
  <si>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</si>
  <si>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</si>
  <si>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</si>
  <si>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</si>
  <si>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</si>
  <si>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</si>
  <si>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</si>
  <si>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</si>
  <si>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</si>
  <si>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</si>
  <si>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</si>
  <si>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</si>
  <si>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</si>
  <si>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</si>
  <si>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</si>
  <si>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</si>
  <si>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</si>
  <si>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</si>
  <si>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</si>
  <si>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</si>
  <si>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</si>
  <si>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</si>
  <si>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</si>
  <si>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</si>
  <si>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</si>
  <si>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</si>
  <si>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</si>
  <si>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</si>
  <si>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</si>
  <si>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</si>
  <si>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</si>
  <si>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</si>
  <si>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</si>
  <si>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</si>
  <si>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</si>
  <si>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</si>
  <si>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</si>
  <si>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</si>
  <si>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</si>
  <si>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</si>
  <si>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</si>
  <si>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</si>
  <si>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</si>
  <si>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</si>
  <si>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</si>
  <si>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</si>
  <si>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</si>
  <si>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</si>
  <si>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</si>
  <si>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</si>
  <si>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</si>
  <si>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</si>
  <si>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</si>
  <si>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</si>
  <si>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</si>
  <si>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</si>
  <si>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</si>
  <si>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</si>
  <si>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</si>
  <si>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</si>
  <si>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</si>
  <si>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</si>
  <si>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</si>
  <si>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</si>
  <si>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</si>
  <si>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</si>
  <si>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</si>
  <si>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</si>
  <si>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</si>
  <si>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</si>
  <si>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</si>
  <si>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</si>
  <si>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</si>
  <si>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</si>
  <si>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</si>
  <si>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</si>
  <si>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</si>
  <si>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</si>
  <si>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</si>
  <si>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</si>
  <si>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</si>
  <si>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</si>
  <si>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</si>
  <si>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</si>
  <si>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</si>
  <si>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</si>
  <si>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</si>
  <si>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</si>
  <si>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</si>
  <si>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</si>
  <si>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</si>
  <si>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</si>
  <si>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</si>
  <si>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</si>
  <si>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</si>
  <si>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</si>
  <si>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</si>
  <si>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</si>
  <si>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</si>
  <si>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</si>
  <si>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</si>
  <si>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</si>
  <si>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</si>
  <si>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</si>
  <si>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</si>
  <si>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</si>
  <si>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</si>
  <si>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</si>
  <si>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</si>
  <si>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</si>
  <si>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</si>
  <si>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</si>
  <si>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</si>
  <si>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</si>
  <si>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</si>
  <si>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</si>
  <si>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</si>
  <si>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</si>
  <si>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</si>
  <si>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</si>
  <si>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</si>
  <si>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</si>
  <si>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</si>
  <si>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</si>
  <si>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</si>
  <si>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</si>
  <si>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</si>
  <si>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</si>
  <si>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</si>
  <si>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</si>
  <si>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</si>
  <si>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</si>
  <si>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</si>
  <si>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</si>
  <si>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</si>
  <si>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</si>
  <si>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</si>
  <si>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</si>
  <si>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</si>
  <si>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</si>
  <si>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</si>
  <si>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</si>
  <si>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</si>
  <si>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</si>
  <si>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</si>
  <si>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</si>
  <si>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</si>
  <si>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</si>
  <si>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</si>
  <si>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</si>
  <si>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</si>
  <si>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</si>
  <si>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</si>
  <si>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</si>
  <si>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</si>
  <si>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</si>
  <si>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</si>
  <si>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</si>
  <si>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</si>
  <si>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</si>
  <si>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</si>
  <si>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</si>
  <si>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</si>
  <si>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</si>
  <si>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</si>
  <si>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</si>
  <si>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</si>
  <si>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</si>
  <si>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</si>
  <si>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</si>
  <si>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</si>
  <si>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</si>
  <si>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</si>
  <si>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</si>
  <si>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</si>
  <si>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</si>
  <si>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</si>
  <si>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</si>
  <si>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</si>
  <si>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</si>
  <si>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</si>
  <si>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</si>
  <si>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</si>
  <si>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</si>
  <si>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</si>
  <si>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</si>
  <si>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</si>
  <si>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</si>
  <si>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</si>
  <si>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</si>
  <si>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</si>
  <si>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</si>
  <si>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</si>
  <si>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</si>
  <si>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</si>
  <si>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</si>
  <si>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</si>
  <si>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</si>
  <si>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</si>
  <si>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</si>
  <si>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</si>
  <si>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</si>
  <si>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</si>
  <si>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</si>
  <si>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</si>
  <si>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</si>
  <si>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</si>
  <si>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</si>
  <si>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</si>
  <si>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</si>
  <si>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</si>
  <si>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</si>
  <si>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</si>
  <si>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</si>
  <si>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</si>
  <si>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</si>
  <si>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</si>
  <si>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</si>
  <si>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</si>
  <si>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</si>
  <si>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</si>
  <si>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</si>
  <si>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</si>
  <si>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</si>
  <si>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</si>
  <si>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</si>
  <si>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</si>
  <si>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</si>
  <si>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</si>
  <si>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</si>
  <si>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</si>
  <si>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</si>
  <si>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</si>
  <si>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</si>
  <si>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</si>
  <si>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</si>
  <si>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</si>
  <si>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</si>
  <si>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</si>
  <si>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</si>
  <si>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</si>
  <si>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</si>
  <si>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</si>
  <si>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</si>
  <si>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</si>
  <si>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</si>
  <si>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</si>
  <si>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</si>
  <si>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</si>
  <si>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</si>
  <si>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</si>
  <si>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</si>
  <si>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</si>
  <si>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</si>
  <si>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</si>
  <si>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</si>
  <si>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</si>
  <si>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</si>
  <si>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</si>
  <si>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</si>
  <si>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</si>
  <si>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</si>
  <si>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</si>
  <si>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</si>
  <si>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</si>
  <si>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</si>
  <si>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</si>
  <si>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</si>
  <si>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</si>
  <si>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</si>
  <si>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</si>
  <si>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</si>
  <si>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</si>
  <si>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</si>
  <si>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</si>
  <si>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</si>
  <si>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</si>
  <si>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</si>
  <si>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</si>
  <si>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</si>
  <si>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</si>
  <si>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</si>
  <si>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</si>
  <si>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</si>
  <si>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</si>
  <si>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</si>
  <si>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</si>
  <si>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</si>
  <si>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</si>
  <si>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</si>
  <si>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</si>
  <si>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</si>
  <si>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</si>
  <si>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</si>
  <si>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</si>
  <si>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</si>
  <si>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</si>
  <si>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</si>
  <si>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</si>
  <si>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</si>
  <si>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</si>
  <si>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</si>
  <si>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</si>
  <si>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</si>
  <si>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</si>
  <si>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</si>
  <si>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</si>
  <si>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</si>
  <si>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</si>
  <si>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</si>
  <si>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</si>
  <si>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</si>
  <si>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</si>
  <si>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</si>
  <si>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</si>
  <si>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</si>
  <si>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</si>
  <si>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</si>
  <si>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</si>
  <si>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</si>
  <si>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</si>
  <si>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</si>
  <si>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</si>
  <si>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</si>
  <si>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</si>
  <si>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</si>
  <si>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</si>
  <si>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</si>
  <si>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</si>
  <si>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</si>
  <si>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</si>
  <si>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</si>
  <si>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</si>
  <si>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</si>
  <si>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</si>
  <si>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</si>
  <si>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</si>
  <si>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</si>
  <si>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</si>
  <si>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</si>
  <si>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</si>
  <si>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</si>
  <si>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</si>
  <si>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</si>
  <si>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</si>
  <si>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</si>
  <si>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</si>
  <si>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</si>
  <si>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</si>
  <si>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</si>
  <si>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</si>
  <si>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</si>
  <si>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</si>
  <si>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</si>
  <si>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</si>
  <si>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</si>
  <si>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</si>
  <si>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</si>
  <si>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</si>
  <si>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</si>
  <si>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</si>
  <si>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</si>
  <si>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</si>
  <si>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</si>
  <si>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</si>
  <si>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</si>
  <si>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</si>
  <si>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</si>
  <si>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</si>
  <si>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</si>
  <si>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</si>
  <si>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</si>
  <si>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</si>
  <si>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</si>
  <si>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</si>
  <si>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</si>
  <si>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</si>
  <si>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</si>
  <si>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</si>
  <si>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</si>
  <si>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</si>
  <si>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</si>
  <si>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</si>
  <si>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</si>
  <si>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</si>
  <si>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</si>
  <si>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</si>
  <si>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</si>
  <si>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</si>
  <si>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</si>
  <si>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</si>
  <si>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</si>
  <si>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</si>
  <si>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</si>
  <si>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</si>
  <si>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</si>
  <si>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</si>
  <si>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</si>
  <si>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</si>
  <si>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</si>
  <si>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</si>
  <si>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</si>
  <si>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</si>
  <si>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</si>
  <si>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</si>
  <si>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</si>
  <si>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</si>
  <si>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</si>
  <si>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</si>
  <si>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</si>
  <si>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</si>
  <si>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</si>
  <si>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</si>
  <si>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</si>
  <si>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</si>
  <si>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</si>
  <si>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</si>
  <si>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</si>
  <si>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</si>
  <si>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</si>
  <si>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</si>
  <si>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</si>
  <si>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</si>
  <si>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</si>
  <si>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</si>
  <si>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</si>
  <si>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</si>
  <si>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</si>
  <si>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</si>
  <si>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</si>
  <si>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</si>
  <si>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</si>
  <si>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</si>
  <si>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</si>
  <si>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</si>
  <si>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</si>
  <si>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</si>
  <si>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</si>
  <si>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</si>
  <si>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</si>
  <si>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</si>
  <si>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</si>
  <si>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</si>
  <si>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</si>
  <si>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</si>
  <si>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</si>
  <si>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</si>
  <si>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</si>
  <si>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</si>
  <si>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</si>
  <si>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</si>
  <si>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</si>
  <si>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</si>
  <si>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</si>
  <si>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</si>
  <si>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</si>
  <si>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</si>
  <si>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</si>
  <si>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</si>
  <si>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</si>
  <si>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</si>
  <si>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</si>
  <si>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</si>
  <si>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</si>
  <si>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</si>
  <si>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</si>
  <si>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</si>
  <si>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</si>
  <si>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</si>
  <si>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</si>
  <si>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</si>
  <si>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</si>
  <si>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</si>
  <si>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</si>
  <si>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</si>
  <si>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</si>
  <si>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</si>
  <si>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</si>
  <si>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</si>
  <si>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</si>
  <si>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</si>
  <si>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</si>
  <si>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</si>
  <si>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</si>
  <si>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</si>
  <si>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</si>
  <si>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</si>
  <si>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</si>
  <si>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</si>
  <si>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</si>
  <si>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</si>
  <si>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</si>
  <si>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</si>
  <si>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</si>
  <si>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</si>
  <si>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</si>
  <si>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</si>
  <si>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</si>
  <si>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</si>
  <si>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</si>
  <si>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</si>
  <si>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</si>
  <si>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</si>
  <si>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</si>
  <si>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</si>
  <si>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</si>
  <si>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</si>
  <si>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</si>
  <si>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</si>
  <si>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</si>
  <si>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</si>
  <si>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</si>
  <si>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</si>
  <si>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</si>
  <si>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</si>
  <si>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</si>
  <si>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</si>
  <si>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</si>
  <si>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</si>
  <si>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</si>
  <si>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</si>
  <si>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</si>
  <si>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</si>
  <si>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</si>
  <si>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</si>
  <si>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</si>
  <si>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</si>
  <si>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</si>
  <si>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</si>
  <si>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</si>
  <si>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</si>
  <si>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</si>
  <si>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</si>
  <si>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</si>
  <si>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</si>
  <si>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</si>
  <si>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</si>
  <si>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</si>
  <si>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</si>
  <si>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</si>
  <si>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</si>
  <si>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</si>
  <si>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</si>
  <si>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</si>
  <si>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</si>
  <si>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</si>
  <si>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</si>
  <si>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</si>
  <si>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</si>
  <si>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</si>
  <si>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</si>
  <si>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</si>
  <si>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</si>
  <si>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</si>
  <si>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</si>
  <si>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</si>
  <si>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</si>
  <si>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</si>
  <si>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</si>
  <si>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</si>
  <si>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</si>
  <si>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</si>
  <si>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</si>
  <si>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</si>
  <si>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</si>
  <si>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</si>
  <si>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</si>
  <si>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</si>
  <si>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</si>
  <si>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</si>
  <si>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</si>
  <si>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</si>
  <si>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</si>
  <si>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</si>
  <si>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</si>
  <si>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</si>
  <si>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</si>
  <si>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</si>
  <si>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</si>
  <si>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</si>
  <si>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</si>
  <si>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</si>
  <si>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</si>
  <si>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</si>
  <si>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</si>
  <si>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</si>
  <si>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</si>
  <si>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</si>
  <si>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</si>
  <si>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</si>
  <si>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</si>
  <si>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</si>
  <si>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</si>
  <si>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</si>
  <si>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</si>
  <si>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</si>
  <si>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</si>
  <si>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</si>
  <si>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</si>
  <si>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</si>
  <si>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</si>
  <si>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</si>
  <si>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</si>
  <si>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</si>
  <si>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</si>
  <si>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</si>
  <si>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</si>
  <si>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</si>
  <si>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</si>
  <si>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</si>
  <si>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</si>
  <si>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</si>
  <si>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</si>
  <si>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</si>
  <si>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</si>
  <si>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</si>
  <si>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</si>
  <si>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</si>
  <si>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</si>
  <si>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</si>
  <si>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</si>
  <si>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</si>
  <si>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</si>
  <si>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</si>
  <si>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</si>
  <si>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</si>
  <si>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</si>
  <si>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</si>
  <si>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</si>
  <si>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</si>
  <si>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</si>
  <si>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</si>
  <si>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</si>
  <si>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</si>
  <si>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</si>
  <si>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</si>
  <si>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</si>
  <si>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</si>
  <si>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</si>
  <si>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</si>
  <si>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</si>
  <si>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</si>
  <si>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</si>
  <si>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</si>
  <si>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</si>
  <si>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</si>
  <si>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</si>
  <si>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</si>
  <si>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</si>
  <si>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</si>
  <si>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</si>
  <si>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</si>
  <si>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</si>
  <si>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</si>
  <si>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</si>
  <si>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</si>
  <si>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</si>
  <si>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</si>
  <si>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</si>
  <si>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</si>
  <si>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</si>
  <si>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</si>
  <si>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</si>
  <si>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</si>
  <si>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</si>
  <si>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</si>
  <si>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</si>
  <si>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</si>
  <si>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</si>
  <si>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</si>
  <si>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</si>
  <si>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</si>
  <si>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</si>
  <si>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</si>
  <si>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</si>
  <si>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</si>
  <si>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</si>
  <si>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</si>
  <si>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</si>
  <si>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</si>
  <si>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</si>
  <si>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</si>
  <si>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</si>
  <si>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</si>
  <si>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</si>
  <si>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</si>
  <si>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</si>
  <si>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</si>
  <si>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</si>
  <si>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</si>
  <si>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</si>
  <si>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</si>
  <si>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</si>
  <si>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</si>
  <si>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</si>
  <si>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</si>
  <si>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</si>
  <si>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</si>
  <si>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</si>
  <si>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</si>
  <si>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</si>
  <si>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</si>
  <si>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</si>
  <si>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</si>
  <si>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</si>
  <si>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</si>
  <si>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</si>
  <si>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</si>
  <si>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</si>
  <si>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</si>
  <si>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</si>
  <si>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</si>
  <si>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</si>
  <si>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</si>
  <si>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</si>
  <si>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</si>
  <si>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</si>
  <si>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</si>
  <si>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</si>
  <si>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</si>
  <si>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</si>
  <si>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</si>
  <si>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</si>
  <si>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</si>
  <si>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</si>
  <si>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</si>
  <si>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</si>
  <si>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</si>
  <si>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</si>
  <si>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</si>
  <si>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</si>
  <si>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</si>
  <si>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</si>
  <si>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</si>
  <si>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</si>
  <si>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</si>
  <si>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</si>
  <si>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</si>
  <si>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</si>
  <si>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</si>
  <si>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</si>
  <si>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</si>
  <si>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</si>
  <si>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</si>
  <si>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</si>
  <si>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</si>
  <si>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</si>
  <si>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</si>
  <si>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</si>
  <si>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</si>
  <si>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</si>
  <si>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</si>
  <si>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</si>
  <si>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</si>
  <si>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</si>
  <si>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</si>
  <si>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</si>
  <si>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</si>
  <si>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</si>
  <si>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</si>
  <si>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</si>
  <si>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</si>
  <si>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</si>
  <si>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</si>
  <si>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</si>
  <si>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</si>
  <si>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</si>
  <si>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</si>
  <si>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</si>
  <si>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</si>
  <si>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</si>
  <si>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</si>
  <si>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</si>
  <si>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</si>
  <si>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</si>
  <si>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</si>
  <si>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</si>
  <si>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</si>
  <si>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</si>
  <si>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</si>
  <si>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</si>
  <si>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</si>
  <si>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</si>
  <si>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</si>
  <si>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</si>
  <si>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</si>
  <si>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</si>
  <si>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</si>
  <si>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</si>
  <si>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</si>
  <si>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</si>
  <si>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</si>
  <si>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</si>
  <si>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</si>
  <si>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</si>
  <si>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</si>
  <si>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</si>
  <si>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</si>
  <si>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</si>
  <si>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</si>
  <si>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</si>
  <si>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</si>
  <si>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</si>
  <si>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</si>
  <si>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</si>
  <si>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</si>
  <si>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</si>
  <si>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</si>
  <si>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</si>
  <si>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</si>
  <si>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</si>
  <si>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</si>
  <si>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</si>
  <si>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</si>
  <si>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</si>
  <si>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</si>
  <si>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</si>
  <si>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</si>
  <si>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</si>
  <si>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</si>
  <si>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</si>
  <si>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</si>
  <si>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</si>
  <si>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</si>
  <si>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</si>
  <si>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</si>
  <si>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</si>
  <si>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</si>
  <si>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</si>
  <si>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</si>
  <si>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</si>
  <si>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</si>
  <si>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</si>
  <si>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</si>
  <si>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</si>
  <si>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</si>
  <si>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</si>
  <si>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</si>
  <si>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</si>
  <si>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</si>
  <si>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</si>
  <si>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</si>
  <si>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</si>
  <si>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</si>
  <si>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</si>
  <si>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</si>
  <si>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</si>
  <si>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</si>
  <si>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</si>
  <si>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</si>
  <si>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</si>
  <si>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</si>
  <si>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</si>
  <si>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</si>
  <si>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</si>
  <si>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</si>
  <si>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</si>
  <si>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</si>
  <si>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</si>
  <si>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</si>
  <si>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</si>
  <si>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</si>
  <si>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</si>
  <si>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</si>
  <si>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</si>
  <si>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</si>
  <si>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</si>
  <si>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</si>
  <si>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</si>
  <si>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</si>
  <si>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</si>
  <si>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</si>
  <si>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</si>
  <si>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</si>
  <si>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</si>
  <si>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</si>
  <si>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</si>
  <si>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</si>
  <si>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</si>
  <si>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</si>
  <si>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</si>
  <si>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</si>
  <si>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</si>
  <si>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</si>
  <si>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</si>
  <si>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</si>
  <si>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</si>
  <si>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</si>
  <si>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</si>
  <si>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</si>
  <si>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</si>
  <si>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</si>
  <si>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</si>
  <si>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</si>
  <si>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</si>
  <si>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</si>
  <si>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</si>
  <si>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</si>
  <si>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</si>
  <si>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</si>
  <si>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</si>
  <si>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</si>
  <si>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</si>
  <si>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</si>
  <si>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</si>
  <si>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</si>
  <si>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</si>
  <si>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</si>
  <si>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</si>
  <si>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</si>
  <si>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</si>
  <si>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</si>
  <si>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</si>
  <si>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</si>
  <si>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</si>
  <si>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</si>
  <si>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</si>
  <si>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</si>
  <si>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</si>
  <si>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</si>
  <si>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</si>
  <si>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</si>
  <si>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</si>
  <si>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</si>
  <si>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</si>
  <si>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</si>
  <si>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</si>
  <si>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</si>
  <si>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</si>
  <si>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</si>
  <si>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</si>
  <si>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</si>
  <si>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</si>
  <si>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</si>
  <si>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</si>
  <si>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</si>
  <si>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</si>
  <si>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</si>
  <si>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</si>
  <si>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</si>
  <si>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</si>
  <si>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</si>
  <si>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</si>
  <si>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</si>
  <si>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</si>
  <si>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</si>
  <si>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</si>
  <si>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</si>
  <si>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</si>
  <si>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</si>
  <si>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</si>
  <si>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</si>
  <si>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</si>
  <si>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</si>
  <si>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</si>
  <si>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</si>
  <si>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</si>
  <si>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</si>
  <si>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</si>
  <si>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</si>
  <si>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</si>
  <si>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</si>
  <si>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</si>
  <si>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</si>
  <si>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</si>
  <si>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</si>
  <si>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</si>
  <si>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</si>
  <si>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</si>
  <si>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</si>
  <si>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</si>
  <si>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</si>
  <si>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</si>
  <si>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</si>
  <si>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</si>
  <si>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</si>
  <si>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</si>
  <si>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</si>
  <si>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</si>
  <si>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</si>
  <si>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</si>
  <si>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</si>
  <si>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</si>
  <si>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</si>
  <si>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</si>
  <si>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</si>
  <si>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</si>
  <si>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</si>
  <si>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</si>
  <si>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</si>
  <si>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</si>
  <si>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</si>
  <si>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</si>
  <si>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</si>
  <si>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</si>
  <si>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</si>
  <si>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</si>
  <si>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</si>
  <si>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</si>
  <si>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</si>
  <si>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</si>
  <si>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</si>
  <si>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</si>
  <si>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</si>
  <si>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</si>
  <si>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</si>
  <si>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</si>
  <si>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</si>
  <si>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</si>
  <si>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</si>
  <si>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</si>
  <si>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</si>
  <si>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</si>
  <si>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</si>
  <si>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</si>
  <si>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</si>
  <si>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</si>
  <si>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</si>
  <si>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</si>
  <si>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</si>
  <si>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</si>
  <si>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</si>
  <si>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</si>
  <si>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</si>
  <si>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</si>
  <si>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</si>
  <si>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</si>
  <si>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</si>
  <si>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</si>
  <si>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</si>
  <si>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</si>
  <si>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</si>
  <si>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</si>
  <si>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</si>
  <si>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</si>
  <si>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</si>
  <si>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</si>
  <si>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</si>
  <si>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</si>
  <si>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</si>
  <si>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</si>
  <si>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</si>
  <si>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</si>
  <si>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</si>
  <si>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</si>
  <si>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</si>
  <si>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</si>
  <si>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</si>
  <si>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</si>
  <si>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</si>
  <si>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</si>
  <si>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</si>
  <si>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</si>
  <si>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</si>
  <si>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</si>
  <si>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</si>
  <si>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</si>
  <si>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</si>
  <si>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</si>
  <si>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</si>
  <si>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</si>
  <si>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</si>
  <si>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</si>
  <si>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</si>
  <si>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</si>
  <si>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</si>
  <si>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</si>
  <si>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</si>
  <si>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</si>
  <si>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</si>
  <si>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</si>
  <si>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</si>
  <si>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</si>
  <si>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</si>
  <si>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</si>
  <si>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</si>
  <si>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</si>
  <si>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</si>
  <si>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</si>
  <si>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</si>
  <si>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</si>
  <si>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</si>
  <si>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</si>
  <si>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</si>
  <si>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</si>
  <si>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</si>
  <si>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</si>
  <si>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</si>
  <si>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</si>
  <si>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</si>
  <si>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</si>
  <si>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</si>
  <si>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</si>
  <si>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</si>
  <si>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</si>
  <si>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</si>
  <si>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</si>
  <si>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</si>
  <si>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</si>
  <si>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</si>
  <si>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</si>
  <si>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</si>
  <si>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</si>
  <si>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</si>
  <si>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</si>
  <si>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</si>
  <si>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</si>
  <si>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</si>
  <si>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</si>
  <si>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</si>
  <si>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</si>
  <si>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</si>
  <si>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</si>
  <si>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</si>
  <si>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</si>
  <si>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</si>
  <si>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</si>
  <si>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</si>
  <si>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</si>
  <si>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</si>
  <si>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</si>
  <si>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</si>
  <si>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</si>
  <si>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</si>
  <si>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</si>
  <si>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</si>
  <si>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</si>
  <si>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</si>
  <si>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</si>
  <si>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</si>
  <si>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</si>
  <si>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</si>
  <si>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</si>
  <si>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</si>
  <si>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</si>
  <si>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</si>
  <si>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</si>
  <si>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</si>
  <si>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</si>
  <si>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</si>
  <si>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</si>
  <si>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</si>
  <si>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</si>
  <si>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</si>
  <si>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</si>
  <si>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</si>
  <si>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</si>
  <si>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</si>
  <si>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</si>
  <si>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</si>
  <si>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</si>
  <si>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</si>
  <si>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</si>
  <si>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</si>
  <si>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</si>
  <si>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</si>
  <si>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</si>
  <si>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</si>
  <si>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</si>
  <si>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</si>
  <si>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</si>
  <si>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</si>
  <si>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</si>
  <si>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</si>
  <si>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</si>
  <si>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</si>
  <si>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</si>
  <si>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</si>
  <si>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</si>
  <si>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</si>
  <si>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</si>
  <si>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</si>
  <si>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</si>
  <si>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</si>
  <si>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</si>
  <si>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</si>
  <si>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</si>
  <si>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</si>
  <si>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</si>
  <si>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</si>
  <si>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</si>
  <si>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</si>
  <si>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</si>
  <si>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</si>
  <si>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</si>
  <si>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</si>
  <si>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</si>
  <si>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</si>
  <si>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</si>
  <si>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</si>
  <si>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</si>
  <si>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</si>
  <si>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</si>
  <si>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</si>
  <si>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</si>
  <si>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</si>
  <si>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</si>
  <si>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</si>
  <si>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</si>
  <si>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</si>
  <si>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</si>
  <si>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</si>
  <si>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</si>
  <si>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</si>
  <si>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</si>
  <si>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</si>
  <si>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</si>
  <si>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</si>
  <si>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</si>
  <si>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</si>
  <si>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</si>
  <si>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</si>
  <si>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</si>
  <si>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</si>
  <si>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</si>
  <si>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</si>
  <si>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</si>
  <si>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</si>
  <si>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</si>
  <si>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</si>
  <si>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</si>
  <si>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</si>
  <si>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</si>
  <si>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</si>
  <si>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</si>
  <si>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</si>
  <si>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</si>
  <si>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</si>
  <si>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</si>
  <si>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</si>
  <si>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</si>
  <si>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</si>
  <si>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</si>
  <si>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</si>
  <si>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</si>
  <si>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</si>
  <si>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</si>
  <si>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</si>
  <si>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</si>
  <si>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</si>
  <si>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</si>
  <si>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</si>
  <si>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</si>
  <si>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</si>
  <si>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</si>
  <si>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</si>
  <si>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</si>
  <si>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</si>
  <si>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</si>
  <si>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</si>
  <si>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</si>
  <si>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</si>
  <si>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</si>
  <si>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</si>
  <si>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</si>
  <si>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</si>
  <si>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</si>
  <si>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</si>
  <si>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</si>
  <si>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</si>
  <si>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</si>
  <si>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</si>
  <si>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</si>
  <si>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</si>
  <si>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</si>
  <si>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</si>
  <si>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</si>
  <si>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</si>
  <si>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</si>
  <si>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</si>
  <si>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</si>
  <si>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</si>
  <si>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</si>
  <si>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</si>
  <si>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</si>
  <si>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</si>
  <si>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</si>
  <si>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</si>
  <si>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</si>
  <si>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</si>
  <si>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</si>
  <si>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</si>
  <si>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</si>
  <si>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</si>
  <si>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</si>
  <si>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</si>
  <si>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</si>
  <si>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</si>
  <si>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</si>
  <si>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</si>
  <si>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</si>
  <si>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</si>
  <si>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</si>
  <si>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</si>
  <si>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</si>
  <si>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</si>
  <si>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</si>
  <si>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</si>
  <si>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</si>
  <si>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</si>
  <si>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</si>
  <si>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</si>
  <si>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</si>
  <si>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</si>
  <si>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</si>
  <si>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</si>
  <si>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</si>
  <si>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</si>
  <si>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</si>
  <si>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</si>
  <si>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</si>
  <si>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</si>
  <si>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</si>
  <si>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</si>
  <si>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</si>
  <si>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</si>
  <si>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</si>
  <si>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</si>
  <si>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</si>
  <si>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</si>
  <si>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</si>
  <si>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</si>
  <si>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</si>
  <si>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</si>
  <si>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</si>
  <si>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</si>
  <si>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</si>
  <si>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</si>
  <si>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</si>
  <si>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</si>
  <si>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</si>
  <si>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</si>
  <si>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</si>
  <si>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</si>
  <si>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</si>
  <si>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</si>
  <si>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</si>
  <si>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</si>
  <si>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</si>
  <si>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</si>
  <si>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</si>
  <si>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</si>
  <si>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</si>
  <si>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</si>
  <si>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</si>
  <si>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</si>
  <si>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</si>
  <si>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</si>
  <si>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</si>
  <si>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</si>
  <si>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</si>
  <si>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</si>
  <si>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</si>
  <si>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</si>
  <si>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</si>
  <si>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</si>
  <si>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</si>
  <si>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</si>
  <si>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</si>
  <si>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</si>
  <si>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</si>
  <si>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</si>
  <si>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</si>
  <si>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</si>
  <si>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</si>
  <si>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</si>
  <si>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</si>
  <si>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</si>
  <si>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</si>
  <si>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</si>
  <si>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</si>
  <si>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</si>
  <si>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</si>
  <si>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</si>
  <si>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</si>
  <si>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</si>
  <si>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</si>
  <si>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</si>
  <si>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</si>
  <si>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</si>
  <si>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</si>
  <si>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</si>
  <si>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</si>
  <si>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</si>
  <si>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</si>
  <si>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</si>
  <si>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</si>
  <si>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</si>
  <si>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</si>
  <si>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</si>
  <si>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</si>
  <si>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</si>
  <si>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</si>
  <si>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</si>
  <si>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</si>
  <si>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</si>
  <si>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</si>
  <si>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</si>
  <si>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</si>
  <si>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</si>
  <si>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</si>
  <si>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</si>
  <si>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</si>
  <si>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</si>
  <si>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</si>
  <si>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</si>
  <si>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</si>
  <si>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</si>
  <si>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</si>
  <si>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</si>
  <si>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</si>
  <si>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</si>
  <si>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</si>
  <si>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</si>
  <si>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</si>
  <si>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</si>
  <si>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</si>
  <si>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</si>
  <si>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</si>
  <si>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</si>
  <si>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</si>
  <si>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</si>
  <si>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</si>
  <si>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</si>
  <si>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</si>
  <si>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</si>
  <si>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</si>
  <si>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</si>
  <si>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</si>
  <si>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</si>
  <si>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</si>
  <si>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</si>
  <si>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</si>
  <si>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</si>
  <si>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</si>
  <si>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</si>
  <si>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</si>
  <si>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</si>
  <si>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</si>
  <si>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</si>
  <si>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</si>
  <si>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</si>
  <si>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</si>
  <si>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</si>
  <si>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</si>
  <si>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</si>
  <si>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</si>
  <si>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</si>
  <si>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</si>
  <si>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</si>
  <si>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</si>
  <si>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</si>
  <si>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</si>
  <si>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</si>
  <si>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</si>
  <si>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</si>
  <si>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</si>
  <si>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</si>
  <si>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</si>
  <si>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</si>
  <si>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</si>
  <si>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</si>
  <si>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</si>
  <si>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</si>
  <si>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</si>
  <si>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</si>
  <si>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</si>
  <si>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</si>
  <si>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</si>
  <si>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</si>
  <si>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</si>
  <si>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</si>
  <si>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</si>
  <si>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</si>
  <si>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</si>
  <si>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</si>
  <si>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</si>
  <si>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</si>
  <si>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</si>
  <si>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</si>
  <si>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</si>
  <si>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</si>
  <si>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</si>
  <si>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</si>
  <si>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</si>
  <si>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</si>
  <si>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</si>
  <si>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</si>
  <si>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</si>
  <si>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</si>
  <si>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</si>
  <si>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</si>
  <si>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</si>
  <si>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</si>
  <si>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</si>
  <si>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</si>
  <si>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</si>
  <si>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</si>
  <si>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</si>
  <si>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</si>
  <si>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</si>
  <si>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</si>
  <si>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</si>
  <si>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</si>
  <si>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</si>
  <si>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</si>
  <si>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</si>
  <si>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</si>
  <si>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</si>
  <si>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</si>
  <si>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</si>
  <si>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</si>
  <si>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</si>
  <si>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</si>
  <si>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</si>
  <si>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</si>
  <si>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</si>
  <si>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</si>
  <si>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</si>
  <si>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</si>
  <si>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</si>
  <si>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</si>
  <si>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</si>
  <si>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</si>
  <si>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</si>
  <si>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</si>
  <si>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</si>
  <si>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</si>
  <si>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</si>
  <si>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</si>
  <si>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</si>
  <si>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</si>
  <si>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</si>
  <si>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</si>
  <si>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</si>
  <si>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</si>
  <si>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</si>
  <si>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</si>
  <si>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</si>
  <si>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</si>
  <si>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</si>
  <si>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</si>
  <si>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</si>
  <si>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</si>
  <si>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</si>
  <si>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</si>
  <si>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</si>
  <si>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</si>
  <si>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</si>
  <si>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</si>
  <si>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</si>
  <si>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</si>
  <si>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</si>
  <si>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</si>
  <si>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</si>
  <si>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</si>
  <si>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</si>
  <si>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</si>
  <si>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</si>
  <si>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</si>
  <si>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</si>
  <si>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</si>
  <si>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</si>
  <si>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</si>
  <si>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</si>
  <si>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</si>
  <si>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</si>
  <si>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</si>
  <si>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</si>
  <si>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</si>
  <si>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</si>
  <si>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</si>
  <si>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</si>
  <si>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</si>
  <si>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</si>
  <si>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</si>
  <si>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</si>
  <si>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</si>
  <si>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</si>
  <si>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</si>
  <si>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</si>
  <si>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</si>
  <si>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</si>
  <si>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</si>
  <si>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</si>
  <si>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</si>
  <si>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</si>
  <si>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</si>
  <si>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</si>
  <si>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</si>
  <si>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</si>
  <si>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</si>
  <si>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</si>
  <si>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</si>
  <si>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</si>
  <si>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</si>
  <si>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</si>
  <si>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</si>
  <si>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</si>
  <si>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</si>
  <si>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</si>
  <si>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</si>
  <si>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</si>
  <si>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</si>
  <si>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</si>
  <si>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</si>
  <si>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</si>
  <si>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</si>
  <si>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</si>
  <si>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</si>
  <si>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</si>
  <si>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</si>
  <si>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</si>
  <si>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</si>
  <si>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</si>
  <si>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</si>
  <si>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</si>
  <si>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</si>
  <si>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</si>
  <si>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</si>
  <si>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</si>
  <si>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</si>
  <si>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</si>
  <si>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</si>
  <si>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</si>
  <si>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</si>
  <si>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</si>
  <si>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</si>
  <si>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</si>
  <si>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</si>
  <si>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</si>
  <si>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</si>
  <si>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</si>
  <si>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</si>
  <si>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</si>
  <si>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</si>
  <si>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</si>
  <si>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</si>
  <si>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</si>
  <si>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</si>
  <si>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</si>
  <si>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</si>
  <si>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</si>
  <si>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</si>
  <si>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</si>
  <si>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</si>
  <si>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</si>
  <si>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</si>
  <si>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</si>
  <si>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</si>
  <si>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</si>
  <si>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</si>
  <si>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</si>
  <si>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</si>
  <si>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</si>
  <si>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</si>
  <si>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</si>
  <si>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</si>
  <si>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</si>
  <si>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</si>
  <si>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</si>
  <si>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</si>
  <si>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</si>
  <si>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</si>
  <si>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</si>
  <si>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</si>
  <si>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</si>
  <si>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</si>
  <si>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</si>
  <si>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</si>
  <si>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</si>
  <si>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</si>
  <si>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</si>
  <si>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</si>
  <si>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</si>
  <si>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</si>
  <si>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</si>
  <si>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</si>
  <si>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</si>
  <si>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</si>
  <si>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</si>
  <si>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</si>
  <si>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</si>
  <si>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</si>
  <si>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</si>
  <si>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</si>
  <si>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</si>
  <si>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</si>
  <si>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</si>
  <si>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</si>
  <si>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</si>
  <si>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</si>
  <si>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</si>
  <si>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</si>
  <si>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</si>
  <si>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</si>
  <si>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</si>
  <si>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</si>
  <si>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</si>
  <si>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</si>
  <si>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</si>
  <si>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</si>
  <si>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</si>
  <si>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</si>
  <si>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</si>
  <si>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</si>
  <si>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</si>
  <si>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</si>
  <si>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</si>
  <si>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</si>
  <si>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</si>
  <si>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</si>
  <si>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</si>
  <si>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</si>
  <si>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</si>
  <si>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</si>
  <si>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</si>
  <si>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</si>
  <si>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</si>
  <si>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</si>
  <si>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</si>
  <si>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</si>
  <si>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</si>
  <si>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</si>
  <si>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</si>
  <si>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</si>
  <si>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</si>
  <si>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</si>
  <si>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</si>
  <si>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</si>
  <si>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</si>
  <si>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</si>
  <si>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</si>
  <si>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</si>
  <si>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</si>
  <si>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</si>
  <si>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</si>
  <si>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</si>
  <si>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</si>
  <si>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</si>
  <si>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</si>
  <si>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</si>
  <si>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</si>
  <si>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</si>
  <si>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</si>
  <si>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</si>
  <si>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</si>
  <si>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</si>
  <si>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</si>
  <si>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</si>
  <si>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</si>
  <si>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</si>
  <si>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</si>
  <si>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</si>
  <si>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</si>
  <si>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</si>
  <si>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</si>
  <si>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</si>
  <si>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</si>
  <si>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</si>
  <si>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</si>
  <si>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</si>
  <si>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</si>
  <si>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</si>
  <si>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</si>
  <si>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</si>
  <si>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</si>
  <si>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</si>
  <si>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</si>
  <si>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</si>
  <si>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</si>
  <si>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</si>
  <si>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</si>
  <si>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</si>
  <si>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</si>
  <si>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</si>
  <si>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</si>
  <si>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</si>
  <si>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</si>
  <si>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</si>
  <si>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</si>
  <si>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</si>
  <si>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</si>
  <si>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</si>
  <si>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</si>
  <si>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</si>
  <si>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</si>
  <si>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</si>
  <si>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</si>
  <si>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</si>
  <si>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</si>
  <si>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</si>
  <si>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</si>
  <si>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</si>
  <si>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</si>
  <si>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</si>
  <si>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</si>
  <si>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</si>
  <si>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</si>
  <si>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</si>
  <si>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</si>
  <si>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</si>
  <si>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</si>
  <si>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</si>
  <si>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</si>
  <si>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</si>
  <si>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</si>
  <si>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</si>
  <si>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</si>
  <si>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</si>
  <si>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</si>
  <si>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</si>
  <si>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</si>
  <si>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</si>
  <si>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</si>
  <si>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</si>
  <si>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</si>
  <si>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</si>
  <si>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</si>
  <si>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</si>
  <si>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</si>
  <si>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</si>
  <si>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</si>
  <si>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</si>
  <si>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</si>
  <si>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</si>
  <si>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</si>
  <si>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</si>
  <si>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</si>
  <si>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</si>
  <si>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</si>
  <si>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</si>
  <si>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</si>
  <si>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</si>
  <si>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</si>
  <si>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</si>
  <si>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</si>
  <si>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</si>
  <si>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</si>
  <si>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</si>
  <si>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</si>
  <si>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</si>
  <si>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</si>
  <si>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</si>
  <si>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</si>
  <si>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</si>
  <si>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</si>
  <si>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</si>
  <si>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</si>
  <si>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</si>
  <si>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</si>
  <si>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</si>
  <si>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</si>
  <si>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</si>
  <si>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</si>
  <si>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</si>
  <si>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</si>
  <si>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</si>
  <si>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</si>
  <si>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</si>
  <si>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</si>
  <si>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</si>
  <si>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</si>
  <si>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</si>
  <si>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</si>
  <si>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</si>
  <si>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</si>
  <si>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</si>
  <si>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</si>
  <si>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</si>
  <si>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</si>
  <si>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</si>
  <si>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</si>
  <si>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</si>
  <si>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</si>
  <si>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</si>
  <si>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</si>
  <si>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</si>
  <si>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</si>
  <si>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</si>
  <si>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</si>
  <si>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</si>
  <si>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</si>
  <si>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</si>
  <si>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</si>
  <si>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</si>
  <si>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</si>
  <si>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</si>
  <si>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</si>
  <si>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</si>
  <si>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</si>
  <si>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</si>
  <si>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</si>
  <si>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</si>
  <si>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</si>
  <si>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</si>
  <si>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</si>
  <si>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</si>
  <si>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</si>
  <si>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</si>
  <si>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</si>
  <si>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</si>
  <si>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</si>
  <si>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</si>
  <si>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</si>
  <si>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</si>
  <si>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</si>
  <si>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</si>
  <si>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</si>
  <si>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</si>
  <si>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</si>
  <si>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</si>
  <si>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</si>
  <si>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</si>
  <si>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</si>
  <si>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</si>
  <si>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</si>
  <si>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</si>
  <si>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</si>
  <si>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</si>
  <si>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</si>
  <si>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</si>
  <si>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</si>
  <si>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</si>
  <si>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</si>
  <si>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</si>
  <si>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</si>
  <si>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</si>
  <si>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</si>
  <si>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Upper Quartile of Pledged</t>
  </si>
  <si>
    <t>Lower Quartile of Pledged</t>
  </si>
  <si>
    <t>Standard Deviation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</si>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</sst>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165" fontId="1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164" fontId="1" fillId="0" borderId="0" xfId="0" applyNumberFormat="1" applyFont="1"/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21"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D-4A45-A916-E7794E2C1F1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D-4A45-A916-E7794E2C1F1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D-4A45-A916-E7794E2C1F1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4D-4A45-A916-E7794E2C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663824"/>
        <c:axId val="386665904"/>
      </c:barChart>
      <c:catAx>
        <c:axId val="3866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65904"/>
        <c:crosses val="autoZero"/>
        <c:auto val="1"/>
        <c:lblAlgn val="ctr"/>
        <c:lblOffset val="100"/>
        <c:noMultiLvlLbl val="0"/>
      </c:catAx>
      <c:valAx>
        <c:axId val="3866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Excel.xlsx]Subcategory Statistics!PivotTable13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3-4118-99E4-420D56D5E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03-4118-99E4-420D56D5E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03-4118-99E4-420D56D5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800352"/>
        <c:axId val="383796608"/>
      </c:barChart>
      <c:catAx>
        <c:axId val="3838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96608"/>
        <c:crosses val="autoZero"/>
        <c:auto val="1"/>
        <c:lblAlgn val="ctr"/>
        <c:lblOffset val="100"/>
        <c:noMultiLvlLbl val="0"/>
      </c:catAx>
      <c:valAx>
        <c:axId val="3837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30-4597-AAE6-3C8A1D8375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30-4597-AAE6-3C8A1D8375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30-4597-AAE6-3C8A1D8375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30-4597-AAE6-3C8A1D837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237824"/>
        <c:axId val="838238656"/>
      </c:lineChart>
      <c:catAx>
        <c:axId val="8382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38656"/>
        <c:crosses val="autoZero"/>
        <c:auto val="1"/>
        <c:lblAlgn val="ctr"/>
        <c:lblOffset val="100"/>
        <c:noMultiLvlLbl val="0"/>
      </c:catAx>
      <c:valAx>
        <c:axId val="8382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1399CC4-5B0E-4BBF-BA8D-08AC445AB1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55C124-483F-4514-861B-B3A7342E63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8387F2-F7C7-441D-B1C1-CB233DDB6449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</xdr:colOff>
      <xdr:row>4</xdr:row>
      <xdr:rowOff>164305</xdr:rowOff>
    </xdr:from>
    <xdr:to>
      <xdr:col>20</xdr:col>
      <xdr:colOff>319088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E942D-9A88-8592-16F5-4689AB9CD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88104</xdr:colOff>
      <xdr:row>7</xdr:row>
      <xdr:rowOff>97630</xdr:rowOff>
    </xdr:from>
    <xdr:to>
      <xdr:col>13</xdr:col>
      <xdr:colOff>152399</xdr:colOff>
      <xdr:row>28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E85BA-255C-A12D-F334-897E27087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161926</xdr:colOff>
      <xdr:row>2</xdr:row>
      <xdr:rowOff>109536</xdr:rowOff>
    </xdr:from>
    <xdr:to>
      <xdr:col>14</xdr:col>
      <xdr:colOff>261939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C5F2C-A69E-A74D-6446-616AA61FF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8E0B99-3E8F-82E4-6711-2D6DCCD9E9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86B306-7511-78A1-B72E-DBB858C87C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679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-Michelle Godbold Sanchez" refreshedDate="44723.65970034722" createdVersion="8" refreshedVersion="8" minRefreshableVersion="3" recordCount="4114" xr:uid="{64ED681B-7A31-42CD-90EB-A5CE2D8DCC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C551D-78B8-463E-823C-12C7707DF0CE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C222A-86BD-4920-A0CC-22375FDA6B9C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6230F-B710-4B80-BAF6-5E4C863EA4A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6" sqref="C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6" width="17.53125" customWidth="1"/>
    <col min="17" max="17" width="41.1328125" customWidth="1"/>
    <col min="18" max="18" width="17.33203125" customWidth="1"/>
    <col min="19" max="19" width="29.796875" style="16" customWidth="1"/>
    <col min="20" max="20" width="21.53125" style="1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7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(((J2/60)/60/24)+DATE(1970,1,1))</f>
        <v>42177.007071759261</v>
      </c>
      <c r="T2" s="16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(((J515/60)/60/24)+DATE(1970,1,1))</f>
        <v>42552.653993055559</v>
      </c>
      <c r="T515" s="16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(((J579/60)/60/24)+DATE(1970,1,1))</f>
        <v>42450.589143518519</v>
      </c>
      <c r="T579" s="16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(((J643/60)/60/24)+DATE(1970,1,1))</f>
        <v>42199.57</v>
      </c>
      <c r="T643" s="16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(((J707/60)/60/24)+DATE(1970,1,1))</f>
        <v>42726.491643518515</v>
      </c>
      <c r="T707" s="16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(((J771/60)/60/24)+DATE(1970,1,1))</f>
        <v>41604.996458333335</v>
      </c>
      <c r="T771" s="16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(((J835/60)/60/24)+DATE(1970,1,1))</f>
        <v>41718.878182870372</v>
      </c>
      <c r="T835" s="16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(((J899/60)/60/24)+DATE(1970,1,1))</f>
        <v>41211.688750000001</v>
      </c>
      <c r="T899" s="16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(((J963/60)/60/24)+DATE(1970,1,1))</f>
        <v>42740.693692129629</v>
      </c>
      <c r="T963" s="16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6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6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6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6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6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6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6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6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6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6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6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6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6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6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6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6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6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6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6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6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6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6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6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6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6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6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6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6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6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6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6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6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6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6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6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6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6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6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6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6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6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6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6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6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6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6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6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6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6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N2">
    <cfRule type="cellIs" dxfId="20" priority="11" operator="equal">
      <formula>"failed"</formula>
    </cfRule>
  </conditionalFormatting>
  <conditionalFormatting sqref="F162">
    <cfRule type="cellIs" dxfId="19" priority="10" operator="equal">
      <formula>"failed"</formula>
    </cfRule>
  </conditionalFormatting>
  <conditionalFormatting sqref="F1:F1048576">
    <cfRule type="cellIs" dxfId="18" priority="1" operator="equal">
      <formula>"successful"</formula>
    </cfRule>
    <cfRule type="cellIs" dxfId="17" priority="2" operator="equal">
      <formula>"succesful"</formula>
    </cfRule>
    <cfRule type="cellIs" dxfId="16" priority="3" operator="equal">
      <formula>"succesful"</formula>
    </cfRule>
    <cfRule type="cellIs" dxfId="15" priority="4" operator="equal">
      <formula>"succesful"</formula>
    </cfRule>
    <cfRule type="cellIs" dxfId="14" priority="8" operator="equal">
      <formula>"canceled"</formula>
    </cfRule>
    <cfRule type="cellIs" dxfId="13" priority="9" operator="equal">
      <formula>"failed"</formula>
    </cfRule>
  </conditionalFormatting>
  <conditionalFormatting sqref="O1">
    <cfRule type="colorScale" priority="7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Q2">
    <cfRule type="cellIs" dxfId="12" priority="5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C897-3CE1-41A9-97A1-FFBDFA70EFB9}">
  <dimension ref="A1:C15"/>
  <sheetViews>
    <sheetView workbookViewId="0">
      <selection activeCell="B16" sqref="B16"/>
    </sheetView>
  </sheetViews>
  <sheetFormatPr defaultRowHeight="14.25" x14ac:dyDescent="0.45"/>
  <cols>
    <col min="1" max="1" width="24.19921875" customWidth="1"/>
    <col min="2" max="2" width="9.33203125" style="22" customWidth="1"/>
    <col min="3" max="3" width="10.46484375" style="23" customWidth="1"/>
  </cols>
  <sheetData>
    <row r="1" spans="1:3" x14ac:dyDescent="0.45">
      <c r="B1" s="22" t="s">
        <v>8384</v>
      </c>
      <c r="C1" s="23" t="s">
        <v>8385</v>
      </c>
    </row>
    <row r="2" spans="1:3" x14ac:dyDescent="0.45">
      <c r="A2" t="s">
        <v>8386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45">
      <c r="A3" t="s">
        <v>8387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45">
      <c r="A4" t="s">
        <v>8390</v>
      </c>
      <c r="B4" s="22">
        <f>_xlfn.STDEV.P( 'Successful US Kickstarters'!D:D)</f>
        <v>7748.7537726373303</v>
      </c>
      <c r="C4" s="23">
        <f>_xlfn.STDEV.P( 'Failed US Kickstarters'!D:D)</f>
        <v>21967.731061515115</v>
      </c>
    </row>
    <row r="5" spans="1:3" x14ac:dyDescent="0.45">
      <c r="A5" t="s">
        <v>8391</v>
      </c>
      <c r="B5" s="22">
        <f>_xlfn.QUARTILE.EXC( 'Successful US Kickstarters'!D:D, 3)</f>
        <v>5000</v>
      </c>
      <c r="C5" s="23">
        <f>_xlfn.QUARTILE.EXC( 'Failed US Kickstarters'!D:D, 3)</f>
        <v>10000</v>
      </c>
    </row>
    <row r="6" spans="1:3" x14ac:dyDescent="0.45">
      <c r="A6" t="s">
        <v>8392</v>
      </c>
      <c r="B6" s="22">
        <f>_xlfn.QUARTILE.EXC( 'Successful US Kickstarters'!D:D, 1)</f>
        <v>1500</v>
      </c>
      <c r="C6" s="23">
        <f>_xlfn.QUARTILE.EXC( 'Failed US Kickstarters'!D:D, 1)</f>
        <v>2000</v>
      </c>
    </row>
    <row r="7" spans="1:3" x14ac:dyDescent="0.45">
      <c r="A7" t="s">
        <v>8393</v>
      </c>
      <c r="B7" s="22">
        <f>B5-B6</f>
        <v>3500</v>
      </c>
      <c r="C7" s="23">
        <f>B5-B6</f>
        <v>3500</v>
      </c>
    </row>
    <row r="10" spans="1:3" x14ac:dyDescent="0.45">
      <c r="A10" t="s">
        <v>8388</v>
      </c>
      <c r="B10" s="22">
        <f>AVERAGE('Successful US Kickstarters'!E:E)</f>
        <v>5601.5458009708727</v>
      </c>
      <c r="C10" s="23">
        <f>AVERAGE('Failed US Kickstarters'!E:E)</f>
        <v>558.65484000000004</v>
      </c>
    </row>
    <row r="11" spans="1:3" x14ac:dyDescent="0.45">
      <c r="A11" t="s">
        <v>8389</v>
      </c>
      <c r="B11" s="22">
        <f>MEDIAN('Successful US Kickstarters'!E:E)</f>
        <v>3167.5</v>
      </c>
      <c r="C11" s="23">
        <f>MEDIAN('Failed US Kickstarters'!E:E)</f>
        <v>103</v>
      </c>
    </row>
    <row r="12" spans="1:3" x14ac:dyDescent="0.45">
      <c r="A12" t="s">
        <v>8396</v>
      </c>
      <c r="B12" s="22">
        <f>_xlfn.STDEV.P( 'Successful US Kickstarters'!E:E)</f>
        <v>8334.5731699164608</v>
      </c>
      <c r="C12" s="23">
        <f>_xlfn.STDEV.P( 'Failed US Kickstarters'!E:E)</f>
        <v>1330.5230280400915</v>
      </c>
    </row>
    <row r="13" spans="1:3" x14ac:dyDescent="0.45">
      <c r="A13" t="s">
        <v>8394</v>
      </c>
      <c r="B13" s="22">
        <f>_xlfn.QUARTILE.EXC( 'Successful US Kickstarters'!E:E, 3)</f>
        <v>5699</v>
      </c>
      <c r="C13" s="23">
        <f>_xlfn.QUARTILE.EXC( 'Failed US Kickstarters'!E:E, 3)</f>
        <v>501</v>
      </c>
    </row>
    <row r="14" spans="1:3" x14ac:dyDescent="0.45">
      <c r="A14" t="s">
        <v>8395</v>
      </c>
      <c r="B14" s="22">
        <f>_xlfn.QUARTILE.EXC( 'Successful US Kickstarters'!E:E, 1)</f>
        <v>1716.5074999999999</v>
      </c>
      <c r="C14" s="23">
        <f>_xlfn.QUARTILE.EXC( 'Failed US Kickstarters'!E:E, 1)</f>
        <v>9.25</v>
      </c>
    </row>
    <row r="15" spans="1:3" x14ac:dyDescent="0.45">
      <c r="A15" t="s">
        <v>8397</v>
      </c>
      <c r="B15" s="22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EECF-ECC9-4CE5-9D6C-0DAE9AB87372}">
  <dimension ref="A1:T251"/>
  <sheetViews>
    <sheetView topLeftCell="E2" zoomScale="135" zoomScaleNormal="135" workbookViewId="0">
      <selection activeCell="S2" sqref="S2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7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1" priority="1" operator="equal">
      <formula>"successful"</formula>
    </cfRule>
    <cfRule type="cellIs" dxfId="10" priority="2" operator="equal">
      <formula>"succesful"</formula>
    </cfRule>
    <cfRule type="cellIs" dxfId="9" priority="3" operator="equal">
      <formula>"succesful"</formula>
    </cfRule>
    <cfRule type="cellIs" dxfId="8" priority="4" operator="equal">
      <formula>"succesful"</formula>
    </cfRule>
    <cfRule type="cellIs" dxfId="7" priority="7" operator="equal">
      <formula>"canceled"</formula>
    </cfRule>
    <cfRule type="cellIs" dxfId="6" priority="8" operator="equal">
      <formula>"failed"</formula>
    </cfRule>
  </conditionalFormatting>
  <conditionalFormatting sqref="O1">
    <cfRule type="colorScale" priority="6">
      <colorScale>
        <cfvo type="min"/>
        <cfvo type="max"/>
        <color rgb="FFFF0000"/>
        <color rgb="FF00B0F0"/>
      </colorScale>
    </cfRule>
  </conditionalFormatting>
  <conditionalFormatting sqref="O1:O251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9478-A79C-4370-BFD2-AA0ED5EE3B36}">
  <dimension ref="A2:F7"/>
  <sheetViews>
    <sheetView zoomScale="71" workbookViewId="0">
      <selection activeCell="J27" sqref="J27"/>
    </sheetView>
  </sheetViews>
  <sheetFormatPr defaultRowHeight="14.25" x14ac:dyDescent="0.45"/>
  <cols>
    <col min="1" max="1" width="16.33203125" bestFit="1" customWidth="1"/>
    <col min="2" max="2" width="15.6640625" bestFit="1" customWidth="1"/>
    <col min="3" max="3" width="5.3984375" bestFit="1" customWidth="1"/>
    <col min="4" max="4" width="3.73046875" bestFit="1" customWidth="1"/>
    <col min="5" max="5" width="9" bestFit="1" customWidth="1"/>
    <col min="6" max="6" width="10.19921875" bestFit="1" customWidth="1"/>
  </cols>
  <sheetData>
    <row r="2" spans="1:6" x14ac:dyDescent="0.45">
      <c r="A2" s="12" t="s">
        <v>8222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4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D03C-38B5-42AC-BE4A-5D00312115CF}">
  <dimension ref="A1:T413"/>
  <sheetViews>
    <sheetView workbookViewId="0">
      <selection activeCell="I2" sqref="I2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7" t="s">
        <v>8366</v>
      </c>
    </row>
    <row r="2" spans="1:20" ht="242.2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56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2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3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2.2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5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2.2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13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42.2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13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2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56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85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99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2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42.2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42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99.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42.2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85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99.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99.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2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85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14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2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13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2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99.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2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5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13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13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2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3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85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85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13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2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56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71.2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2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2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2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13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2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2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42.2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13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7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42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85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2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42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13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42.2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2.2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42.2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13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2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85.2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13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8.2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70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85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42.2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85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9.7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7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3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2.2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9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42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2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2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4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13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42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7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2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42.2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42.2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42.2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13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99.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56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99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7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5.2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56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13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2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13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13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.2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6.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56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56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9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85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2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6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13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5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13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2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9.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9.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3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2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2.2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4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56.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4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2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2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3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99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2.2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42.2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6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4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85.2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7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2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99.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13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2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2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42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13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2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2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99.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56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13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2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6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0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13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0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42.2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42.2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7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3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13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2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2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2.2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85.2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13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2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9.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13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99.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9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99.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99.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2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6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13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9.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6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9.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2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2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42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85.2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6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56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2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3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2.2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85.2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9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85.2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13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2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99.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2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2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7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85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2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2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13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56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2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2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0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2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9.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2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13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9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5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42.2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13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2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7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2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99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42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56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2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5.2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2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2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7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13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2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85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13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3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42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42.2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2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2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56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42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42.2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9.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42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9.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4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2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99.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2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13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2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28.2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13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6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85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56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5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6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6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13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99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85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13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13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85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42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3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42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13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42.2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13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2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3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2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13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6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42.2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42.2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28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42.2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85.2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42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56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2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13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9.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13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13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42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2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13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42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42.2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42.2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1.2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56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56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7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2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2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42.2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9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85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2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13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85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56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42.2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2.2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2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13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85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13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56.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99.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85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13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9.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2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13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42.2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99.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3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56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4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.2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99.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3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28.2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42.2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13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2.2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56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13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99.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2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2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56.7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6.7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42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2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56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7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2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28.2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85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2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42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2.2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13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85.2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56.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2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13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2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85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6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42.2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13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28.2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56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42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4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13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13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85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5.2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42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28.2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13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13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42.2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2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4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56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9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85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2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2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2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3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2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99.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5.2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9.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42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2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2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3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56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7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42.2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5" priority="1" operator="equal">
      <formula>"successful"</formula>
    </cfRule>
    <cfRule type="cellIs" dxfId="4" priority="2" operator="equal">
      <formula>"succesful"</formula>
    </cfRule>
    <cfRule type="cellIs" dxfId="3" priority="3" operator="equal">
      <formula>"succesful"</formula>
    </cfRule>
    <cfRule type="cellIs" dxfId="2" priority="4" operator="equal">
      <formula>"succesful"</formula>
    </cfRule>
    <cfRule type="cellIs" dxfId="1" priority="7" operator="equal">
      <formula>"canceled"</formula>
    </cfRule>
    <cfRule type="cellIs" dxfId="0" priority="8" operator="equal">
      <formula>"failed"</formula>
    </cfRule>
  </conditionalFormatting>
  <conditionalFormatting sqref="O1">
    <cfRule type="colorScale" priority="6">
      <colorScale>
        <cfvo type="min"/>
        <cfvo type="max"/>
        <color rgb="FFFF0000"/>
        <color rgb="FF00B0F0"/>
      </colorScale>
    </cfRule>
  </conditionalFormatting>
  <conditionalFormatting sqref="O1:O413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1BC73-CDBC-4555-BAB1-54E88CE5F973}">
  <dimension ref="A1:E7"/>
  <sheetViews>
    <sheetView zoomScale="76" workbookViewId="0"/>
  </sheetViews>
  <sheetFormatPr defaultRowHeight="14.25" x14ac:dyDescent="0.45"/>
  <cols>
    <col min="1" max="1" width="16.3984375" bestFit="1" customWidth="1"/>
    <col min="2" max="2" width="15.3984375" bestFit="1" customWidth="1"/>
    <col min="3" max="3" width="3.59765625" bestFit="1" customWidth="1"/>
    <col min="4" max="4" width="8.9296875" bestFit="1" customWidth="1"/>
    <col min="5" max="6" width="10.3320312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8363</v>
      </c>
    </row>
    <row r="4" spans="1:5" x14ac:dyDescent="0.45">
      <c r="A4" s="12" t="s">
        <v>8364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D333-3788-44DE-BD70-07E9171ACB96}">
  <dimension ref="A1:F18"/>
  <sheetViews>
    <sheetView workbookViewId="0">
      <selection activeCell="D29" sqref="D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9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8BBC-C8E3-4E33-9945-B05FE1CB7FF9}">
  <dimension ref="A1:D6"/>
  <sheetViews>
    <sheetView workbookViewId="0">
      <selection activeCell="D3" sqref="D3"/>
    </sheetView>
  </sheetViews>
  <sheetFormatPr defaultRowHeight="14.25" x14ac:dyDescent="0.45"/>
  <cols>
    <col min="1" max="1" width="36" style="20" customWidth="1"/>
    <col min="2" max="2" width="26.06640625" customWidth="1"/>
    <col min="3" max="3" width="24.73046875" style="8" customWidth="1"/>
    <col min="4" max="4" width="14" style="8" customWidth="1"/>
  </cols>
  <sheetData>
    <row r="1" spans="1:4" x14ac:dyDescent="0.45">
      <c r="A1" s="20" t="s">
        <v>8380</v>
      </c>
      <c r="B1" s="9" t="s">
        <v>8381</v>
      </c>
      <c r="C1" s="21" t="s">
        <v>8382</v>
      </c>
      <c r="D1" s="21" t="s">
        <v>8383</v>
      </c>
    </row>
    <row r="2" spans="1:4" ht="42.85" customHeight="1" x14ac:dyDescent="0.45">
      <c r="A2" s="20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3,FALSE)</f>
        <v>2000</v>
      </c>
      <c r="D2" s="8">
        <f>VLOOKUP(A2, KickStarter!B:E, 4, FALSE)</f>
        <v>2020</v>
      </c>
    </row>
    <row r="3" spans="1:4" ht="85.5" x14ac:dyDescent="0.45">
      <c r="A3" s="20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8">
        <f>VLOOKUP(A3, KickStarter!B:E, 3,FALSE)</f>
        <v>2000</v>
      </c>
      <c r="D3" s="8">
        <f>VLOOKUP(A3, KickStarter!B:E, 4, FALSE)</f>
        <v>2020</v>
      </c>
    </row>
    <row r="4" spans="1:4" ht="99.75" x14ac:dyDescent="0.45">
      <c r="A4" s="20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8">
        <f>VLOOKUP(A4, KickStarter!B:E, 3,FALSE)</f>
        <v>1500</v>
      </c>
      <c r="D4" s="8">
        <f>VLOOKUP(A4, KickStarter!B:E, 4, FALSE)</f>
        <v>2576</v>
      </c>
    </row>
    <row r="5" spans="1:4" ht="71.25" x14ac:dyDescent="0.45">
      <c r="A5" s="20" t="s">
        <v>3329</v>
      </c>
      <c r="B5" s="3" t="str">
        <f>VLOOKUP(A5,KickStarter!B:C,2,FALSE)</f>
        <v>Jestia and Raedon is a brand new romantic comedy play going to the Edinburgh Fringe Festival this summer.</v>
      </c>
      <c r="C5" s="8">
        <f>VLOOKUP(A5, KickStarter!B:E, 3,FALSE)</f>
        <v>1000</v>
      </c>
      <c r="D5" s="8">
        <f>VLOOKUP(A5, KickStarter!B:E, 4, FALSE)</f>
        <v>1168</v>
      </c>
    </row>
    <row r="6" spans="1:4" ht="99.75" x14ac:dyDescent="0.45">
      <c r="A6" s="20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8">
        <f>VLOOKUP(A6, KickStarter!B:E, 3,FALSE)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Category Statistics</vt:lpstr>
      <vt:lpstr>Successful US Kickstarters</vt:lpstr>
      <vt:lpstr>Subcategory Statistics</vt:lpstr>
      <vt:lpstr>Outcomes Based on Launch Date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Sarah-Michelle Godbold Sanchez</cp:lastModifiedBy>
  <dcterms:created xsi:type="dcterms:W3CDTF">2017-04-20T15:17:24Z</dcterms:created>
  <dcterms:modified xsi:type="dcterms:W3CDTF">2022-06-13T13:22:04Z</dcterms:modified>
</cp:coreProperties>
</file>