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200" windowHeight="10530" activeTab="1"/>
  </bookViews>
  <sheets>
    <sheet name="Данные" sheetId="1" r:id="rId1"/>
    <sheet name="Лист ЗП" sheetId="2" r:id="rId2"/>
    <sheet name="Цены" sheetId="3" state="hidden" r:id="rId3"/>
  </sheets>
  <definedNames>
    <definedName name="_xlnm.Print_Area" localSheetId="0">Данные!$A$1:$AQ$48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13" i="2" l="1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AR4" i="1"/>
  <c r="AS4" i="1"/>
  <c r="AV4" i="1" s="1"/>
  <c r="AT4" i="1"/>
  <c r="AU4" i="1"/>
  <c r="AR5" i="1"/>
  <c r="AS5" i="1"/>
  <c r="AT5" i="1"/>
  <c r="AU5" i="1"/>
  <c r="AR6" i="1"/>
  <c r="AS6" i="1"/>
  <c r="AV6" i="1" s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L13" i="2" s="1"/>
  <c r="AS12" i="1"/>
  <c r="AT12" i="1"/>
  <c r="AU12" i="1"/>
  <c r="AR13" i="1"/>
  <c r="L14" i="2" s="1"/>
  <c r="AS13" i="1"/>
  <c r="AT13" i="1"/>
  <c r="AU13" i="1"/>
  <c r="AV13" i="1" s="1"/>
  <c r="M14" i="2" s="1"/>
  <c r="AR14" i="1"/>
  <c r="L15" i="2" s="1"/>
  <c r="AS14" i="1"/>
  <c r="AT14" i="1"/>
  <c r="AU14" i="1"/>
  <c r="AR15" i="1"/>
  <c r="L16" i="2" s="1"/>
  <c r="AS15" i="1"/>
  <c r="AT15" i="1"/>
  <c r="AU15" i="1"/>
  <c r="AR16" i="1"/>
  <c r="L17" i="2" s="1"/>
  <c r="AS16" i="1"/>
  <c r="AT16" i="1"/>
  <c r="AU16" i="1"/>
  <c r="AR17" i="1"/>
  <c r="L18" i="2" s="1"/>
  <c r="AS17" i="1"/>
  <c r="AT17" i="1"/>
  <c r="AU17" i="1"/>
  <c r="AR18" i="1"/>
  <c r="L19" i="2" s="1"/>
  <c r="AS18" i="1"/>
  <c r="AT18" i="1"/>
  <c r="AU18" i="1"/>
  <c r="AR19" i="1"/>
  <c r="L20" i="2" s="1"/>
  <c r="AS19" i="1"/>
  <c r="AT19" i="1"/>
  <c r="AU19" i="1"/>
  <c r="AR20" i="1"/>
  <c r="L21" i="2" s="1"/>
  <c r="AS20" i="1"/>
  <c r="AT20" i="1"/>
  <c r="AU20" i="1"/>
  <c r="AR21" i="1"/>
  <c r="L22" i="2" s="1"/>
  <c r="AS21" i="1"/>
  <c r="AT21" i="1"/>
  <c r="AU21" i="1"/>
  <c r="AR22" i="1"/>
  <c r="L23" i="2" s="1"/>
  <c r="AS22" i="1"/>
  <c r="AT22" i="1"/>
  <c r="AU22" i="1"/>
  <c r="AR23" i="1"/>
  <c r="L24" i="2" s="1"/>
  <c r="AS23" i="1"/>
  <c r="AT23" i="1"/>
  <c r="AU23" i="1"/>
  <c r="AR24" i="1"/>
  <c r="L25" i="2" s="1"/>
  <c r="AS24" i="1"/>
  <c r="AT24" i="1"/>
  <c r="AU24" i="1"/>
  <c r="AR25" i="1"/>
  <c r="L26" i="2" s="1"/>
  <c r="AS25" i="1"/>
  <c r="AT25" i="1"/>
  <c r="AU25" i="1"/>
  <c r="AR26" i="1"/>
  <c r="L27" i="2" s="1"/>
  <c r="AS26" i="1"/>
  <c r="AT26" i="1"/>
  <c r="AU26" i="1"/>
  <c r="AR27" i="1"/>
  <c r="L28" i="2" s="1"/>
  <c r="AS27" i="1"/>
  <c r="AT27" i="1"/>
  <c r="AU27" i="1"/>
  <c r="AR28" i="1"/>
  <c r="L29" i="2" s="1"/>
  <c r="AS28" i="1"/>
  <c r="AT28" i="1"/>
  <c r="AU28" i="1"/>
  <c r="AR29" i="1"/>
  <c r="L30" i="2" s="1"/>
  <c r="AS29" i="1"/>
  <c r="AT29" i="1"/>
  <c r="AU29" i="1"/>
  <c r="AR30" i="1"/>
  <c r="L31" i="2" s="1"/>
  <c r="AS30" i="1"/>
  <c r="AT30" i="1"/>
  <c r="AU30" i="1"/>
  <c r="AR31" i="1"/>
  <c r="L32" i="2" s="1"/>
  <c r="AS31" i="1"/>
  <c r="AT31" i="1"/>
  <c r="AU31" i="1"/>
  <c r="AR32" i="1"/>
  <c r="L33" i="2" s="1"/>
  <c r="AS32" i="1"/>
  <c r="AT32" i="1"/>
  <c r="AU32" i="1"/>
  <c r="AR33" i="1"/>
  <c r="L34" i="2" s="1"/>
  <c r="AS33" i="1"/>
  <c r="AT33" i="1"/>
  <c r="AU33" i="1"/>
  <c r="AR34" i="1"/>
  <c r="L35" i="2" s="1"/>
  <c r="AS34" i="1"/>
  <c r="AT34" i="1"/>
  <c r="AU34" i="1"/>
  <c r="AR35" i="1"/>
  <c r="L36" i="2" s="1"/>
  <c r="AS35" i="1"/>
  <c r="AT35" i="1"/>
  <c r="AU35" i="1"/>
  <c r="AR36" i="1"/>
  <c r="L37" i="2" s="1"/>
  <c r="AS36" i="1"/>
  <c r="AT36" i="1"/>
  <c r="AU36" i="1"/>
  <c r="AR37" i="1"/>
  <c r="L38" i="2" s="1"/>
  <c r="AS37" i="1"/>
  <c r="AT37" i="1"/>
  <c r="AU37" i="1"/>
  <c r="AR38" i="1"/>
  <c r="L39" i="2" s="1"/>
  <c r="AS38" i="1"/>
  <c r="AT38" i="1"/>
  <c r="AU38" i="1"/>
  <c r="AR39" i="1"/>
  <c r="L40" i="2" s="1"/>
  <c r="AS39" i="1"/>
  <c r="AT39" i="1"/>
  <c r="AU39" i="1"/>
  <c r="AR40" i="1"/>
  <c r="L41" i="2" s="1"/>
  <c r="AS40" i="1"/>
  <c r="AT40" i="1"/>
  <c r="AU40" i="1"/>
  <c r="AR41" i="1"/>
  <c r="L42" i="2" s="1"/>
  <c r="AS41" i="1"/>
  <c r="AT41" i="1"/>
  <c r="AU41" i="1"/>
  <c r="AR42" i="1"/>
  <c r="L43" i="2" s="1"/>
  <c r="AS42" i="1"/>
  <c r="AT42" i="1"/>
  <c r="AU42" i="1"/>
  <c r="AR43" i="1"/>
  <c r="L44" i="2" s="1"/>
  <c r="AS43" i="1"/>
  <c r="AT43" i="1"/>
  <c r="AU43" i="1"/>
  <c r="AR44" i="1"/>
  <c r="L45" i="2" s="1"/>
  <c r="AS44" i="1"/>
  <c r="AT44" i="1"/>
  <c r="AU44" i="1"/>
  <c r="AR45" i="1"/>
  <c r="L46" i="2" s="1"/>
  <c r="AS45" i="1"/>
  <c r="AT45" i="1"/>
  <c r="AU45" i="1"/>
  <c r="AR46" i="1"/>
  <c r="L47" i="2" s="1"/>
  <c r="AS46" i="1"/>
  <c r="AT46" i="1"/>
  <c r="AU46" i="1"/>
  <c r="AR47" i="1"/>
  <c r="L48" i="2" s="1"/>
  <c r="AS47" i="1"/>
  <c r="AT47" i="1"/>
  <c r="AU47" i="1"/>
  <c r="AV37" i="1" l="1"/>
  <c r="M38" i="2" s="1"/>
  <c r="AV29" i="1"/>
  <c r="M30" i="2" s="1"/>
  <c r="AV5" i="1"/>
  <c r="AV16" i="1"/>
  <c r="M17" i="2" s="1"/>
  <c r="AV44" i="1"/>
  <c r="M45" i="2" s="1"/>
  <c r="AV43" i="1"/>
  <c r="M44" i="2" s="1"/>
  <c r="AV41" i="1"/>
  <c r="M42" i="2" s="1"/>
  <c r="AV38" i="1"/>
  <c r="M39" i="2" s="1"/>
  <c r="AV36" i="1"/>
  <c r="M37" i="2" s="1"/>
  <c r="AV15" i="1"/>
  <c r="M16" i="2" s="1"/>
  <c r="AV28" i="1"/>
  <c r="M29" i="2" s="1"/>
  <c r="AV22" i="1"/>
  <c r="M23" i="2" s="1"/>
  <c r="AV21" i="1"/>
  <c r="M22" i="2" s="1"/>
  <c r="AV20" i="1"/>
  <c r="M21" i="2" s="1"/>
  <c r="AV12" i="1"/>
  <c r="M13" i="2" s="1"/>
  <c r="AV11" i="1"/>
  <c r="AV9" i="1"/>
  <c r="AV47" i="1"/>
  <c r="M48" i="2" s="1"/>
  <c r="AV45" i="1"/>
  <c r="M46" i="2" s="1"/>
  <c r="AV30" i="1"/>
  <c r="M31" i="2" s="1"/>
  <c r="AV26" i="1"/>
  <c r="M27" i="2" s="1"/>
  <c r="AV24" i="1"/>
  <c r="M25" i="2" s="1"/>
  <c r="AV19" i="1"/>
  <c r="M20" i="2" s="1"/>
  <c r="AV17" i="1"/>
  <c r="M18" i="2" s="1"/>
  <c r="AV39" i="1"/>
  <c r="M40" i="2" s="1"/>
  <c r="AV7" i="1"/>
  <c r="AV31" i="1"/>
  <c r="M32" i="2" s="1"/>
  <c r="AV46" i="1"/>
  <c r="M47" i="2" s="1"/>
  <c r="AV42" i="1"/>
  <c r="M43" i="2" s="1"/>
  <c r="AV35" i="1"/>
  <c r="M36" i="2" s="1"/>
  <c r="AV33" i="1"/>
  <c r="M34" i="2" s="1"/>
  <c r="AV18" i="1"/>
  <c r="M19" i="2" s="1"/>
  <c r="AV14" i="1"/>
  <c r="M15" i="2" s="1"/>
  <c r="AV8" i="1"/>
  <c r="AV40" i="1"/>
  <c r="M41" i="2" s="1"/>
  <c r="AV23" i="1"/>
  <c r="M24" i="2" s="1"/>
  <c r="AV34" i="1"/>
  <c r="M35" i="2" s="1"/>
  <c r="AV32" i="1"/>
  <c r="M33" i="2" s="1"/>
  <c r="AV27" i="1"/>
  <c r="M28" i="2" s="1"/>
  <c r="AV25" i="1"/>
  <c r="M26" i="2" s="1"/>
  <c r="AV10" i="1"/>
  <c r="E48" i="1"/>
  <c r="F48" i="1"/>
  <c r="G48" i="1"/>
  <c r="H48" i="1"/>
  <c r="I48" i="1"/>
  <c r="K5" i="2" l="1"/>
  <c r="K6" i="2"/>
  <c r="K7" i="2"/>
  <c r="K8" i="2"/>
  <c r="K9" i="2"/>
  <c r="K10" i="2"/>
  <c r="K11" i="2"/>
  <c r="K12" i="2"/>
  <c r="K4" i="2"/>
  <c r="M51" i="2" l="1"/>
  <c r="AQ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J48" i="1"/>
  <c r="AS3" i="1"/>
  <c r="L7" i="2"/>
  <c r="L8" i="2"/>
  <c r="L12" i="2"/>
  <c r="AU3" i="1"/>
  <c r="AT3" i="1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D4" i="2"/>
  <c r="E4" i="2"/>
  <c r="F4" i="2"/>
  <c r="G4" i="2"/>
  <c r="H4" i="2"/>
  <c r="I4" i="2"/>
  <c r="J4" i="2"/>
  <c r="C4" i="2"/>
  <c r="AR3" i="1"/>
  <c r="G49" i="2" l="1"/>
  <c r="J49" i="2"/>
  <c r="J51" i="2" s="1"/>
  <c r="J52" i="2" s="1"/>
  <c r="F49" i="2"/>
  <c r="E49" i="2"/>
  <c r="I49" i="2"/>
  <c r="H49" i="2"/>
  <c r="L6" i="2"/>
  <c r="L9" i="2"/>
  <c r="L4" i="2"/>
  <c r="L5" i="2"/>
  <c r="M9" i="2"/>
  <c r="M7" i="2"/>
  <c r="M5" i="2"/>
  <c r="M12" i="2"/>
  <c r="M10" i="2"/>
  <c r="M6" i="2"/>
  <c r="M8" i="2"/>
  <c r="M11" i="2"/>
  <c r="AV3" i="1"/>
  <c r="M4" i="2" s="1"/>
  <c r="L49" i="2" l="1"/>
  <c r="M49" i="2"/>
  <c r="C55" i="2" l="1"/>
</calcChain>
</file>

<file path=xl/comments1.xml><?xml version="1.0" encoding="utf-8"?>
<comments xmlns="http://schemas.openxmlformats.org/spreadsheetml/2006/main">
  <authors>
    <author>Sergey Malykhin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Указать общую площадь по заявке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Общая себестоимость изделий из заявки, изготовленных в нестандартном металле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Для 2-х створчатых дверей считать как 2 шт. на одну дверь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Sergey Malykhin</author>
  </authors>
  <commentList>
    <comment ref="J50" authorId="0" shapeId="0">
      <text>
        <r>
          <rPr>
            <b/>
            <sz val="9"/>
            <color indexed="81"/>
            <rFont val="Tahoma"/>
            <family val="2"/>
            <charset val="204"/>
          </rPr>
          <t>Сумма наценки за монтажи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  <charset val="204"/>
          </rPr>
          <t>Сумма наценки за доставки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52" authorId="0" shapeId="0">
      <text>
        <r>
          <rPr>
            <b/>
            <sz val="9"/>
            <color indexed="81"/>
            <rFont val="Tahoma"/>
            <family val="2"/>
            <charset val="204"/>
          </rPr>
          <t>Для устроенных официально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  <charset val="204"/>
          </rPr>
          <t>Для устроенных неофициально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53" authorId="0" shapeId="0">
      <text>
        <r>
          <rPr>
            <b/>
            <sz val="9"/>
            <color indexed="81"/>
            <rFont val="Tahoma"/>
            <family val="2"/>
            <charset val="204"/>
          </rPr>
          <t>Для устроенных неофициально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Sergey Malykhin</author>
  </authors>
  <commentList>
    <comment ref="A8" authorId="0" shapeId="0">
      <text>
        <r>
          <rPr>
            <b/>
            <sz val="9"/>
            <color indexed="81"/>
            <rFont val="Tahoma"/>
            <family val="2"/>
            <charset val="204"/>
          </rPr>
          <t>Общая себестоимость изделий из заявки, изготовленных в нестандартном металле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>Для 2-х створчатых дверей считать как 2 шт. на одну дверь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<sst xmlns="http://schemas.openxmlformats.org/spreadsheetml/2006/main" count="128" uniqueCount="77">
  <si>
    <t>№</t>
  </si>
  <si>
    <t>Компания</t>
  </si>
  <si>
    <t>Заявка</t>
  </si>
  <si>
    <t>Счет</t>
  </si>
  <si>
    <t>Ворота</t>
  </si>
  <si>
    <t>Люк / Фрамуга</t>
  </si>
  <si>
    <t>Вид продукции</t>
  </si>
  <si>
    <t>В</t>
  </si>
  <si>
    <t>В &gt; 3 м</t>
  </si>
  <si>
    <t>Расчёт</t>
  </si>
  <si>
    <t>Люк / Фр.</t>
  </si>
  <si>
    <t>Нестандартный металл (себестоимость, р)</t>
  </si>
  <si>
    <t>Авт. порог, шт.</t>
  </si>
  <si>
    <t>Противосъем. / доп. петля, шт.</t>
  </si>
  <si>
    <t>Вырез (стекло, решетка), шт.</t>
  </si>
  <si>
    <t>02</t>
  </si>
  <si>
    <t>03</t>
  </si>
  <si>
    <t>05</t>
  </si>
  <si>
    <t>06</t>
  </si>
  <si>
    <t>07</t>
  </si>
  <si>
    <t>08</t>
  </si>
  <si>
    <t>09</t>
  </si>
  <si>
    <t>Замки (по коду), шт.</t>
  </si>
  <si>
    <t>04</t>
  </si>
  <si>
    <t>10</t>
  </si>
  <si>
    <t>11</t>
  </si>
  <si>
    <t>12</t>
  </si>
  <si>
    <t>13</t>
  </si>
  <si>
    <t>14</t>
  </si>
  <si>
    <t>15</t>
  </si>
  <si>
    <t>16</t>
  </si>
  <si>
    <t>18</t>
  </si>
  <si>
    <t>ц/м - к/в, шт.</t>
  </si>
  <si>
    <t>глазок, шт.</t>
  </si>
  <si>
    <t>Ручки (по коду), шт.</t>
  </si>
  <si>
    <t>Допы</t>
  </si>
  <si>
    <t>Наценка</t>
  </si>
  <si>
    <t>Тех. вент. решетка, шт.</t>
  </si>
  <si>
    <t>Разное</t>
  </si>
  <si>
    <t>Изделия</t>
  </si>
  <si>
    <t>Наименование</t>
  </si>
  <si>
    <t>Цена</t>
  </si>
  <si>
    <t>Одностворка</t>
  </si>
  <si>
    <t>Двухстворка</t>
  </si>
  <si>
    <t>Замки</t>
  </si>
  <si>
    <t>Ручки</t>
  </si>
  <si>
    <t>ИТОГО</t>
  </si>
  <si>
    <t>В &gt; 3 м (м2)</t>
  </si>
  <si>
    <t>доводчик 80 кг</t>
  </si>
  <si>
    <t>доводчик 100 кг</t>
  </si>
  <si>
    <t>Коэф.</t>
  </si>
  <si>
    <t>офисная заявка</t>
  </si>
  <si>
    <t>да</t>
  </si>
  <si>
    <t>Доставки</t>
  </si>
  <si>
    <t>Монтаж</t>
  </si>
  <si>
    <t>Налог</t>
  </si>
  <si>
    <t>Итого к выдаче:</t>
  </si>
  <si>
    <t>!!!ЗАПОЛНЯТЬ ТОЛЬКО ЖЁЛТЫЕ ЯЧЕЙКИ!!!</t>
  </si>
  <si>
    <t>дов. 
80 кг, шт.</t>
  </si>
  <si>
    <t>дов.
100 кг, шт.</t>
  </si>
  <si>
    <t>ИТОГО наценка</t>
  </si>
  <si>
    <t>Оклад</t>
  </si>
  <si>
    <t>Ворота &gt; 3000, м2</t>
  </si>
  <si>
    <t>нет</t>
  </si>
  <si>
    <t>Аванс</t>
  </si>
  <si>
    <t>Курбатова Т.В.</t>
  </si>
  <si>
    <t>переплата декабрь</t>
  </si>
  <si>
    <t>ЯНВАРЬ</t>
  </si>
  <si>
    <t>Рудпром</t>
  </si>
  <si>
    <t>Ивастрой</t>
  </si>
  <si>
    <t>Сфера за наличные</t>
  </si>
  <si>
    <t>Профстрой</t>
  </si>
  <si>
    <t>Каменные дома 136</t>
  </si>
  <si>
    <t>б/с</t>
  </si>
  <si>
    <t>Техномодуль</t>
  </si>
  <si>
    <t>плюс две тысячи</t>
  </si>
  <si>
    <t>налог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</si>
</sst>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₽&quot;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5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 wrapText="1"/>
    </xf>
    <xf numFmtId="164" fontId="7" fillId="4" borderId="30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 wrapText="1"/>
    </xf>
    <xf numFmtId="49" fontId="5" fillId="2" borderId="49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164" fontId="0" fillId="0" borderId="5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1" fillId="2" borderId="30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4" borderId="53" xfId="0" applyNumberFormat="1" applyFont="1" applyFill="1" applyBorder="1" applyAlignment="1">
      <alignment horizontal="center" vertical="center"/>
    </xf>
    <xf numFmtId="164" fontId="1" fillId="4" borderId="52" xfId="0" applyNumberFormat="1" applyFont="1" applyFill="1" applyBorder="1" applyAlignment="1">
      <alignment horizontal="center" vertical="center"/>
    </xf>
    <xf numFmtId="164" fontId="1" fillId="2" borderId="45" xfId="0" applyNumberFormat="1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164" fontId="0" fillId="0" borderId="21" xfId="0" applyNumberFormat="1" applyFont="1" applyBorder="1" applyAlignment="1">
      <alignment horizontal="center" vertical="center"/>
    </xf>
    <xf numFmtId="164" fontId="0" fillId="2" borderId="4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49" fontId="1" fillId="2" borderId="50" xfId="0" applyNumberFormat="1" applyFont="1" applyFill="1" applyBorder="1" applyAlignment="1">
      <alignment horizontal="center" vertical="center" wrapText="1"/>
    </xf>
    <xf numFmtId="49" fontId="1" fillId="2" borderId="51" xfId="0" applyNumberFormat="1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164" fontId="1" fillId="2" borderId="40" xfId="0" applyNumberFormat="1" applyFont="1" applyFill="1" applyBorder="1" applyAlignment="1">
      <alignment horizontal="center" vertical="center" wrapText="1"/>
    </xf>
    <xf numFmtId="164" fontId="1" fillId="2" borderId="41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top"/>
    </xf>
    <xf numFmtId="0" fontId="6" fillId="0" borderId="2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top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9" fontId="1" fillId="0" borderId="54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8"/>
  <sheetViews>
    <sheetView zoomScaleNormal="100" workbookViewId="0">
      <pane ySplit="2" topLeftCell="A3" activePane="bottomLeft" state="frozen"/>
      <selection pane="bottomLeft" activeCell="A3" sqref="A3:XFD8"/>
    </sheetView>
  </sheetViews>
  <sheetFormatPr defaultRowHeight="15" x14ac:dyDescent="0.25"/>
  <cols>
    <col min="1" max="1" width="4.140625" style="43" customWidth="1"/>
    <col min="2" max="2" width="17.5703125" style="43" customWidth="1"/>
    <col min="3" max="3" width="6.85546875" style="43" customWidth="1"/>
    <col min="4" max="4" width="5.85546875" style="43" customWidth="1"/>
    <col min="5" max="7" width="4.7109375" style="43" customWidth="1"/>
    <col min="8" max="8" width="6.5703125" style="86" customWidth="1"/>
    <col min="9" max="9" width="6.42578125" style="43" customWidth="1"/>
    <col min="10" max="10" width="13.5703125" style="94" customWidth="1"/>
    <col min="11" max="11" width="14.42578125" style="43" customWidth="1"/>
    <col min="12" max="12" width="18.42578125" style="94" customWidth="1"/>
    <col min="13" max="13" width="15.7109375" style="43" bestFit="1" customWidth="1"/>
    <col min="14" max="14" width="7" style="43" customWidth="1"/>
    <col min="15" max="15" width="9.140625" style="43"/>
    <col min="16" max="16" width="6" style="43" customWidth="1"/>
    <col min="17" max="17" width="7.28515625" style="43" customWidth="1"/>
    <col min="18" max="19" width="6" style="43" customWidth="1"/>
    <col min="20" max="42" width="3.7109375" style="43" customWidth="1"/>
    <col min="43" max="43" width="11.5703125" style="43" customWidth="1"/>
    <col min="44" max="49" width="9.140625" style="43" hidden="1" customWidth="1"/>
    <col min="50" max="16384" width="9.140625" style="43"/>
  </cols>
  <sheetData>
    <row r="1" spans="1:49" x14ac:dyDescent="0.25">
      <c r="A1" s="103" t="s">
        <v>0</v>
      </c>
      <c r="B1" s="105" t="s">
        <v>1</v>
      </c>
      <c r="C1" s="112" t="s">
        <v>2</v>
      </c>
      <c r="D1" s="107" t="s">
        <v>3</v>
      </c>
      <c r="E1" s="109" t="s">
        <v>6</v>
      </c>
      <c r="F1" s="110"/>
      <c r="G1" s="110"/>
      <c r="H1" s="110"/>
      <c r="I1" s="111"/>
      <c r="J1" s="114" t="s">
        <v>36</v>
      </c>
      <c r="K1" s="109" t="s">
        <v>38</v>
      </c>
      <c r="L1" s="110"/>
      <c r="M1" s="110"/>
      <c r="N1" s="110"/>
      <c r="O1" s="110"/>
      <c r="P1" s="110"/>
      <c r="Q1" s="110"/>
      <c r="R1" s="110"/>
      <c r="S1" s="111"/>
      <c r="T1" s="112" t="s">
        <v>22</v>
      </c>
      <c r="U1" s="110"/>
      <c r="V1" s="110"/>
      <c r="W1" s="110"/>
      <c r="X1" s="110"/>
      <c r="Y1" s="110"/>
      <c r="Z1" s="107"/>
      <c r="AA1" s="109" t="s">
        <v>34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1"/>
      <c r="AQ1" s="101" t="s">
        <v>51</v>
      </c>
    </row>
    <row r="2" spans="1:49" s="44" customFormat="1" ht="60.75" thickBot="1" x14ac:dyDescent="0.3">
      <c r="A2" s="104"/>
      <c r="B2" s="106"/>
      <c r="C2" s="113"/>
      <c r="D2" s="108"/>
      <c r="E2" s="49">
        <v>1</v>
      </c>
      <c r="F2" s="45">
        <v>2</v>
      </c>
      <c r="G2" s="45" t="s">
        <v>7</v>
      </c>
      <c r="H2" s="83" t="s">
        <v>8</v>
      </c>
      <c r="I2" s="50" t="s">
        <v>10</v>
      </c>
      <c r="J2" s="115"/>
      <c r="K2" s="53" t="s">
        <v>14</v>
      </c>
      <c r="L2" s="91" t="s">
        <v>11</v>
      </c>
      <c r="M2" s="46" t="s">
        <v>13</v>
      </c>
      <c r="N2" s="46" t="s">
        <v>12</v>
      </c>
      <c r="O2" s="46" t="s">
        <v>37</v>
      </c>
      <c r="P2" s="46" t="s">
        <v>32</v>
      </c>
      <c r="Q2" s="46" t="s">
        <v>33</v>
      </c>
      <c r="R2" s="46" t="s">
        <v>58</v>
      </c>
      <c r="S2" s="50" t="s">
        <v>59</v>
      </c>
      <c r="T2" s="51" t="s">
        <v>15</v>
      </c>
      <c r="U2" s="47" t="s">
        <v>16</v>
      </c>
      <c r="V2" s="47" t="s">
        <v>17</v>
      </c>
      <c r="W2" s="47" t="s">
        <v>18</v>
      </c>
      <c r="X2" s="47" t="s">
        <v>19</v>
      </c>
      <c r="Y2" s="47" t="s">
        <v>20</v>
      </c>
      <c r="Z2" s="55" t="s">
        <v>21</v>
      </c>
      <c r="AA2" s="57" t="s">
        <v>15</v>
      </c>
      <c r="AB2" s="47" t="s">
        <v>16</v>
      </c>
      <c r="AC2" s="47" t="s">
        <v>23</v>
      </c>
      <c r="AD2" s="47" t="s">
        <v>17</v>
      </c>
      <c r="AE2" s="47" t="s">
        <v>18</v>
      </c>
      <c r="AF2" s="47" t="s">
        <v>19</v>
      </c>
      <c r="AG2" s="47" t="s">
        <v>20</v>
      </c>
      <c r="AH2" s="47" t="s">
        <v>21</v>
      </c>
      <c r="AI2" s="47" t="s">
        <v>24</v>
      </c>
      <c r="AJ2" s="47" t="s">
        <v>25</v>
      </c>
      <c r="AK2" s="47" t="s">
        <v>26</v>
      </c>
      <c r="AL2" s="47" t="s">
        <v>27</v>
      </c>
      <c r="AM2" s="47" t="s">
        <v>28</v>
      </c>
      <c r="AN2" s="47" t="s">
        <v>29</v>
      </c>
      <c r="AO2" s="47" t="s">
        <v>30</v>
      </c>
      <c r="AP2" s="58" t="s">
        <v>31</v>
      </c>
      <c r="AQ2" s="102"/>
      <c r="AR2" s="44" t="s">
        <v>39</v>
      </c>
      <c r="AS2" s="44" t="s">
        <v>38</v>
      </c>
      <c r="AT2" s="44" t="s">
        <v>44</v>
      </c>
      <c r="AU2" s="44" t="s">
        <v>45</v>
      </c>
      <c r="AV2" s="44" t="s">
        <v>46</v>
      </c>
    </row>
    <row r="3" spans="1:49" x14ac:dyDescent="0.25">
      <c r="A3" s="19">
        <v>1</v>
      </c>
      <c r="B3" s="72" t="s">
        <v>68</v>
      </c>
      <c r="C3" s="17">
        <v>26</v>
      </c>
      <c r="D3" s="18">
        <v>13</v>
      </c>
      <c r="E3" s="16">
        <v>1</v>
      </c>
      <c r="F3" s="3"/>
      <c r="G3" s="3"/>
      <c r="H3" s="84"/>
      <c r="I3" s="7"/>
      <c r="J3" s="95">
        <v>4880</v>
      </c>
      <c r="K3" s="16">
        <v>1</v>
      </c>
      <c r="L3" s="92"/>
      <c r="M3" s="3"/>
      <c r="N3" s="3"/>
      <c r="O3" s="3"/>
      <c r="P3" s="3"/>
      <c r="Q3" s="3"/>
      <c r="R3" s="3"/>
      <c r="S3" s="7"/>
      <c r="T3" s="17">
        <v>1</v>
      </c>
      <c r="U3" s="3"/>
      <c r="V3" s="3"/>
      <c r="W3" s="3"/>
      <c r="X3" s="3"/>
      <c r="Y3" s="3"/>
      <c r="Z3" s="18"/>
      <c r="AA3" s="16">
        <v>1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7"/>
      <c r="AQ3" s="42" t="s">
        <v>52</v>
      </c>
      <c r="AR3" s="43">
        <f>E3*Цены!$B$2+F3*Цены!$B$3+G3*Цены!$B$5+H3*Цены!$B$6+I3*Цены!$B$4</f>
        <v>60</v>
      </c>
      <c r="AS3" s="43">
        <f>K3*Цены!$B$7+L3*Цены!$B$8+M3*Цены!$B$9+N3*Цены!$B$10+O3*Цены!$B$11+P3*Цены!$B$12+Q3*Цены!$B$13+R3*Цены!$B$37+Данные!S3*Цены!$B$38</f>
        <v>40</v>
      </c>
      <c r="AT3" s="43">
        <f>T3*Цены!$B$14+U3*Цены!$B$15+V3*Цены!$B$16+W3*Цены!$B$17+X3*Цены!$B$18+Y3*Цены!$B$19+Z3*Цены!$B$20</f>
        <v>40</v>
      </c>
      <c r="AU3" s="43">
        <f>AA3*Цены!$B$21+AB3*Цены!$B$22+AC3*Цены!$B$23+AD3*Цены!$B$24+AE3*Цены!$B$25+AF3*Цены!$B$26+AG3*Цены!$B$27+AH3*Цены!$B$28+AI3*Цены!$B$29+AJ3*Цены!$B$30+AK3*Цены!$B$31+AL3*Цены!$B$32+AM3*Цены!$B$33+AN3*Цены!$B$34+AO3*Цены!$B$35+AP3*Цены!$B$36</f>
        <v>32</v>
      </c>
      <c r="AV3" s="43">
        <f>IF(SUM(AS3:AU3)&gt;0,SUM(AS3:AU3),"")</f>
        <v>112</v>
      </c>
      <c r="AW3" s="43" t="s">
        <v>52</v>
      </c>
    </row>
    <row r="4" spans="1:49" x14ac:dyDescent="0.25">
      <c r="A4" s="19">
        <v>2</v>
      </c>
      <c r="B4" s="71" t="s">
        <v>69</v>
      </c>
      <c r="C4" s="17">
        <v>27</v>
      </c>
      <c r="D4" s="18">
        <v>11</v>
      </c>
      <c r="E4" s="16">
        <v>2</v>
      </c>
      <c r="F4" s="3">
        <v>13</v>
      </c>
      <c r="G4" s="3"/>
      <c r="H4" s="84"/>
      <c r="I4" s="7"/>
      <c r="J4" s="95">
        <v>96180</v>
      </c>
      <c r="K4" s="16"/>
      <c r="L4" s="92"/>
      <c r="M4" s="3"/>
      <c r="N4" s="3"/>
      <c r="O4" s="3"/>
      <c r="P4" s="3"/>
      <c r="Q4" s="3"/>
      <c r="R4" s="3">
        <v>15</v>
      </c>
      <c r="S4" s="7"/>
      <c r="T4" s="17">
        <v>15</v>
      </c>
      <c r="U4" s="3"/>
      <c r="V4" s="3"/>
      <c r="W4" s="3"/>
      <c r="X4" s="3"/>
      <c r="Y4" s="3"/>
      <c r="Z4" s="18"/>
      <c r="AA4" s="16"/>
      <c r="AB4" s="3"/>
      <c r="AC4" s="3">
        <v>15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7"/>
      <c r="AQ4" s="42" t="s">
        <v>52</v>
      </c>
      <c r="AR4" s="43">
        <f>E4*Цены!$B$2+F4*Цены!$B$3+G4*Цены!$B$5+H4*Цены!$B$6+I4*Цены!$B$4</f>
        <v>1368</v>
      </c>
      <c r="AS4" s="43">
        <f>K4*Цены!$B$7+L4*Цены!$B$8+M4*Цены!$B$9+N4*Цены!$B$10+O4*Цены!$B$11+P4*Цены!$B$12+Q4*Цены!$B$13+R4*Цены!$B$37+Данные!S4*Цены!$B$38</f>
        <v>750</v>
      </c>
      <c r="AT4" s="43">
        <f>T4*Цены!$B$14+U4*Цены!$B$15+V4*Цены!$B$16+W4*Цены!$B$17+X4*Цены!$B$18+Y4*Цены!$B$19+Z4*Цены!$B$20</f>
        <v>600</v>
      </c>
      <c r="AU4" s="43">
        <f>AA4*Цены!$B$21+AB4*Цены!$B$22+AC4*Цены!$B$23+AD4*Цены!$B$24+AE4*Цены!$B$25+AF4*Цены!$B$26+AG4*Цены!$B$27+AH4*Цены!$B$28+AI4*Цены!$B$29+AJ4*Цены!$B$30+AK4*Цены!$B$31+AL4*Цены!$B$32+AM4*Цены!$B$33+AN4*Цены!$B$34+AO4*Цены!$B$35+AP4*Цены!$B$36</f>
        <v>1500</v>
      </c>
      <c r="AV4" s="43">
        <f t="shared" ref="AV4:AV47" si="0">IF(SUM(AS4:AU4)&gt;0,SUM(AS4:AU4),"")</f>
        <v>2850</v>
      </c>
      <c r="AW4" s="43" t="s">
        <v>63</v>
      </c>
    </row>
    <row r="5" spans="1:49" ht="30" x14ac:dyDescent="0.25">
      <c r="A5" s="19">
        <v>3</v>
      </c>
      <c r="B5" s="71" t="s">
        <v>70</v>
      </c>
      <c r="C5" s="17">
        <v>40</v>
      </c>
      <c r="D5" s="18" t="s">
        <v>73</v>
      </c>
      <c r="E5" s="16">
        <v>4</v>
      </c>
      <c r="F5" s="3"/>
      <c r="G5" s="3"/>
      <c r="H5" s="84"/>
      <c r="I5" s="7"/>
      <c r="J5" s="95">
        <v>16352</v>
      </c>
      <c r="K5" s="16"/>
      <c r="L5" s="92"/>
      <c r="M5" s="3"/>
      <c r="N5" s="3"/>
      <c r="O5" s="3"/>
      <c r="P5" s="3"/>
      <c r="Q5" s="3"/>
      <c r="R5" s="3"/>
      <c r="S5" s="7"/>
      <c r="T5" s="17"/>
      <c r="U5" s="3"/>
      <c r="V5" s="3"/>
      <c r="W5" s="3"/>
      <c r="X5" s="3"/>
      <c r="Y5" s="3"/>
      <c r="Z5" s="18"/>
      <c r="AA5" s="16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7"/>
      <c r="AQ5" s="42"/>
      <c r="AR5" s="43">
        <f>E5*Цены!$B$2+F5*Цены!$B$3+G5*Цены!$B$5+H5*Цены!$B$6+I5*Цены!$B$4</f>
        <v>240</v>
      </c>
      <c r="AS5" s="43">
        <f>K5*Цены!$B$7+L5*Цены!$B$8+M5*Цены!$B$9+N5*Цены!$B$10+O5*Цены!$B$11+P5*Цены!$B$12+Q5*Цены!$B$13+R5*Цены!$B$37+Данные!S5*Цены!$B$38</f>
        <v>0</v>
      </c>
      <c r="AT5" s="43">
        <f>T5*Цены!$B$14+U5*Цены!$B$15+V5*Цены!$B$16+W5*Цены!$B$17+X5*Цены!$B$18+Y5*Цены!$B$19+Z5*Цены!$B$20</f>
        <v>0</v>
      </c>
      <c r="AU5" s="43">
        <f>AA5*Цены!$B$21+AB5*Цены!$B$22+AC5*Цены!$B$23+AD5*Цены!$B$24+AE5*Цены!$B$25+AF5*Цены!$B$26+AG5*Цены!$B$27+AH5*Цены!$B$28+AI5*Цены!$B$29+AJ5*Цены!$B$30+AK5*Цены!$B$31+AL5*Цены!$B$32+AM5*Цены!$B$33+AN5*Цены!$B$34+AO5*Цены!$B$35+AP5*Цены!$B$36</f>
        <v>0</v>
      </c>
      <c r="AV5" s="43" t="str">
        <f t="shared" si="0"/>
        <v/>
      </c>
    </row>
    <row r="6" spans="1:49" x14ac:dyDescent="0.25">
      <c r="A6" s="19">
        <v>4</v>
      </c>
      <c r="B6" s="71" t="s">
        <v>71</v>
      </c>
      <c r="C6" s="17">
        <v>51</v>
      </c>
      <c r="D6" s="18">
        <v>12</v>
      </c>
      <c r="E6" s="16"/>
      <c r="F6" s="3"/>
      <c r="G6" s="3"/>
      <c r="H6" s="84"/>
      <c r="I6" s="7">
        <v>8</v>
      </c>
      <c r="J6" s="95">
        <v>7200</v>
      </c>
      <c r="K6" s="16"/>
      <c r="L6" s="92"/>
      <c r="M6" s="3"/>
      <c r="N6" s="3"/>
      <c r="O6" s="3"/>
      <c r="P6" s="3"/>
      <c r="Q6" s="3"/>
      <c r="R6" s="3"/>
      <c r="S6" s="7"/>
      <c r="T6" s="17"/>
      <c r="U6" s="3"/>
      <c r="V6" s="3"/>
      <c r="W6" s="3"/>
      <c r="X6" s="3"/>
      <c r="Y6" s="3"/>
      <c r="Z6" s="18"/>
      <c r="AA6" s="16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7"/>
      <c r="AQ6" s="42"/>
      <c r="AR6" s="43">
        <f>E6*Цены!$B$2+F6*Цены!$B$3+G6*Цены!$B$5+H6*Цены!$B$6+I6*Цены!$B$4</f>
        <v>288</v>
      </c>
      <c r="AS6" s="43">
        <f>K6*Цены!$B$7+L6*Цены!$B$8+M6*Цены!$B$9+N6*Цены!$B$10+O6*Цены!$B$11+P6*Цены!$B$12+Q6*Цены!$B$13+R6*Цены!$B$37+Данные!S6*Цены!$B$38</f>
        <v>0</v>
      </c>
      <c r="AT6" s="43">
        <f>T6*Цены!$B$14+U6*Цены!$B$15+V6*Цены!$B$16+W6*Цены!$B$17+X6*Цены!$B$18+Y6*Цены!$B$19+Z6*Цены!$B$20</f>
        <v>0</v>
      </c>
      <c r="AU6" s="43">
        <f>AA6*Цены!$B$21+AB6*Цены!$B$22+AC6*Цены!$B$23+AD6*Цены!$B$24+AE6*Цены!$B$25+AF6*Цены!$B$26+AG6*Цены!$B$27+AH6*Цены!$B$28+AI6*Цены!$B$29+AJ6*Цены!$B$30+AK6*Цены!$B$31+AL6*Цены!$B$32+AM6*Цены!$B$33+AN6*Цены!$B$34+AO6*Цены!$B$35+AP6*Цены!$B$36</f>
        <v>0</v>
      </c>
      <c r="AV6" s="43" t="str">
        <f t="shared" si="0"/>
        <v/>
      </c>
    </row>
    <row r="7" spans="1:49" ht="30" x14ac:dyDescent="0.25">
      <c r="A7" s="19">
        <v>5</v>
      </c>
      <c r="B7" s="71" t="s">
        <v>72</v>
      </c>
      <c r="C7" s="17"/>
      <c r="D7" s="18">
        <v>22</v>
      </c>
      <c r="E7" s="16">
        <v>1</v>
      </c>
      <c r="F7" s="3"/>
      <c r="G7" s="3"/>
      <c r="H7" s="84"/>
      <c r="I7" s="7"/>
      <c r="J7" s="95">
        <v>1190</v>
      </c>
      <c r="K7" s="16"/>
      <c r="L7" s="92"/>
      <c r="M7" s="3"/>
      <c r="N7" s="3"/>
      <c r="O7" s="3"/>
      <c r="P7" s="3"/>
      <c r="Q7" s="3"/>
      <c r="R7" s="3"/>
      <c r="S7" s="7"/>
      <c r="T7" s="17"/>
      <c r="U7" s="3"/>
      <c r="V7" s="3"/>
      <c r="W7" s="3"/>
      <c r="X7" s="3"/>
      <c r="Y7" s="3"/>
      <c r="Z7" s="18"/>
      <c r="AA7" s="16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7"/>
      <c r="AQ7" s="42"/>
      <c r="AR7" s="43">
        <f>E7*Цены!$B$2+F7*Цены!$B$3+G7*Цены!$B$5+H7*Цены!$B$6+I7*Цены!$B$4</f>
        <v>60</v>
      </c>
      <c r="AS7" s="43">
        <f>K7*Цены!$B$7+L7*Цены!$B$8+M7*Цены!$B$9+N7*Цены!$B$10+O7*Цены!$B$11+P7*Цены!$B$12+Q7*Цены!$B$13+R7*Цены!$B$37+Данные!S7*Цены!$B$38</f>
        <v>0</v>
      </c>
      <c r="AT7" s="43">
        <f>T7*Цены!$B$14+U7*Цены!$B$15+V7*Цены!$B$16+W7*Цены!$B$17+X7*Цены!$B$18+Y7*Цены!$B$19+Z7*Цены!$B$20</f>
        <v>0</v>
      </c>
      <c r="AU7" s="43">
        <f>AA7*Цены!$B$21+AB7*Цены!$B$22+AC7*Цены!$B$23+AD7*Цены!$B$24+AE7*Цены!$B$25+AF7*Цены!$B$26+AG7*Цены!$B$27+AH7*Цены!$B$28+AI7*Цены!$B$29+AJ7*Цены!$B$30+AK7*Цены!$B$31+AL7*Цены!$B$32+AM7*Цены!$B$33+AN7*Цены!$B$34+AO7*Цены!$B$35+AP7*Цены!$B$36</f>
        <v>0</v>
      </c>
      <c r="AV7" s="43" t="str">
        <f t="shared" si="0"/>
        <v/>
      </c>
    </row>
    <row r="8" spans="1:49" ht="15.75" thickBot="1" x14ac:dyDescent="0.3">
      <c r="A8" s="19">
        <v>6</v>
      </c>
      <c r="B8" s="71" t="s">
        <v>74</v>
      </c>
      <c r="C8" s="17"/>
      <c r="D8" s="18">
        <v>34</v>
      </c>
      <c r="E8" s="16"/>
      <c r="F8" s="3"/>
      <c r="G8" s="3">
        <v>2</v>
      </c>
      <c r="H8" s="84">
        <v>15</v>
      </c>
      <c r="I8" s="7"/>
      <c r="J8" s="95">
        <v>155700</v>
      </c>
      <c r="K8" s="16"/>
      <c r="L8" s="92"/>
      <c r="M8" s="3"/>
      <c r="N8" s="3"/>
      <c r="O8" s="3"/>
      <c r="P8" s="3"/>
      <c r="Q8" s="3"/>
      <c r="R8" s="3"/>
      <c r="S8" s="7"/>
      <c r="T8" s="17"/>
      <c r="U8" s="3">
        <v>4</v>
      </c>
      <c r="V8" s="3"/>
      <c r="W8" s="3"/>
      <c r="X8" s="3"/>
      <c r="Y8" s="3"/>
      <c r="Z8" s="18"/>
      <c r="AA8" s="16"/>
      <c r="AB8" s="3"/>
      <c r="AC8" s="3"/>
      <c r="AD8" s="3"/>
      <c r="AE8" s="3"/>
      <c r="AF8" s="3"/>
      <c r="AG8" s="3"/>
      <c r="AH8" s="3"/>
      <c r="AI8" s="3"/>
      <c r="AJ8" s="3"/>
      <c r="AK8" s="3">
        <v>4</v>
      </c>
      <c r="AL8" s="3"/>
      <c r="AM8" s="3"/>
      <c r="AN8" s="3"/>
      <c r="AO8" s="3"/>
      <c r="AP8" s="7"/>
      <c r="AQ8" s="42"/>
      <c r="AR8" s="43">
        <f>E8*Цены!$B$2+F8*Цены!$B$3+G8*Цены!$B$5+H8*Цены!$B$6+I8*Цены!$B$4</f>
        <v>1008</v>
      </c>
      <c r="AS8" s="43">
        <f>K8*Цены!$B$7+L8*Цены!$B$8+M8*Цены!$B$9+N8*Цены!$B$10+O8*Цены!$B$11+P8*Цены!$B$12+Q8*Цены!$B$13+R8*Цены!$B$37+Данные!S8*Цены!$B$38</f>
        <v>0</v>
      </c>
      <c r="AT8" s="43">
        <f>T8*Цены!$B$14+U8*Цены!$B$15+V8*Цены!$B$16+W8*Цены!$B$17+X8*Цены!$B$18+Y8*Цены!$B$19+Z8*Цены!$B$20</f>
        <v>240</v>
      </c>
      <c r="AU8" s="43">
        <f>AA8*Цены!$B$21+AB8*Цены!$B$22+AC8*Цены!$B$23+AD8*Цены!$B$24+AE8*Цены!$B$25+AF8*Цены!$B$26+AG8*Цены!$B$27+AH8*Цены!$B$28+AI8*Цены!$B$29+AJ8*Цены!$B$30+AK8*Цены!$B$31+AL8*Цены!$B$32+AM8*Цены!$B$33+AN8*Цены!$B$34+AO8*Цены!$B$35+AP8*Цены!$B$36</f>
        <v>160</v>
      </c>
      <c r="AV8" s="43">
        <f t="shared" si="0"/>
        <v>400</v>
      </c>
    </row>
    <row r="9" spans="1:49" hidden="1" x14ac:dyDescent="0.25">
      <c r="A9" s="19">
        <v>7</v>
      </c>
      <c r="B9" s="71"/>
      <c r="C9" s="17"/>
      <c r="D9" s="18"/>
      <c r="E9" s="16"/>
      <c r="F9" s="3"/>
      <c r="G9" s="3"/>
      <c r="H9" s="84"/>
      <c r="I9" s="7"/>
      <c r="J9" s="95"/>
      <c r="K9" s="16"/>
      <c r="L9" s="92"/>
      <c r="M9" s="3"/>
      <c r="N9" s="3"/>
      <c r="O9" s="3"/>
      <c r="P9" s="3"/>
      <c r="Q9" s="3"/>
      <c r="R9" s="3"/>
      <c r="S9" s="7"/>
      <c r="T9" s="17"/>
      <c r="U9" s="3"/>
      <c r="V9" s="3"/>
      <c r="W9" s="3"/>
      <c r="X9" s="3"/>
      <c r="Y9" s="3"/>
      <c r="Z9" s="18"/>
      <c r="AA9" s="16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7"/>
      <c r="AQ9" s="42"/>
      <c r="AR9" s="43">
        <f>E9*Цены!$B$2+F9*Цены!$B$3+G9*Цены!$B$5+H9*Цены!$B$6+I9*Цены!$B$4</f>
        <v>0</v>
      </c>
      <c r="AS9" s="43">
        <f>K9*Цены!$B$7+L9*Цены!$B$8+M9*Цены!$B$9+N9*Цены!$B$10+O9*Цены!$B$11+P9*Цены!$B$12+Q9*Цены!$B$13+R9*Цены!$B$37+Данные!S9*Цены!$B$38</f>
        <v>0</v>
      </c>
      <c r="AT9" s="43">
        <f>T9*Цены!$B$14+U9*Цены!$B$15+V9*Цены!$B$16+W9*Цены!$B$17+X9*Цены!$B$18+Y9*Цены!$B$19+Z9*Цены!$B$20</f>
        <v>0</v>
      </c>
      <c r="AU9" s="43">
        <f>AA9*Цены!$B$21+AB9*Цены!$B$22+AC9*Цены!$B$23+AD9*Цены!$B$24+AE9*Цены!$B$25+AF9*Цены!$B$26+AG9*Цены!$B$27+AH9*Цены!$B$28+AI9*Цены!$B$29+AJ9*Цены!$B$30+AK9*Цены!$B$31+AL9*Цены!$B$32+AM9*Цены!$B$33+AN9*Цены!$B$34+AO9*Цены!$B$35+AP9*Цены!$B$36</f>
        <v>0</v>
      </c>
      <c r="AV9" s="43" t="str">
        <f t="shared" si="0"/>
        <v/>
      </c>
    </row>
    <row r="10" spans="1:49" hidden="1" x14ac:dyDescent="0.25">
      <c r="A10" s="19">
        <v>8</v>
      </c>
      <c r="B10" s="71"/>
      <c r="C10" s="17"/>
      <c r="D10" s="18"/>
      <c r="E10" s="16"/>
      <c r="F10" s="3"/>
      <c r="G10" s="3"/>
      <c r="H10" s="84"/>
      <c r="I10" s="7"/>
      <c r="J10" s="95"/>
      <c r="K10" s="16"/>
      <c r="L10" s="92"/>
      <c r="M10" s="3"/>
      <c r="N10" s="3"/>
      <c r="O10" s="3"/>
      <c r="P10" s="3"/>
      <c r="Q10" s="3"/>
      <c r="R10" s="3"/>
      <c r="S10" s="7"/>
      <c r="T10" s="17"/>
      <c r="U10" s="3"/>
      <c r="V10" s="3"/>
      <c r="W10" s="3"/>
      <c r="X10" s="3"/>
      <c r="Y10" s="3"/>
      <c r="Z10" s="18"/>
      <c r="AA10" s="16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7"/>
      <c r="AQ10" s="42"/>
      <c r="AR10" s="43">
        <f>E10*Цены!$B$2+F10*Цены!$B$3+G10*Цены!$B$5+H10*Цены!$B$6+I10*Цены!$B$4</f>
        <v>0</v>
      </c>
      <c r="AS10" s="43">
        <f>K10*Цены!$B$7+L10*Цены!$B$8+M10*Цены!$B$9+N10*Цены!$B$10+O10*Цены!$B$11+P10*Цены!$B$12+Q10*Цены!$B$13+R10*Цены!$B$37+Данные!S10*Цены!$B$38</f>
        <v>0</v>
      </c>
      <c r="AT10" s="43">
        <f>T10*Цены!$B$14+U10*Цены!$B$15+V10*Цены!$B$16+W10*Цены!$B$17+X10*Цены!$B$18+Y10*Цены!$B$19+Z10*Цены!$B$20</f>
        <v>0</v>
      </c>
      <c r="AU10" s="43">
        <f>AA10*Цены!$B$21+AB10*Цены!$B$22+AC10*Цены!$B$23+AD10*Цены!$B$24+AE10*Цены!$B$25+AF10*Цены!$B$26+AG10*Цены!$B$27+AH10*Цены!$B$28+AI10*Цены!$B$29+AJ10*Цены!$B$30+AK10*Цены!$B$31+AL10*Цены!$B$32+AM10*Цены!$B$33+AN10*Цены!$B$34+AO10*Цены!$B$35+AP10*Цены!$B$36</f>
        <v>0</v>
      </c>
      <c r="AV10" s="43" t="str">
        <f t="shared" si="0"/>
        <v/>
      </c>
    </row>
    <row r="11" spans="1:49" hidden="1" x14ac:dyDescent="0.25">
      <c r="A11" s="19">
        <v>9</v>
      </c>
      <c r="B11" s="71"/>
      <c r="C11" s="17"/>
      <c r="D11" s="18"/>
      <c r="E11" s="16"/>
      <c r="F11" s="3"/>
      <c r="G11" s="3"/>
      <c r="H11" s="84"/>
      <c r="I11" s="7"/>
      <c r="J11" s="95"/>
      <c r="K11" s="16"/>
      <c r="L11" s="92"/>
      <c r="M11" s="3"/>
      <c r="N11" s="3"/>
      <c r="O11" s="3"/>
      <c r="P11" s="3"/>
      <c r="Q11" s="3"/>
      <c r="R11" s="3"/>
      <c r="S11" s="7"/>
      <c r="T11" s="17"/>
      <c r="U11" s="3"/>
      <c r="V11" s="3"/>
      <c r="W11" s="3"/>
      <c r="X11" s="3"/>
      <c r="Y11" s="3"/>
      <c r="Z11" s="18"/>
      <c r="AA11" s="16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7"/>
      <c r="AQ11" s="42"/>
      <c r="AR11" s="43">
        <f>E11*Цены!$B$2+F11*Цены!$B$3+G11*Цены!$B$5+H11*Цены!$B$6+I11*Цены!$B$4</f>
        <v>0</v>
      </c>
      <c r="AS11" s="43">
        <f>K11*Цены!$B$7+L11*Цены!$B$8+M11*Цены!$B$9+N11*Цены!$B$10+O11*Цены!$B$11+P11*Цены!$B$12+Q11*Цены!$B$13+R11*Цены!$B$37+Данные!S11*Цены!$B$38</f>
        <v>0</v>
      </c>
      <c r="AT11" s="43">
        <f>T11*Цены!$B$14+U11*Цены!$B$15+V11*Цены!$B$16+W11*Цены!$B$17+X11*Цены!$B$18+Y11*Цены!$B$19+Z11*Цены!$B$20</f>
        <v>0</v>
      </c>
      <c r="AU11" s="43">
        <f>AA11*Цены!$B$21+AB11*Цены!$B$22+AC11*Цены!$B$23+AD11*Цены!$B$24+AE11*Цены!$B$25+AF11*Цены!$B$26+AG11*Цены!$B$27+AH11*Цены!$B$28+AI11*Цены!$B$29+AJ11*Цены!$B$30+AK11*Цены!$B$31+AL11*Цены!$B$32+AM11*Цены!$B$33+AN11*Цены!$B$34+AO11*Цены!$B$35+AP11*Цены!$B$36</f>
        <v>0</v>
      </c>
      <c r="AV11" s="43" t="str">
        <f t="shared" si="0"/>
        <v/>
      </c>
    </row>
    <row r="12" spans="1:49" hidden="1" x14ac:dyDescent="0.25">
      <c r="A12" s="19">
        <v>10</v>
      </c>
      <c r="B12" s="71"/>
      <c r="C12" s="17"/>
      <c r="D12" s="18"/>
      <c r="E12" s="16"/>
      <c r="F12" s="3"/>
      <c r="G12" s="3"/>
      <c r="H12" s="84"/>
      <c r="I12" s="7"/>
      <c r="J12" s="95"/>
      <c r="K12" s="16"/>
      <c r="L12" s="92"/>
      <c r="M12" s="3"/>
      <c r="N12" s="3"/>
      <c r="O12" s="3"/>
      <c r="P12" s="3"/>
      <c r="Q12" s="3"/>
      <c r="R12" s="3"/>
      <c r="S12" s="7"/>
      <c r="T12" s="17"/>
      <c r="U12" s="3"/>
      <c r="V12" s="3"/>
      <c r="W12" s="3"/>
      <c r="X12" s="3"/>
      <c r="Y12" s="3"/>
      <c r="Z12" s="18"/>
      <c r="AA12" s="16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7"/>
      <c r="AQ12" s="42"/>
      <c r="AR12" s="43">
        <f>E12*Цены!$B$2+F12*Цены!$B$3+G12*Цены!$B$5+H12*Цены!$B$6+I12*Цены!$B$4</f>
        <v>0</v>
      </c>
      <c r="AS12" s="43">
        <f>K12*Цены!$B$7+L12*Цены!$B$8+M12*Цены!$B$9+N12*Цены!$B$10+O12*Цены!$B$11+P12*Цены!$B$12+Q12*Цены!$B$13+R12*Цены!$B$37+Данные!S12*Цены!$B$38</f>
        <v>0</v>
      </c>
      <c r="AT12" s="43">
        <f>T12*Цены!$B$14+U12*Цены!$B$15+V12*Цены!$B$16+W12*Цены!$B$17+X12*Цены!$B$18+Y12*Цены!$B$19+Z12*Цены!$B$20</f>
        <v>0</v>
      </c>
      <c r="AU12" s="43">
        <f>AA12*Цены!$B$21+AB12*Цены!$B$22+AC12*Цены!$B$23+AD12*Цены!$B$24+AE12*Цены!$B$25+AF12*Цены!$B$26+AG12*Цены!$B$27+AH12*Цены!$B$28+AI12*Цены!$B$29+AJ12*Цены!$B$30+AK12*Цены!$B$31+AL12*Цены!$B$32+AM12*Цены!$B$33+AN12*Цены!$B$34+AO12*Цены!$B$35+AP12*Цены!$B$36</f>
        <v>0</v>
      </c>
      <c r="AV12" s="43" t="str">
        <f t="shared" si="0"/>
        <v/>
      </c>
    </row>
    <row r="13" spans="1:49" hidden="1" x14ac:dyDescent="0.25">
      <c r="A13" s="19">
        <v>11</v>
      </c>
      <c r="B13" s="71"/>
      <c r="C13" s="17"/>
      <c r="D13" s="18"/>
      <c r="E13" s="16"/>
      <c r="F13" s="3"/>
      <c r="G13" s="3"/>
      <c r="H13" s="84"/>
      <c r="I13" s="7"/>
      <c r="J13" s="95"/>
      <c r="K13" s="16"/>
      <c r="L13" s="92"/>
      <c r="M13" s="3"/>
      <c r="N13" s="3"/>
      <c r="O13" s="3"/>
      <c r="P13" s="3"/>
      <c r="Q13" s="3"/>
      <c r="R13" s="3"/>
      <c r="S13" s="7"/>
      <c r="T13" s="17"/>
      <c r="U13" s="3"/>
      <c r="V13" s="3"/>
      <c r="W13" s="3"/>
      <c r="X13" s="3"/>
      <c r="Y13" s="3"/>
      <c r="Z13" s="18"/>
      <c r="AA13" s="16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7"/>
      <c r="AQ13" s="42"/>
      <c r="AR13" s="43">
        <f>E13*Цены!$B$2+F13*Цены!$B$3+G13*Цены!$B$5+H13*Цены!$B$6+I13*Цены!$B$4</f>
        <v>0</v>
      </c>
      <c r="AS13" s="43">
        <f>K13*Цены!$B$7+L13*Цены!$B$8+M13*Цены!$B$9+N13*Цены!$B$10+O13*Цены!$B$11+P13*Цены!$B$12+Q13*Цены!$B$13+R13*Цены!$B$37+Данные!S13*Цены!$B$38</f>
        <v>0</v>
      </c>
      <c r="AT13" s="43">
        <f>T13*Цены!$B$14+U13*Цены!$B$15+V13*Цены!$B$16+W13*Цены!$B$17+X13*Цены!$B$18+Y13*Цены!$B$19+Z13*Цены!$B$20</f>
        <v>0</v>
      </c>
      <c r="AU13" s="43">
        <f>AA13*Цены!$B$21+AB13*Цены!$B$22+AC13*Цены!$B$23+AD13*Цены!$B$24+AE13*Цены!$B$25+AF13*Цены!$B$26+AG13*Цены!$B$27+AH13*Цены!$B$28+AI13*Цены!$B$29+AJ13*Цены!$B$30+AK13*Цены!$B$31+AL13*Цены!$B$32+AM13*Цены!$B$33+AN13*Цены!$B$34+AO13*Цены!$B$35+AP13*Цены!$B$36</f>
        <v>0</v>
      </c>
      <c r="AV13" s="43" t="str">
        <f t="shared" si="0"/>
        <v/>
      </c>
    </row>
    <row r="14" spans="1:49" hidden="1" x14ac:dyDescent="0.25">
      <c r="A14" s="19">
        <v>12</v>
      </c>
      <c r="B14" s="71"/>
      <c r="C14" s="17"/>
      <c r="D14" s="18"/>
      <c r="E14" s="16"/>
      <c r="F14" s="3"/>
      <c r="G14" s="3"/>
      <c r="H14" s="84"/>
      <c r="I14" s="7"/>
      <c r="J14" s="95"/>
      <c r="K14" s="16"/>
      <c r="L14" s="92"/>
      <c r="M14" s="3"/>
      <c r="N14" s="3"/>
      <c r="O14" s="3"/>
      <c r="P14" s="3"/>
      <c r="Q14" s="3"/>
      <c r="R14" s="3"/>
      <c r="S14" s="7"/>
      <c r="T14" s="17"/>
      <c r="U14" s="3"/>
      <c r="V14" s="3"/>
      <c r="W14" s="3"/>
      <c r="X14" s="3"/>
      <c r="Y14" s="3"/>
      <c r="Z14" s="18"/>
      <c r="AA14" s="16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7"/>
      <c r="AQ14" s="42"/>
      <c r="AR14" s="43">
        <f>E14*Цены!$B$2+F14*Цены!$B$3+G14*Цены!$B$5+H14*Цены!$B$6+I14*Цены!$B$4</f>
        <v>0</v>
      </c>
      <c r="AS14" s="43">
        <f>K14*Цены!$B$7+L14*Цены!$B$8+M14*Цены!$B$9+N14*Цены!$B$10+O14*Цены!$B$11+P14*Цены!$B$12+Q14*Цены!$B$13+R14*Цены!$B$37+Данные!S14*Цены!$B$38</f>
        <v>0</v>
      </c>
      <c r="AT14" s="43">
        <f>T14*Цены!$B$14+U14*Цены!$B$15+V14*Цены!$B$16+W14*Цены!$B$17+X14*Цены!$B$18+Y14*Цены!$B$19+Z14*Цены!$B$20</f>
        <v>0</v>
      </c>
      <c r="AU14" s="43">
        <f>AA14*Цены!$B$21+AB14*Цены!$B$22+AC14*Цены!$B$23+AD14*Цены!$B$24+AE14*Цены!$B$25+AF14*Цены!$B$26+AG14*Цены!$B$27+AH14*Цены!$B$28+AI14*Цены!$B$29+AJ14*Цены!$B$30+AK14*Цены!$B$31+AL14*Цены!$B$32+AM14*Цены!$B$33+AN14*Цены!$B$34+AO14*Цены!$B$35+AP14*Цены!$B$36</f>
        <v>0</v>
      </c>
      <c r="AV14" s="43" t="str">
        <f t="shared" si="0"/>
        <v/>
      </c>
    </row>
    <row r="15" spans="1:49" hidden="1" x14ac:dyDescent="0.25">
      <c r="A15" s="19">
        <v>13</v>
      </c>
      <c r="B15" s="71"/>
      <c r="C15" s="17"/>
      <c r="D15" s="18"/>
      <c r="E15" s="16"/>
      <c r="F15" s="3"/>
      <c r="G15" s="3"/>
      <c r="H15" s="84"/>
      <c r="I15" s="7"/>
      <c r="J15" s="95"/>
      <c r="K15" s="16"/>
      <c r="L15" s="92"/>
      <c r="M15" s="3"/>
      <c r="N15" s="3"/>
      <c r="O15" s="3"/>
      <c r="P15" s="3"/>
      <c r="Q15" s="3"/>
      <c r="R15" s="3"/>
      <c r="S15" s="7"/>
      <c r="T15" s="17"/>
      <c r="U15" s="3"/>
      <c r="V15" s="3"/>
      <c r="W15" s="3"/>
      <c r="X15" s="3"/>
      <c r="Y15" s="3"/>
      <c r="Z15" s="18"/>
      <c r="AA15" s="16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7"/>
      <c r="AQ15" s="42"/>
      <c r="AR15" s="43">
        <f>E15*Цены!$B$2+F15*Цены!$B$3+G15*Цены!$B$5+H15*Цены!$B$6+I15*Цены!$B$4</f>
        <v>0</v>
      </c>
      <c r="AS15" s="43">
        <f>K15*Цены!$B$7+L15*Цены!$B$8+M15*Цены!$B$9+N15*Цены!$B$10+O15*Цены!$B$11+P15*Цены!$B$12+Q15*Цены!$B$13+R15*Цены!$B$37+Данные!S15*Цены!$B$38</f>
        <v>0</v>
      </c>
      <c r="AT15" s="43">
        <f>T15*Цены!$B$14+U15*Цены!$B$15+V15*Цены!$B$16+W15*Цены!$B$17+X15*Цены!$B$18+Y15*Цены!$B$19+Z15*Цены!$B$20</f>
        <v>0</v>
      </c>
      <c r="AU15" s="43">
        <f>AA15*Цены!$B$21+AB15*Цены!$B$22+AC15*Цены!$B$23+AD15*Цены!$B$24+AE15*Цены!$B$25+AF15*Цены!$B$26+AG15*Цены!$B$27+AH15*Цены!$B$28+AI15*Цены!$B$29+AJ15*Цены!$B$30+AK15*Цены!$B$31+AL15*Цены!$B$32+AM15*Цены!$B$33+AN15*Цены!$B$34+AO15*Цены!$B$35+AP15*Цены!$B$36</f>
        <v>0</v>
      </c>
      <c r="AV15" s="43" t="str">
        <f t="shared" si="0"/>
        <v/>
      </c>
    </row>
    <row r="16" spans="1:49" hidden="1" x14ac:dyDescent="0.25">
      <c r="A16" s="19">
        <v>14</v>
      </c>
      <c r="B16" s="71"/>
      <c r="C16" s="17"/>
      <c r="D16" s="18"/>
      <c r="E16" s="16"/>
      <c r="F16" s="3"/>
      <c r="G16" s="3"/>
      <c r="H16" s="84"/>
      <c r="I16" s="7"/>
      <c r="J16" s="95"/>
      <c r="K16" s="16"/>
      <c r="L16" s="92"/>
      <c r="M16" s="3"/>
      <c r="N16" s="3"/>
      <c r="O16" s="3"/>
      <c r="P16" s="3"/>
      <c r="Q16" s="3"/>
      <c r="R16" s="3"/>
      <c r="S16" s="7"/>
      <c r="T16" s="17"/>
      <c r="U16" s="3"/>
      <c r="V16" s="3"/>
      <c r="W16" s="3"/>
      <c r="X16" s="3"/>
      <c r="Y16" s="3"/>
      <c r="Z16" s="18"/>
      <c r="AA16" s="16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7"/>
      <c r="AQ16" s="42"/>
      <c r="AR16" s="43">
        <f>E16*Цены!$B$2+F16*Цены!$B$3+G16*Цены!$B$5+H16*Цены!$B$6+I16*Цены!$B$4</f>
        <v>0</v>
      </c>
      <c r="AS16" s="43">
        <f>K16*Цены!$B$7+L16*Цены!$B$8+M16*Цены!$B$9+N16*Цены!$B$10+O16*Цены!$B$11+P16*Цены!$B$12+Q16*Цены!$B$13+R16*Цены!$B$37+Данные!S16*Цены!$B$38</f>
        <v>0</v>
      </c>
      <c r="AT16" s="43">
        <f>T16*Цены!$B$14+U16*Цены!$B$15+V16*Цены!$B$16+W16*Цены!$B$17+X16*Цены!$B$18+Y16*Цены!$B$19+Z16*Цены!$B$20</f>
        <v>0</v>
      </c>
      <c r="AU16" s="43">
        <f>AA16*Цены!$B$21+AB16*Цены!$B$22+AC16*Цены!$B$23+AD16*Цены!$B$24+AE16*Цены!$B$25+AF16*Цены!$B$26+AG16*Цены!$B$27+AH16*Цены!$B$28+AI16*Цены!$B$29+AJ16*Цены!$B$30+AK16*Цены!$B$31+AL16*Цены!$B$32+AM16*Цены!$B$33+AN16*Цены!$B$34+AO16*Цены!$B$35+AP16*Цены!$B$36</f>
        <v>0</v>
      </c>
      <c r="AV16" s="43" t="str">
        <f t="shared" si="0"/>
        <v/>
      </c>
    </row>
    <row r="17" spans="1:48" hidden="1" x14ac:dyDescent="0.25">
      <c r="A17" s="19">
        <v>15</v>
      </c>
      <c r="B17" s="71"/>
      <c r="C17" s="17"/>
      <c r="D17" s="18"/>
      <c r="E17" s="16"/>
      <c r="F17" s="3"/>
      <c r="G17" s="3"/>
      <c r="H17" s="84"/>
      <c r="I17" s="7"/>
      <c r="J17" s="95"/>
      <c r="K17" s="16"/>
      <c r="L17" s="92"/>
      <c r="M17" s="3"/>
      <c r="N17" s="3"/>
      <c r="O17" s="3"/>
      <c r="P17" s="3"/>
      <c r="Q17" s="3"/>
      <c r="R17" s="3"/>
      <c r="S17" s="7"/>
      <c r="T17" s="17"/>
      <c r="U17" s="3"/>
      <c r="V17" s="3"/>
      <c r="W17" s="3"/>
      <c r="X17" s="3"/>
      <c r="Y17" s="3"/>
      <c r="Z17" s="18"/>
      <c r="AA17" s="16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7"/>
      <c r="AQ17" s="42"/>
      <c r="AR17" s="43">
        <f>E17*Цены!$B$2+F17*Цены!$B$3+G17*Цены!$B$5+H17*Цены!$B$6+I17*Цены!$B$4</f>
        <v>0</v>
      </c>
      <c r="AS17" s="43">
        <f>K17*Цены!$B$7+L17*Цены!$B$8+M17*Цены!$B$9+N17*Цены!$B$10+O17*Цены!$B$11+P17*Цены!$B$12+Q17*Цены!$B$13+R17*Цены!$B$37+Данные!S17*Цены!$B$38</f>
        <v>0</v>
      </c>
      <c r="AT17" s="43">
        <f>T17*Цены!$B$14+U17*Цены!$B$15+V17*Цены!$B$16+W17*Цены!$B$17+X17*Цены!$B$18+Y17*Цены!$B$19+Z17*Цены!$B$20</f>
        <v>0</v>
      </c>
      <c r="AU17" s="43">
        <f>AA17*Цены!$B$21+AB17*Цены!$B$22+AC17*Цены!$B$23+AD17*Цены!$B$24+AE17*Цены!$B$25+AF17*Цены!$B$26+AG17*Цены!$B$27+AH17*Цены!$B$28+AI17*Цены!$B$29+AJ17*Цены!$B$30+AK17*Цены!$B$31+AL17*Цены!$B$32+AM17*Цены!$B$33+AN17*Цены!$B$34+AO17*Цены!$B$35+AP17*Цены!$B$36</f>
        <v>0</v>
      </c>
      <c r="AV17" s="43" t="str">
        <f t="shared" si="0"/>
        <v/>
      </c>
    </row>
    <row r="18" spans="1:48" hidden="1" x14ac:dyDescent="0.25">
      <c r="A18" s="19">
        <v>16</v>
      </c>
      <c r="B18" s="71"/>
      <c r="C18" s="17"/>
      <c r="D18" s="18"/>
      <c r="E18" s="16"/>
      <c r="F18" s="3"/>
      <c r="G18" s="3"/>
      <c r="H18" s="84"/>
      <c r="I18" s="7"/>
      <c r="J18" s="95"/>
      <c r="K18" s="16"/>
      <c r="L18" s="92"/>
      <c r="M18" s="3"/>
      <c r="N18" s="3"/>
      <c r="O18" s="3"/>
      <c r="P18" s="3"/>
      <c r="Q18" s="3"/>
      <c r="R18" s="3"/>
      <c r="S18" s="7"/>
      <c r="T18" s="17"/>
      <c r="U18" s="3"/>
      <c r="V18" s="3"/>
      <c r="W18" s="3"/>
      <c r="X18" s="3"/>
      <c r="Y18" s="3"/>
      <c r="Z18" s="18"/>
      <c r="AA18" s="16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7"/>
      <c r="AQ18" s="42"/>
      <c r="AR18" s="43">
        <f>E18*Цены!$B$2+F18*Цены!$B$3+G18*Цены!$B$5+H18*Цены!$B$6+I18*Цены!$B$4</f>
        <v>0</v>
      </c>
      <c r="AS18" s="43">
        <f>K18*Цены!$B$7+L18*Цены!$B$8+M18*Цены!$B$9+N18*Цены!$B$10+O18*Цены!$B$11+P18*Цены!$B$12+Q18*Цены!$B$13+R18*Цены!$B$37+Данные!S18*Цены!$B$38</f>
        <v>0</v>
      </c>
      <c r="AT18" s="43">
        <f>T18*Цены!$B$14+U18*Цены!$B$15+V18*Цены!$B$16+W18*Цены!$B$17+X18*Цены!$B$18+Y18*Цены!$B$19+Z18*Цены!$B$20</f>
        <v>0</v>
      </c>
      <c r="AU18" s="43">
        <f>AA18*Цены!$B$21+AB18*Цены!$B$22+AC18*Цены!$B$23+AD18*Цены!$B$24+AE18*Цены!$B$25+AF18*Цены!$B$26+AG18*Цены!$B$27+AH18*Цены!$B$28+AI18*Цены!$B$29+AJ18*Цены!$B$30+AK18*Цены!$B$31+AL18*Цены!$B$32+AM18*Цены!$B$33+AN18*Цены!$B$34+AO18*Цены!$B$35+AP18*Цены!$B$36</f>
        <v>0</v>
      </c>
      <c r="AV18" s="43" t="str">
        <f t="shared" si="0"/>
        <v/>
      </c>
    </row>
    <row r="19" spans="1:48" hidden="1" x14ac:dyDescent="0.25">
      <c r="A19" s="19">
        <v>17</v>
      </c>
      <c r="B19" s="71"/>
      <c r="C19" s="17"/>
      <c r="D19" s="18"/>
      <c r="E19" s="16"/>
      <c r="F19" s="3"/>
      <c r="G19" s="3"/>
      <c r="H19" s="84"/>
      <c r="I19" s="7"/>
      <c r="J19" s="95"/>
      <c r="K19" s="16"/>
      <c r="L19" s="92"/>
      <c r="M19" s="3"/>
      <c r="N19" s="3"/>
      <c r="O19" s="3"/>
      <c r="P19" s="3"/>
      <c r="Q19" s="3"/>
      <c r="R19" s="3"/>
      <c r="S19" s="7"/>
      <c r="T19" s="17"/>
      <c r="U19" s="3"/>
      <c r="V19" s="3"/>
      <c r="W19" s="3"/>
      <c r="X19" s="3"/>
      <c r="Y19" s="3"/>
      <c r="Z19" s="18"/>
      <c r="AA19" s="16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7"/>
      <c r="AQ19" s="42"/>
      <c r="AR19" s="43">
        <f>E19*Цены!$B$2+F19*Цены!$B$3+G19*Цены!$B$5+H19*Цены!$B$6+I19*Цены!$B$4</f>
        <v>0</v>
      </c>
      <c r="AS19" s="43">
        <f>K19*Цены!$B$7+L19*Цены!$B$8+M19*Цены!$B$9+N19*Цены!$B$10+O19*Цены!$B$11+P19*Цены!$B$12+Q19*Цены!$B$13+R19*Цены!$B$37+Данные!S19*Цены!$B$38</f>
        <v>0</v>
      </c>
      <c r="AT19" s="43">
        <f>T19*Цены!$B$14+U19*Цены!$B$15+V19*Цены!$B$16+W19*Цены!$B$17+X19*Цены!$B$18+Y19*Цены!$B$19+Z19*Цены!$B$20</f>
        <v>0</v>
      </c>
      <c r="AU19" s="43">
        <f>AA19*Цены!$B$21+AB19*Цены!$B$22+AC19*Цены!$B$23+AD19*Цены!$B$24+AE19*Цены!$B$25+AF19*Цены!$B$26+AG19*Цены!$B$27+AH19*Цены!$B$28+AI19*Цены!$B$29+AJ19*Цены!$B$30+AK19*Цены!$B$31+AL19*Цены!$B$32+AM19*Цены!$B$33+AN19*Цены!$B$34+AO19*Цены!$B$35+AP19*Цены!$B$36</f>
        <v>0</v>
      </c>
      <c r="AV19" s="43" t="str">
        <f t="shared" si="0"/>
        <v/>
      </c>
    </row>
    <row r="20" spans="1:48" hidden="1" x14ac:dyDescent="0.25">
      <c r="A20" s="19">
        <v>18</v>
      </c>
      <c r="B20" s="71"/>
      <c r="C20" s="17"/>
      <c r="D20" s="18"/>
      <c r="E20" s="16"/>
      <c r="F20" s="3"/>
      <c r="G20" s="3"/>
      <c r="H20" s="84"/>
      <c r="I20" s="7"/>
      <c r="J20" s="95"/>
      <c r="K20" s="16"/>
      <c r="L20" s="92"/>
      <c r="M20" s="3"/>
      <c r="N20" s="3"/>
      <c r="O20" s="3"/>
      <c r="P20" s="3"/>
      <c r="Q20" s="3"/>
      <c r="R20" s="3"/>
      <c r="S20" s="7"/>
      <c r="T20" s="17"/>
      <c r="U20" s="3"/>
      <c r="V20" s="3"/>
      <c r="W20" s="3"/>
      <c r="X20" s="3"/>
      <c r="Y20" s="3"/>
      <c r="Z20" s="18"/>
      <c r="AA20" s="16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7"/>
      <c r="AQ20" s="42"/>
      <c r="AR20" s="43">
        <f>E20*Цены!$B$2+F20*Цены!$B$3+G20*Цены!$B$5+H20*Цены!$B$6+I20*Цены!$B$4</f>
        <v>0</v>
      </c>
      <c r="AS20" s="43">
        <f>K20*Цены!$B$7+L20*Цены!$B$8+M20*Цены!$B$9+N20*Цены!$B$10+O20*Цены!$B$11+P20*Цены!$B$12+Q20*Цены!$B$13+R20*Цены!$B$37+Данные!S20*Цены!$B$38</f>
        <v>0</v>
      </c>
      <c r="AT20" s="43">
        <f>T20*Цены!$B$14+U20*Цены!$B$15+V20*Цены!$B$16+W20*Цены!$B$17+X20*Цены!$B$18+Y20*Цены!$B$19+Z20*Цены!$B$20</f>
        <v>0</v>
      </c>
      <c r="AU20" s="43">
        <f>AA20*Цены!$B$21+AB20*Цены!$B$22+AC20*Цены!$B$23+AD20*Цены!$B$24+AE20*Цены!$B$25+AF20*Цены!$B$26+AG20*Цены!$B$27+AH20*Цены!$B$28+AI20*Цены!$B$29+AJ20*Цены!$B$30+AK20*Цены!$B$31+AL20*Цены!$B$32+AM20*Цены!$B$33+AN20*Цены!$B$34+AO20*Цены!$B$35+AP20*Цены!$B$36</f>
        <v>0</v>
      </c>
      <c r="AV20" s="43" t="str">
        <f t="shared" si="0"/>
        <v/>
      </c>
    </row>
    <row r="21" spans="1:48" hidden="1" x14ac:dyDescent="0.25">
      <c r="A21" s="19">
        <v>19</v>
      </c>
      <c r="B21" s="71"/>
      <c r="C21" s="17"/>
      <c r="D21" s="18"/>
      <c r="E21" s="16"/>
      <c r="F21" s="3"/>
      <c r="G21" s="3"/>
      <c r="H21" s="84"/>
      <c r="I21" s="7"/>
      <c r="J21" s="95"/>
      <c r="K21" s="16"/>
      <c r="L21" s="92"/>
      <c r="M21" s="3"/>
      <c r="N21" s="3"/>
      <c r="O21" s="3"/>
      <c r="P21" s="3"/>
      <c r="Q21" s="3"/>
      <c r="R21" s="3"/>
      <c r="S21" s="7"/>
      <c r="T21" s="17"/>
      <c r="U21" s="3"/>
      <c r="V21" s="3"/>
      <c r="W21" s="3"/>
      <c r="X21" s="3"/>
      <c r="Y21" s="3"/>
      <c r="Z21" s="18"/>
      <c r="AA21" s="16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7"/>
      <c r="AQ21" s="42"/>
      <c r="AR21" s="43">
        <f>E21*Цены!$B$2+F21*Цены!$B$3+G21*Цены!$B$5+H21*Цены!$B$6+I21*Цены!$B$4</f>
        <v>0</v>
      </c>
      <c r="AS21" s="43">
        <f>K21*Цены!$B$7+L21*Цены!$B$8+M21*Цены!$B$9+N21*Цены!$B$10+O21*Цены!$B$11+P21*Цены!$B$12+Q21*Цены!$B$13+R21*Цены!$B$37+Данные!S21*Цены!$B$38</f>
        <v>0</v>
      </c>
      <c r="AT21" s="43">
        <f>T21*Цены!$B$14+U21*Цены!$B$15+V21*Цены!$B$16+W21*Цены!$B$17+X21*Цены!$B$18+Y21*Цены!$B$19+Z21*Цены!$B$20</f>
        <v>0</v>
      </c>
      <c r="AU21" s="43">
        <f>AA21*Цены!$B$21+AB21*Цены!$B$22+AC21*Цены!$B$23+AD21*Цены!$B$24+AE21*Цены!$B$25+AF21*Цены!$B$26+AG21*Цены!$B$27+AH21*Цены!$B$28+AI21*Цены!$B$29+AJ21*Цены!$B$30+AK21*Цены!$B$31+AL21*Цены!$B$32+AM21*Цены!$B$33+AN21*Цены!$B$34+AO21*Цены!$B$35+AP21*Цены!$B$36</f>
        <v>0</v>
      </c>
      <c r="AV21" s="43" t="str">
        <f t="shared" si="0"/>
        <v/>
      </c>
    </row>
    <row r="22" spans="1:48" hidden="1" x14ac:dyDescent="0.25">
      <c r="A22" s="19">
        <v>20</v>
      </c>
      <c r="B22" s="71"/>
      <c r="C22" s="17"/>
      <c r="D22" s="18"/>
      <c r="E22" s="16"/>
      <c r="F22" s="3"/>
      <c r="G22" s="3"/>
      <c r="H22" s="84"/>
      <c r="I22" s="7"/>
      <c r="J22" s="95"/>
      <c r="K22" s="16"/>
      <c r="L22" s="92"/>
      <c r="M22" s="3"/>
      <c r="N22" s="3"/>
      <c r="O22" s="3"/>
      <c r="P22" s="3"/>
      <c r="Q22" s="3"/>
      <c r="R22" s="3"/>
      <c r="S22" s="7"/>
      <c r="T22" s="17"/>
      <c r="U22" s="3"/>
      <c r="V22" s="3"/>
      <c r="W22" s="3"/>
      <c r="X22" s="3"/>
      <c r="Y22" s="3"/>
      <c r="Z22" s="18"/>
      <c r="AA22" s="16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7"/>
      <c r="AQ22" s="42"/>
      <c r="AR22" s="43">
        <f>E22*Цены!$B$2+F22*Цены!$B$3+G22*Цены!$B$5+H22*Цены!$B$6+I22*Цены!$B$4</f>
        <v>0</v>
      </c>
      <c r="AS22" s="43">
        <f>K22*Цены!$B$7+L22*Цены!$B$8+M22*Цены!$B$9+N22*Цены!$B$10+O22*Цены!$B$11+P22*Цены!$B$12+Q22*Цены!$B$13+R22*Цены!$B$37+Данные!S22*Цены!$B$38</f>
        <v>0</v>
      </c>
      <c r="AT22" s="43">
        <f>T22*Цены!$B$14+U22*Цены!$B$15+V22*Цены!$B$16+W22*Цены!$B$17+X22*Цены!$B$18+Y22*Цены!$B$19+Z22*Цены!$B$20</f>
        <v>0</v>
      </c>
      <c r="AU22" s="43">
        <f>AA22*Цены!$B$21+AB22*Цены!$B$22+AC22*Цены!$B$23+AD22*Цены!$B$24+AE22*Цены!$B$25+AF22*Цены!$B$26+AG22*Цены!$B$27+AH22*Цены!$B$28+AI22*Цены!$B$29+AJ22*Цены!$B$30+AK22*Цены!$B$31+AL22*Цены!$B$32+AM22*Цены!$B$33+AN22*Цены!$B$34+AO22*Цены!$B$35+AP22*Цены!$B$36</f>
        <v>0</v>
      </c>
      <c r="AV22" s="43" t="str">
        <f t="shared" si="0"/>
        <v/>
      </c>
    </row>
    <row r="23" spans="1:48" hidden="1" x14ac:dyDescent="0.25">
      <c r="A23" s="19">
        <v>21</v>
      </c>
      <c r="B23" s="71"/>
      <c r="C23" s="17"/>
      <c r="D23" s="18"/>
      <c r="E23" s="16"/>
      <c r="F23" s="3"/>
      <c r="G23" s="3"/>
      <c r="H23" s="84"/>
      <c r="I23" s="7"/>
      <c r="J23" s="95"/>
      <c r="K23" s="16"/>
      <c r="L23" s="92"/>
      <c r="M23" s="3"/>
      <c r="N23" s="3"/>
      <c r="O23" s="3"/>
      <c r="P23" s="3"/>
      <c r="Q23" s="3"/>
      <c r="R23" s="3"/>
      <c r="S23" s="7"/>
      <c r="T23" s="17"/>
      <c r="U23" s="3"/>
      <c r="V23" s="3"/>
      <c r="W23" s="3"/>
      <c r="X23" s="3"/>
      <c r="Y23" s="3"/>
      <c r="Z23" s="18"/>
      <c r="AA23" s="16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7"/>
      <c r="AQ23" s="42"/>
      <c r="AR23" s="43">
        <f>E23*Цены!$B$2+F23*Цены!$B$3+G23*Цены!$B$5+H23*Цены!$B$6+I23*Цены!$B$4</f>
        <v>0</v>
      </c>
      <c r="AS23" s="43">
        <f>K23*Цены!$B$7+L23*Цены!$B$8+M23*Цены!$B$9+N23*Цены!$B$10+O23*Цены!$B$11+P23*Цены!$B$12+Q23*Цены!$B$13+R23*Цены!$B$37+Данные!S23*Цены!$B$38</f>
        <v>0</v>
      </c>
      <c r="AT23" s="43">
        <f>T23*Цены!$B$14+U23*Цены!$B$15+V23*Цены!$B$16+W23*Цены!$B$17+X23*Цены!$B$18+Y23*Цены!$B$19+Z23*Цены!$B$20</f>
        <v>0</v>
      </c>
      <c r="AU23" s="43">
        <f>AA23*Цены!$B$21+AB23*Цены!$B$22+AC23*Цены!$B$23+AD23*Цены!$B$24+AE23*Цены!$B$25+AF23*Цены!$B$26+AG23*Цены!$B$27+AH23*Цены!$B$28+AI23*Цены!$B$29+AJ23*Цены!$B$30+AK23*Цены!$B$31+AL23*Цены!$B$32+AM23*Цены!$B$33+AN23*Цены!$B$34+AO23*Цены!$B$35+AP23*Цены!$B$36</f>
        <v>0</v>
      </c>
      <c r="AV23" s="43" t="str">
        <f t="shared" si="0"/>
        <v/>
      </c>
    </row>
    <row r="24" spans="1:48" hidden="1" x14ac:dyDescent="0.25">
      <c r="A24" s="19">
        <v>22</v>
      </c>
      <c r="B24" s="71"/>
      <c r="C24" s="17"/>
      <c r="D24" s="18"/>
      <c r="E24" s="16"/>
      <c r="F24" s="3"/>
      <c r="G24" s="3"/>
      <c r="H24" s="84"/>
      <c r="I24" s="7"/>
      <c r="J24" s="95"/>
      <c r="K24" s="16"/>
      <c r="L24" s="92"/>
      <c r="M24" s="3"/>
      <c r="N24" s="3"/>
      <c r="O24" s="3"/>
      <c r="P24" s="3"/>
      <c r="Q24" s="3"/>
      <c r="R24" s="3"/>
      <c r="S24" s="7"/>
      <c r="T24" s="17"/>
      <c r="U24" s="3"/>
      <c r="V24" s="3"/>
      <c r="W24" s="3"/>
      <c r="X24" s="3"/>
      <c r="Y24" s="3"/>
      <c r="Z24" s="18"/>
      <c r="AA24" s="16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7"/>
      <c r="AQ24" s="42"/>
      <c r="AR24" s="43">
        <f>E24*Цены!$B$2+F24*Цены!$B$3+G24*Цены!$B$5+H24*Цены!$B$6+I24*Цены!$B$4</f>
        <v>0</v>
      </c>
      <c r="AS24" s="43">
        <f>K24*Цены!$B$7+L24*Цены!$B$8+M24*Цены!$B$9+N24*Цены!$B$10+O24*Цены!$B$11+P24*Цены!$B$12+Q24*Цены!$B$13+R24*Цены!$B$37+Данные!S24*Цены!$B$38</f>
        <v>0</v>
      </c>
      <c r="AT24" s="43">
        <f>T24*Цены!$B$14+U24*Цены!$B$15+V24*Цены!$B$16+W24*Цены!$B$17+X24*Цены!$B$18+Y24*Цены!$B$19+Z24*Цены!$B$20</f>
        <v>0</v>
      </c>
      <c r="AU24" s="43">
        <f>AA24*Цены!$B$21+AB24*Цены!$B$22+AC24*Цены!$B$23+AD24*Цены!$B$24+AE24*Цены!$B$25+AF24*Цены!$B$26+AG24*Цены!$B$27+AH24*Цены!$B$28+AI24*Цены!$B$29+AJ24*Цены!$B$30+AK24*Цены!$B$31+AL24*Цены!$B$32+AM24*Цены!$B$33+AN24*Цены!$B$34+AO24*Цены!$B$35+AP24*Цены!$B$36</f>
        <v>0</v>
      </c>
      <c r="AV24" s="43" t="str">
        <f t="shared" si="0"/>
        <v/>
      </c>
    </row>
    <row r="25" spans="1:48" hidden="1" x14ac:dyDescent="0.25">
      <c r="A25" s="19">
        <v>23</v>
      </c>
      <c r="B25" s="71"/>
      <c r="C25" s="17"/>
      <c r="D25" s="18"/>
      <c r="E25" s="16"/>
      <c r="F25" s="3"/>
      <c r="G25" s="3"/>
      <c r="H25" s="84"/>
      <c r="I25" s="7"/>
      <c r="J25" s="95"/>
      <c r="K25" s="16"/>
      <c r="L25" s="92"/>
      <c r="M25" s="3"/>
      <c r="N25" s="3"/>
      <c r="O25" s="3"/>
      <c r="P25" s="3"/>
      <c r="Q25" s="3"/>
      <c r="R25" s="3"/>
      <c r="S25" s="7"/>
      <c r="T25" s="17"/>
      <c r="U25" s="3"/>
      <c r="V25" s="3"/>
      <c r="W25" s="3"/>
      <c r="X25" s="3"/>
      <c r="Y25" s="3"/>
      <c r="Z25" s="18"/>
      <c r="AA25" s="16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7"/>
      <c r="AQ25" s="42"/>
      <c r="AR25" s="43">
        <f>E25*Цены!$B$2+F25*Цены!$B$3+G25*Цены!$B$5+H25*Цены!$B$6+I25*Цены!$B$4</f>
        <v>0</v>
      </c>
      <c r="AS25" s="43">
        <f>K25*Цены!$B$7+L25*Цены!$B$8+M25*Цены!$B$9+N25*Цены!$B$10+O25*Цены!$B$11+P25*Цены!$B$12+Q25*Цены!$B$13+R25*Цены!$B$37+Данные!S25*Цены!$B$38</f>
        <v>0</v>
      </c>
      <c r="AT25" s="43">
        <f>T25*Цены!$B$14+U25*Цены!$B$15+V25*Цены!$B$16+W25*Цены!$B$17+X25*Цены!$B$18+Y25*Цены!$B$19+Z25*Цены!$B$20</f>
        <v>0</v>
      </c>
      <c r="AU25" s="43">
        <f>AA25*Цены!$B$21+AB25*Цены!$B$22+AC25*Цены!$B$23+AD25*Цены!$B$24+AE25*Цены!$B$25+AF25*Цены!$B$26+AG25*Цены!$B$27+AH25*Цены!$B$28+AI25*Цены!$B$29+AJ25*Цены!$B$30+AK25*Цены!$B$31+AL25*Цены!$B$32+AM25*Цены!$B$33+AN25*Цены!$B$34+AO25*Цены!$B$35+AP25*Цены!$B$36</f>
        <v>0</v>
      </c>
      <c r="AV25" s="43" t="str">
        <f t="shared" si="0"/>
        <v/>
      </c>
    </row>
    <row r="26" spans="1:48" hidden="1" x14ac:dyDescent="0.25">
      <c r="A26" s="19">
        <v>24</v>
      </c>
      <c r="B26" s="71"/>
      <c r="C26" s="17"/>
      <c r="D26" s="18"/>
      <c r="E26" s="16"/>
      <c r="F26" s="3"/>
      <c r="G26" s="3"/>
      <c r="H26" s="84"/>
      <c r="I26" s="7"/>
      <c r="J26" s="95"/>
      <c r="K26" s="16"/>
      <c r="L26" s="92"/>
      <c r="M26" s="3"/>
      <c r="N26" s="3"/>
      <c r="O26" s="3"/>
      <c r="P26" s="3"/>
      <c r="Q26" s="3"/>
      <c r="R26" s="3"/>
      <c r="S26" s="7"/>
      <c r="T26" s="17"/>
      <c r="U26" s="3"/>
      <c r="V26" s="3"/>
      <c r="W26" s="3"/>
      <c r="X26" s="3"/>
      <c r="Y26" s="3"/>
      <c r="Z26" s="18"/>
      <c r="AA26" s="16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7"/>
      <c r="AQ26" s="42"/>
      <c r="AR26" s="43">
        <f>E26*Цены!$B$2+F26*Цены!$B$3+G26*Цены!$B$5+H26*Цены!$B$6+I26*Цены!$B$4</f>
        <v>0</v>
      </c>
      <c r="AS26" s="43">
        <f>K26*Цены!$B$7+L26*Цены!$B$8+M26*Цены!$B$9+N26*Цены!$B$10+O26*Цены!$B$11+P26*Цены!$B$12+Q26*Цены!$B$13+R26*Цены!$B$37+Данные!S26*Цены!$B$38</f>
        <v>0</v>
      </c>
      <c r="AT26" s="43">
        <f>T26*Цены!$B$14+U26*Цены!$B$15+V26*Цены!$B$16+W26*Цены!$B$17+X26*Цены!$B$18+Y26*Цены!$B$19+Z26*Цены!$B$20</f>
        <v>0</v>
      </c>
      <c r="AU26" s="43">
        <f>AA26*Цены!$B$21+AB26*Цены!$B$22+AC26*Цены!$B$23+AD26*Цены!$B$24+AE26*Цены!$B$25+AF26*Цены!$B$26+AG26*Цены!$B$27+AH26*Цены!$B$28+AI26*Цены!$B$29+AJ26*Цены!$B$30+AK26*Цены!$B$31+AL26*Цены!$B$32+AM26*Цены!$B$33+AN26*Цены!$B$34+AO26*Цены!$B$35+AP26*Цены!$B$36</f>
        <v>0</v>
      </c>
      <c r="AV26" s="43" t="str">
        <f t="shared" si="0"/>
        <v/>
      </c>
    </row>
    <row r="27" spans="1:48" hidden="1" x14ac:dyDescent="0.25">
      <c r="A27" s="19">
        <v>25</v>
      </c>
      <c r="B27" s="71"/>
      <c r="C27" s="17"/>
      <c r="D27" s="18"/>
      <c r="E27" s="16"/>
      <c r="F27" s="3"/>
      <c r="G27" s="3"/>
      <c r="H27" s="84"/>
      <c r="I27" s="7"/>
      <c r="J27" s="95"/>
      <c r="K27" s="16"/>
      <c r="L27" s="92"/>
      <c r="M27" s="3"/>
      <c r="N27" s="3"/>
      <c r="O27" s="3"/>
      <c r="P27" s="3"/>
      <c r="Q27" s="3"/>
      <c r="R27" s="3"/>
      <c r="S27" s="7"/>
      <c r="T27" s="17"/>
      <c r="U27" s="3"/>
      <c r="V27" s="3"/>
      <c r="W27" s="3"/>
      <c r="X27" s="3"/>
      <c r="Y27" s="3"/>
      <c r="Z27" s="18"/>
      <c r="AA27" s="16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7"/>
      <c r="AQ27" s="42"/>
      <c r="AR27" s="43">
        <f>E27*Цены!$B$2+F27*Цены!$B$3+G27*Цены!$B$5+H27*Цены!$B$6+I27*Цены!$B$4</f>
        <v>0</v>
      </c>
      <c r="AS27" s="43">
        <f>K27*Цены!$B$7+L27*Цены!$B$8+M27*Цены!$B$9+N27*Цены!$B$10+O27*Цены!$B$11+P27*Цены!$B$12+Q27*Цены!$B$13+R27*Цены!$B$37+Данные!S27*Цены!$B$38</f>
        <v>0</v>
      </c>
      <c r="AT27" s="43">
        <f>T27*Цены!$B$14+U27*Цены!$B$15+V27*Цены!$B$16+W27*Цены!$B$17+X27*Цены!$B$18+Y27*Цены!$B$19+Z27*Цены!$B$20</f>
        <v>0</v>
      </c>
      <c r="AU27" s="43">
        <f>AA27*Цены!$B$21+AB27*Цены!$B$22+AC27*Цены!$B$23+AD27*Цены!$B$24+AE27*Цены!$B$25+AF27*Цены!$B$26+AG27*Цены!$B$27+AH27*Цены!$B$28+AI27*Цены!$B$29+AJ27*Цены!$B$30+AK27*Цены!$B$31+AL27*Цены!$B$32+AM27*Цены!$B$33+AN27*Цены!$B$34+AO27*Цены!$B$35+AP27*Цены!$B$36</f>
        <v>0</v>
      </c>
      <c r="AV27" s="43" t="str">
        <f t="shared" si="0"/>
        <v/>
      </c>
    </row>
    <row r="28" spans="1:48" hidden="1" x14ac:dyDescent="0.25">
      <c r="A28" s="19">
        <v>26</v>
      </c>
      <c r="B28" s="71"/>
      <c r="C28" s="17"/>
      <c r="D28" s="18"/>
      <c r="E28" s="16"/>
      <c r="F28" s="3"/>
      <c r="G28" s="3"/>
      <c r="H28" s="84"/>
      <c r="I28" s="7"/>
      <c r="J28" s="95"/>
      <c r="K28" s="16"/>
      <c r="L28" s="92"/>
      <c r="M28" s="3"/>
      <c r="N28" s="3"/>
      <c r="O28" s="3"/>
      <c r="P28" s="3"/>
      <c r="Q28" s="3"/>
      <c r="R28" s="3"/>
      <c r="S28" s="7"/>
      <c r="T28" s="17"/>
      <c r="U28" s="3"/>
      <c r="V28" s="3"/>
      <c r="W28" s="3"/>
      <c r="X28" s="3"/>
      <c r="Y28" s="3"/>
      <c r="Z28" s="18"/>
      <c r="AA28" s="16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7"/>
      <c r="AQ28" s="42"/>
      <c r="AR28" s="43">
        <f>E28*Цены!$B$2+F28*Цены!$B$3+G28*Цены!$B$5+H28*Цены!$B$6+I28*Цены!$B$4</f>
        <v>0</v>
      </c>
      <c r="AS28" s="43">
        <f>K28*Цены!$B$7+L28*Цены!$B$8+M28*Цены!$B$9+N28*Цены!$B$10+O28*Цены!$B$11+P28*Цены!$B$12+Q28*Цены!$B$13+R28*Цены!$B$37+Данные!S28*Цены!$B$38</f>
        <v>0</v>
      </c>
      <c r="AT28" s="43">
        <f>T28*Цены!$B$14+U28*Цены!$B$15+V28*Цены!$B$16+W28*Цены!$B$17+X28*Цены!$B$18+Y28*Цены!$B$19+Z28*Цены!$B$20</f>
        <v>0</v>
      </c>
      <c r="AU28" s="43">
        <f>AA28*Цены!$B$21+AB28*Цены!$B$22+AC28*Цены!$B$23+AD28*Цены!$B$24+AE28*Цены!$B$25+AF28*Цены!$B$26+AG28*Цены!$B$27+AH28*Цены!$B$28+AI28*Цены!$B$29+AJ28*Цены!$B$30+AK28*Цены!$B$31+AL28*Цены!$B$32+AM28*Цены!$B$33+AN28*Цены!$B$34+AO28*Цены!$B$35+AP28*Цены!$B$36</f>
        <v>0</v>
      </c>
      <c r="AV28" s="43" t="str">
        <f t="shared" si="0"/>
        <v/>
      </c>
    </row>
    <row r="29" spans="1:48" hidden="1" x14ac:dyDescent="0.25">
      <c r="A29" s="19">
        <v>27</v>
      </c>
      <c r="B29" s="71"/>
      <c r="C29" s="17"/>
      <c r="D29" s="18"/>
      <c r="E29" s="16"/>
      <c r="F29" s="3"/>
      <c r="G29" s="3"/>
      <c r="H29" s="84"/>
      <c r="I29" s="7"/>
      <c r="J29" s="95"/>
      <c r="K29" s="16"/>
      <c r="L29" s="92"/>
      <c r="M29" s="3"/>
      <c r="N29" s="3"/>
      <c r="O29" s="3"/>
      <c r="P29" s="3"/>
      <c r="Q29" s="3"/>
      <c r="R29" s="3"/>
      <c r="S29" s="7"/>
      <c r="T29" s="17"/>
      <c r="U29" s="3"/>
      <c r="V29" s="3"/>
      <c r="W29" s="3"/>
      <c r="X29" s="3"/>
      <c r="Y29" s="3"/>
      <c r="Z29" s="18"/>
      <c r="AA29" s="16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7"/>
      <c r="AQ29" s="42"/>
      <c r="AR29" s="43">
        <f>E29*Цены!$B$2+F29*Цены!$B$3+G29*Цены!$B$5+H29*Цены!$B$6+I29*Цены!$B$4</f>
        <v>0</v>
      </c>
      <c r="AS29" s="43">
        <f>K29*Цены!$B$7+L29*Цены!$B$8+M29*Цены!$B$9+N29*Цены!$B$10+O29*Цены!$B$11+P29*Цены!$B$12+Q29*Цены!$B$13+R29*Цены!$B$37+Данные!S29*Цены!$B$38</f>
        <v>0</v>
      </c>
      <c r="AT29" s="43">
        <f>T29*Цены!$B$14+U29*Цены!$B$15+V29*Цены!$B$16+W29*Цены!$B$17+X29*Цены!$B$18+Y29*Цены!$B$19+Z29*Цены!$B$20</f>
        <v>0</v>
      </c>
      <c r="AU29" s="43">
        <f>AA29*Цены!$B$21+AB29*Цены!$B$22+AC29*Цены!$B$23+AD29*Цены!$B$24+AE29*Цены!$B$25+AF29*Цены!$B$26+AG29*Цены!$B$27+AH29*Цены!$B$28+AI29*Цены!$B$29+AJ29*Цены!$B$30+AK29*Цены!$B$31+AL29*Цены!$B$32+AM29*Цены!$B$33+AN29*Цены!$B$34+AO29*Цены!$B$35+AP29*Цены!$B$36</f>
        <v>0</v>
      </c>
      <c r="AV29" s="43" t="str">
        <f t="shared" si="0"/>
        <v/>
      </c>
    </row>
    <row r="30" spans="1:48" hidden="1" x14ac:dyDescent="0.25">
      <c r="A30" s="19">
        <v>28</v>
      </c>
      <c r="B30" s="71"/>
      <c r="C30" s="17"/>
      <c r="D30" s="18"/>
      <c r="E30" s="16"/>
      <c r="F30" s="3"/>
      <c r="G30" s="3"/>
      <c r="H30" s="84"/>
      <c r="I30" s="7"/>
      <c r="J30" s="95"/>
      <c r="K30" s="16"/>
      <c r="L30" s="92"/>
      <c r="M30" s="3"/>
      <c r="N30" s="3"/>
      <c r="O30" s="3"/>
      <c r="P30" s="3"/>
      <c r="Q30" s="3"/>
      <c r="R30" s="3"/>
      <c r="S30" s="7"/>
      <c r="T30" s="17"/>
      <c r="U30" s="3"/>
      <c r="V30" s="3"/>
      <c r="W30" s="3"/>
      <c r="X30" s="3"/>
      <c r="Y30" s="3"/>
      <c r="Z30" s="18"/>
      <c r="AA30" s="16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7"/>
      <c r="AQ30" s="42"/>
      <c r="AR30" s="43">
        <f>E30*Цены!$B$2+F30*Цены!$B$3+G30*Цены!$B$5+H30*Цены!$B$6+I30*Цены!$B$4</f>
        <v>0</v>
      </c>
      <c r="AS30" s="43">
        <f>K30*Цены!$B$7+L30*Цены!$B$8+M30*Цены!$B$9+N30*Цены!$B$10+O30*Цены!$B$11+P30*Цены!$B$12+Q30*Цены!$B$13+R30*Цены!$B$37+Данные!S30*Цены!$B$38</f>
        <v>0</v>
      </c>
      <c r="AT30" s="43">
        <f>T30*Цены!$B$14+U30*Цены!$B$15+V30*Цены!$B$16+W30*Цены!$B$17+X30*Цены!$B$18+Y30*Цены!$B$19+Z30*Цены!$B$20</f>
        <v>0</v>
      </c>
      <c r="AU30" s="43">
        <f>AA30*Цены!$B$21+AB30*Цены!$B$22+AC30*Цены!$B$23+AD30*Цены!$B$24+AE30*Цены!$B$25+AF30*Цены!$B$26+AG30*Цены!$B$27+AH30*Цены!$B$28+AI30*Цены!$B$29+AJ30*Цены!$B$30+AK30*Цены!$B$31+AL30*Цены!$B$32+AM30*Цены!$B$33+AN30*Цены!$B$34+AO30*Цены!$B$35+AP30*Цены!$B$36</f>
        <v>0</v>
      </c>
      <c r="AV30" s="43" t="str">
        <f t="shared" si="0"/>
        <v/>
      </c>
    </row>
    <row r="31" spans="1:48" hidden="1" x14ac:dyDescent="0.25">
      <c r="A31" s="19">
        <v>29</v>
      </c>
      <c r="B31" s="71"/>
      <c r="C31" s="17"/>
      <c r="D31" s="18"/>
      <c r="E31" s="16"/>
      <c r="F31" s="3"/>
      <c r="G31" s="3"/>
      <c r="H31" s="84"/>
      <c r="I31" s="7"/>
      <c r="J31" s="95"/>
      <c r="K31" s="16"/>
      <c r="L31" s="92"/>
      <c r="M31" s="3"/>
      <c r="N31" s="3"/>
      <c r="O31" s="3"/>
      <c r="P31" s="3"/>
      <c r="Q31" s="3"/>
      <c r="R31" s="3"/>
      <c r="S31" s="7"/>
      <c r="T31" s="17"/>
      <c r="U31" s="3"/>
      <c r="V31" s="3"/>
      <c r="W31" s="3"/>
      <c r="X31" s="3"/>
      <c r="Y31" s="3"/>
      <c r="Z31" s="18"/>
      <c r="AA31" s="16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7"/>
      <c r="AQ31" s="42"/>
      <c r="AR31" s="43">
        <f>E31*Цены!$B$2+F31*Цены!$B$3+G31*Цены!$B$5+H31*Цены!$B$6+I31*Цены!$B$4</f>
        <v>0</v>
      </c>
      <c r="AS31" s="43">
        <f>K31*Цены!$B$7+L31*Цены!$B$8+M31*Цены!$B$9+N31*Цены!$B$10+O31*Цены!$B$11+P31*Цены!$B$12+Q31*Цены!$B$13+R31*Цены!$B$37+Данные!S31*Цены!$B$38</f>
        <v>0</v>
      </c>
      <c r="AT31" s="43">
        <f>T31*Цены!$B$14+U31*Цены!$B$15+V31*Цены!$B$16+W31*Цены!$B$17+X31*Цены!$B$18+Y31*Цены!$B$19+Z31*Цены!$B$20</f>
        <v>0</v>
      </c>
      <c r="AU31" s="43">
        <f>AA31*Цены!$B$21+AB31*Цены!$B$22+AC31*Цены!$B$23+AD31*Цены!$B$24+AE31*Цены!$B$25+AF31*Цены!$B$26+AG31*Цены!$B$27+AH31*Цены!$B$28+AI31*Цены!$B$29+AJ31*Цены!$B$30+AK31*Цены!$B$31+AL31*Цены!$B$32+AM31*Цены!$B$33+AN31*Цены!$B$34+AO31*Цены!$B$35+AP31*Цены!$B$36</f>
        <v>0</v>
      </c>
      <c r="AV31" s="43" t="str">
        <f t="shared" si="0"/>
        <v/>
      </c>
    </row>
    <row r="32" spans="1:48" hidden="1" x14ac:dyDescent="0.25">
      <c r="A32" s="19">
        <v>30</v>
      </c>
      <c r="B32" s="71"/>
      <c r="C32" s="17"/>
      <c r="D32" s="18"/>
      <c r="E32" s="16"/>
      <c r="F32" s="3"/>
      <c r="G32" s="3"/>
      <c r="H32" s="84"/>
      <c r="I32" s="7"/>
      <c r="J32" s="95"/>
      <c r="K32" s="16"/>
      <c r="L32" s="92"/>
      <c r="M32" s="3"/>
      <c r="N32" s="3"/>
      <c r="O32" s="3"/>
      <c r="P32" s="3"/>
      <c r="Q32" s="3"/>
      <c r="R32" s="3"/>
      <c r="S32" s="7"/>
      <c r="T32" s="17"/>
      <c r="U32" s="3"/>
      <c r="V32" s="3"/>
      <c r="W32" s="3"/>
      <c r="X32" s="3"/>
      <c r="Y32" s="3"/>
      <c r="Z32" s="18"/>
      <c r="AA32" s="16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7"/>
      <c r="AQ32" s="42"/>
      <c r="AR32" s="43">
        <f>E32*Цены!$B$2+F32*Цены!$B$3+G32*Цены!$B$5+H32*Цены!$B$6+I32*Цены!$B$4</f>
        <v>0</v>
      </c>
      <c r="AS32" s="43">
        <f>K32*Цены!$B$7+L32*Цены!$B$8+M32*Цены!$B$9+N32*Цены!$B$10+O32*Цены!$B$11+P32*Цены!$B$12+Q32*Цены!$B$13+R32*Цены!$B$37+Данные!S32*Цены!$B$38</f>
        <v>0</v>
      </c>
      <c r="AT32" s="43">
        <f>T32*Цены!$B$14+U32*Цены!$B$15+V32*Цены!$B$16+W32*Цены!$B$17+X32*Цены!$B$18+Y32*Цены!$B$19+Z32*Цены!$B$20</f>
        <v>0</v>
      </c>
      <c r="AU32" s="43">
        <f>AA32*Цены!$B$21+AB32*Цены!$B$22+AC32*Цены!$B$23+AD32*Цены!$B$24+AE32*Цены!$B$25+AF32*Цены!$B$26+AG32*Цены!$B$27+AH32*Цены!$B$28+AI32*Цены!$B$29+AJ32*Цены!$B$30+AK32*Цены!$B$31+AL32*Цены!$B$32+AM32*Цены!$B$33+AN32*Цены!$B$34+AO32*Цены!$B$35+AP32*Цены!$B$36</f>
        <v>0</v>
      </c>
      <c r="AV32" s="43" t="str">
        <f t="shared" si="0"/>
        <v/>
      </c>
    </row>
    <row r="33" spans="1:48" hidden="1" x14ac:dyDescent="0.25">
      <c r="A33" s="19">
        <v>31</v>
      </c>
      <c r="B33" s="71"/>
      <c r="C33" s="17"/>
      <c r="D33" s="18"/>
      <c r="E33" s="16"/>
      <c r="F33" s="3"/>
      <c r="G33" s="3"/>
      <c r="H33" s="84"/>
      <c r="I33" s="7"/>
      <c r="J33" s="95"/>
      <c r="K33" s="16"/>
      <c r="L33" s="92"/>
      <c r="M33" s="3"/>
      <c r="N33" s="3"/>
      <c r="O33" s="3"/>
      <c r="P33" s="3"/>
      <c r="Q33" s="3"/>
      <c r="R33" s="3"/>
      <c r="S33" s="7"/>
      <c r="T33" s="17"/>
      <c r="U33" s="3"/>
      <c r="V33" s="3"/>
      <c r="W33" s="3"/>
      <c r="X33" s="3"/>
      <c r="Y33" s="3"/>
      <c r="Z33" s="18"/>
      <c r="AA33" s="16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7"/>
      <c r="AQ33" s="42"/>
      <c r="AR33" s="43">
        <f>E33*Цены!$B$2+F33*Цены!$B$3+G33*Цены!$B$5+H33*Цены!$B$6+I33*Цены!$B$4</f>
        <v>0</v>
      </c>
      <c r="AS33" s="43">
        <f>K33*Цены!$B$7+L33*Цены!$B$8+M33*Цены!$B$9+N33*Цены!$B$10+O33*Цены!$B$11+P33*Цены!$B$12+Q33*Цены!$B$13+R33*Цены!$B$37+Данные!S33*Цены!$B$38</f>
        <v>0</v>
      </c>
      <c r="AT33" s="43">
        <f>T33*Цены!$B$14+U33*Цены!$B$15+V33*Цены!$B$16+W33*Цены!$B$17+X33*Цены!$B$18+Y33*Цены!$B$19+Z33*Цены!$B$20</f>
        <v>0</v>
      </c>
      <c r="AU33" s="43">
        <f>AA33*Цены!$B$21+AB33*Цены!$B$22+AC33*Цены!$B$23+AD33*Цены!$B$24+AE33*Цены!$B$25+AF33*Цены!$B$26+AG33*Цены!$B$27+AH33*Цены!$B$28+AI33*Цены!$B$29+AJ33*Цены!$B$30+AK33*Цены!$B$31+AL33*Цены!$B$32+AM33*Цены!$B$33+AN33*Цены!$B$34+AO33*Цены!$B$35+AP33*Цены!$B$36</f>
        <v>0</v>
      </c>
      <c r="AV33" s="43" t="str">
        <f t="shared" si="0"/>
        <v/>
      </c>
    </row>
    <row r="34" spans="1:48" hidden="1" x14ac:dyDescent="0.25">
      <c r="A34" s="19">
        <v>32</v>
      </c>
      <c r="B34" s="71"/>
      <c r="C34" s="17"/>
      <c r="D34" s="18"/>
      <c r="E34" s="16"/>
      <c r="F34" s="3"/>
      <c r="G34" s="3"/>
      <c r="H34" s="84"/>
      <c r="I34" s="7"/>
      <c r="J34" s="95"/>
      <c r="K34" s="16"/>
      <c r="L34" s="92"/>
      <c r="M34" s="3"/>
      <c r="N34" s="3"/>
      <c r="O34" s="3"/>
      <c r="P34" s="3"/>
      <c r="Q34" s="3"/>
      <c r="R34" s="3"/>
      <c r="S34" s="7"/>
      <c r="T34" s="17"/>
      <c r="U34" s="3"/>
      <c r="V34" s="3"/>
      <c r="W34" s="3"/>
      <c r="X34" s="3"/>
      <c r="Y34" s="3"/>
      <c r="Z34" s="18"/>
      <c r="AA34" s="16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7"/>
      <c r="AQ34" s="42"/>
      <c r="AR34" s="43">
        <f>E34*Цены!$B$2+F34*Цены!$B$3+G34*Цены!$B$5+H34*Цены!$B$6+I34*Цены!$B$4</f>
        <v>0</v>
      </c>
      <c r="AS34" s="43">
        <f>K34*Цены!$B$7+L34*Цены!$B$8+M34*Цены!$B$9+N34*Цены!$B$10+O34*Цены!$B$11+P34*Цены!$B$12+Q34*Цены!$B$13+R34*Цены!$B$37+Данные!S34*Цены!$B$38</f>
        <v>0</v>
      </c>
      <c r="AT34" s="43">
        <f>T34*Цены!$B$14+U34*Цены!$B$15+V34*Цены!$B$16+W34*Цены!$B$17+X34*Цены!$B$18+Y34*Цены!$B$19+Z34*Цены!$B$20</f>
        <v>0</v>
      </c>
      <c r="AU34" s="43">
        <f>AA34*Цены!$B$21+AB34*Цены!$B$22+AC34*Цены!$B$23+AD34*Цены!$B$24+AE34*Цены!$B$25+AF34*Цены!$B$26+AG34*Цены!$B$27+AH34*Цены!$B$28+AI34*Цены!$B$29+AJ34*Цены!$B$30+AK34*Цены!$B$31+AL34*Цены!$B$32+AM34*Цены!$B$33+AN34*Цены!$B$34+AO34*Цены!$B$35+AP34*Цены!$B$36</f>
        <v>0</v>
      </c>
      <c r="AV34" s="43" t="str">
        <f t="shared" si="0"/>
        <v/>
      </c>
    </row>
    <row r="35" spans="1:48" hidden="1" x14ac:dyDescent="0.25">
      <c r="A35" s="19">
        <v>33</v>
      </c>
      <c r="B35" s="71"/>
      <c r="C35" s="17"/>
      <c r="D35" s="18"/>
      <c r="E35" s="16"/>
      <c r="F35" s="3"/>
      <c r="G35" s="3"/>
      <c r="H35" s="84"/>
      <c r="I35" s="7"/>
      <c r="J35" s="95"/>
      <c r="K35" s="16"/>
      <c r="L35" s="92"/>
      <c r="M35" s="3"/>
      <c r="N35" s="3"/>
      <c r="O35" s="3"/>
      <c r="P35" s="3"/>
      <c r="Q35" s="3"/>
      <c r="R35" s="3"/>
      <c r="S35" s="7"/>
      <c r="T35" s="17"/>
      <c r="U35" s="3"/>
      <c r="V35" s="3"/>
      <c r="W35" s="3"/>
      <c r="X35" s="3"/>
      <c r="Y35" s="3"/>
      <c r="Z35" s="18"/>
      <c r="AA35" s="16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7"/>
      <c r="AQ35" s="42"/>
      <c r="AR35" s="43">
        <f>E35*Цены!$B$2+F35*Цены!$B$3+G35*Цены!$B$5+H35*Цены!$B$6+I35*Цены!$B$4</f>
        <v>0</v>
      </c>
      <c r="AS35" s="43">
        <f>K35*Цены!$B$7+L35*Цены!$B$8+M35*Цены!$B$9+N35*Цены!$B$10+O35*Цены!$B$11+P35*Цены!$B$12+Q35*Цены!$B$13+R35*Цены!$B$37+Данные!S35*Цены!$B$38</f>
        <v>0</v>
      </c>
      <c r="AT35" s="43">
        <f>T35*Цены!$B$14+U35*Цены!$B$15+V35*Цены!$B$16+W35*Цены!$B$17+X35*Цены!$B$18+Y35*Цены!$B$19+Z35*Цены!$B$20</f>
        <v>0</v>
      </c>
      <c r="AU35" s="43">
        <f>AA35*Цены!$B$21+AB35*Цены!$B$22+AC35*Цены!$B$23+AD35*Цены!$B$24+AE35*Цены!$B$25+AF35*Цены!$B$26+AG35*Цены!$B$27+AH35*Цены!$B$28+AI35*Цены!$B$29+AJ35*Цены!$B$30+AK35*Цены!$B$31+AL35*Цены!$B$32+AM35*Цены!$B$33+AN35*Цены!$B$34+AO35*Цены!$B$35+AP35*Цены!$B$36</f>
        <v>0</v>
      </c>
      <c r="AV35" s="43" t="str">
        <f t="shared" si="0"/>
        <v/>
      </c>
    </row>
    <row r="36" spans="1:48" hidden="1" x14ac:dyDescent="0.25">
      <c r="A36" s="19">
        <v>34</v>
      </c>
      <c r="B36" s="71"/>
      <c r="C36" s="17"/>
      <c r="D36" s="18"/>
      <c r="E36" s="16"/>
      <c r="F36" s="3"/>
      <c r="G36" s="3"/>
      <c r="H36" s="84"/>
      <c r="I36" s="7"/>
      <c r="J36" s="95"/>
      <c r="K36" s="16"/>
      <c r="L36" s="92"/>
      <c r="M36" s="3"/>
      <c r="N36" s="3"/>
      <c r="O36" s="3"/>
      <c r="P36" s="3"/>
      <c r="Q36" s="3"/>
      <c r="R36" s="3"/>
      <c r="S36" s="7"/>
      <c r="T36" s="17"/>
      <c r="U36" s="3"/>
      <c r="V36" s="3"/>
      <c r="W36" s="3"/>
      <c r="X36" s="3"/>
      <c r="Y36" s="3"/>
      <c r="Z36" s="18"/>
      <c r="AA36" s="16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7"/>
      <c r="AQ36" s="42"/>
      <c r="AR36" s="43">
        <f>E36*Цены!$B$2+F36*Цены!$B$3+G36*Цены!$B$5+H36*Цены!$B$6+I36*Цены!$B$4</f>
        <v>0</v>
      </c>
      <c r="AS36" s="43">
        <f>K36*Цены!$B$7+L36*Цены!$B$8+M36*Цены!$B$9+N36*Цены!$B$10+O36*Цены!$B$11+P36*Цены!$B$12+Q36*Цены!$B$13+R36*Цены!$B$37+Данные!S36*Цены!$B$38</f>
        <v>0</v>
      </c>
      <c r="AT36" s="43">
        <f>T36*Цены!$B$14+U36*Цены!$B$15+V36*Цены!$B$16+W36*Цены!$B$17+X36*Цены!$B$18+Y36*Цены!$B$19+Z36*Цены!$B$20</f>
        <v>0</v>
      </c>
      <c r="AU36" s="43">
        <f>AA36*Цены!$B$21+AB36*Цены!$B$22+AC36*Цены!$B$23+AD36*Цены!$B$24+AE36*Цены!$B$25+AF36*Цены!$B$26+AG36*Цены!$B$27+AH36*Цены!$B$28+AI36*Цены!$B$29+AJ36*Цены!$B$30+AK36*Цены!$B$31+AL36*Цены!$B$32+AM36*Цены!$B$33+AN36*Цены!$B$34+AO36*Цены!$B$35+AP36*Цены!$B$36</f>
        <v>0</v>
      </c>
      <c r="AV36" s="43" t="str">
        <f t="shared" si="0"/>
        <v/>
      </c>
    </row>
    <row r="37" spans="1:48" hidden="1" x14ac:dyDescent="0.25">
      <c r="A37" s="19">
        <v>35</v>
      </c>
      <c r="B37" s="71"/>
      <c r="C37" s="17"/>
      <c r="D37" s="18"/>
      <c r="E37" s="16"/>
      <c r="F37" s="3"/>
      <c r="G37" s="3"/>
      <c r="H37" s="84"/>
      <c r="I37" s="7"/>
      <c r="J37" s="95"/>
      <c r="K37" s="16"/>
      <c r="L37" s="92"/>
      <c r="M37" s="3"/>
      <c r="N37" s="3"/>
      <c r="O37" s="3"/>
      <c r="P37" s="3"/>
      <c r="Q37" s="3"/>
      <c r="R37" s="3"/>
      <c r="S37" s="7"/>
      <c r="T37" s="17"/>
      <c r="U37" s="3"/>
      <c r="V37" s="3"/>
      <c r="W37" s="3"/>
      <c r="X37" s="3"/>
      <c r="Y37" s="3"/>
      <c r="Z37" s="18"/>
      <c r="AA37" s="16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7"/>
      <c r="AQ37" s="42"/>
      <c r="AR37" s="43">
        <f>E37*Цены!$B$2+F37*Цены!$B$3+G37*Цены!$B$5+H37*Цены!$B$6+I37*Цены!$B$4</f>
        <v>0</v>
      </c>
      <c r="AS37" s="43">
        <f>K37*Цены!$B$7+L37*Цены!$B$8+M37*Цены!$B$9+N37*Цены!$B$10+O37*Цены!$B$11+P37*Цены!$B$12+Q37*Цены!$B$13+R37*Цены!$B$37+Данные!S37*Цены!$B$38</f>
        <v>0</v>
      </c>
      <c r="AT37" s="43">
        <f>T37*Цены!$B$14+U37*Цены!$B$15+V37*Цены!$B$16+W37*Цены!$B$17+X37*Цены!$B$18+Y37*Цены!$B$19+Z37*Цены!$B$20</f>
        <v>0</v>
      </c>
      <c r="AU37" s="43">
        <f>AA37*Цены!$B$21+AB37*Цены!$B$22+AC37*Цены!$B$23+AD37*Цены!$B$24+AE37*Цены!$B$25+AF37*Цены!$B$26+AG37*Цены!$B$27+AH37*Цены!$B$28+AI37*Цены!$B$29+AJ37*Цены!$B$30+AK37*Цены!$B$31+AL37*Цены!$B$32+AM37*Цены!$B$33+AN37*Цены!$B$34+AO37*Цены!$B$35+AP37*Цены!$B$36</f>
        <v>0</v>
      </c>
      <c r="AV37" s="43" t="str">
        <f t="shared" si="0"/>
        <v/>
      </c>
    </row>
    <row r="38" spans="1:48" hidden="1" x14ac:dyDescent="0.25">
      <c r="A38" s="19">
        <v>36</v>
      </c>
      <c r="B38" s="71"/>
      <c r="C38" s="17"/>
      <c r="D38" s="18"/>
      <c r="E38" s="16"/>
      <c r="F38" s="3"/>
      <c r="G38" s="3"/>
      <c r="H38" s="84"/>
      <c r="I38" s="7"/>
      <c r="J38" s="95"/>
      <c r="K38" s="16"/>
      <c r="L38" s="92"/>
      <c r="M38" s="3"/>
      <c r="N38" s="3"/>
      <c r="O38" s="3"/>
      <c r="P38" s="3"/>
      <c r="Q38" s="3"/>
      <c r="R38" s="3"/>
      <c r="S38" s="7"/>
      <c r="T38" s="17"/>
      <c r="U38" s="3"/>
      <c r="V38" s="3"/>
      <c r="W38" s="3"/>
      <c r="X38" s="3"/>
      <c r="Y38" s="3"/>
      <c r="Z38" s="18"/>
      <c r="AA38" s="16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7"/>
      <c r="AQ38" s="42"/>
      <c r="AR38" s="43">
        <f>E38*Цены!$B$2+F38*Цены!$B$3+G38*Цены!$B$5+H38*Цены!$B$6+I38*Цены!$B$4</f>
        <v>0</v>
      </c>
      <c r="AS38" s="43">
        <f>K38*Цены!$B$7+L38*Цены!$B$8+M38*Цены!$B$9+N38*Цены!$B$10+O38*Цены!$B$11+P38*Цены!$B$12+Q38*Цены!$B$13+R38*Цены!$B$37+Данные!S38*Цены!$B$38</f>
        <v>0</v>
      </c>
      <c r="AT38" s="43">
        <f>T38*Цены!$B$14+U38*Цены!$B$15+V38*Цены!$B$16+W38*Цены!$B$17+X38*Цены!$B$18+Y38*Цены!$B$19+Z38*Цены!$B$20</f>
        <v>0</v>
      </c>
      <c r="AU38" s="43">
        <f>AA38*Цены!$B$21+AB38*Цены!$B$22+AC38*Цены!$B$23+AD38*Цены!$B$24+AE38*Цены!$B$25+AF38*Цены!$B$26+AG38*Цены!$B$27+AH38*Цены!$B$28+AI38*Цены!$B$29+AJ38*Цены!$B$30+AK38*Цены!$B$31+AL38*Цены!$B$32+AM38*Цены!$B$33+AN38*Цены!$B$34+AO38*Цены!$B$35+AP38*Цены!$B$36</f>
        <v>0</v>
      </c>
      <c r="AV38" s="43" t="str">
        <f t="shared" si="0"/>
        <v/>
      </c>
    </row>
    <row r="39" spans="1:48" hidden="1" x14ac:dyDescent="0.25">
      <c r="A39" s="19">
        <v>37</v>
      </c>
      <c r="B39" s="71"/>
      <c r="C39" s="17"/>
      <c r="D39" s="18"/>
      <c r="E39" s="16"/>
      <c r="F39" s="3"/>
      <c r="G39" s="3"/>
      <c r="H39" s="84"/>
      <c r="I39" s="7"/>
      <c r="J39" s="95"/>
      <c r="K39" s="16"/>
      <c r="L39" s="92"/>
      <c r="M39" s="3"/>
      <c r="N39" s="3"/>
      <c r="O39" s="3"/>
      <c r="P39" s="3"/>
      <c r="Q39" s="3"/>
      <c r="R39" s="3"/>
      <c r="S39" s="7"/>
      <c r="T39" s="17"/>
      <c r="U39" s="3"/>
      <c r="V39" s="3"/>
      <c r="W39" s="3"/>
      <c r="X39" s="3"/>
      <c r="Y39" s="3"/>
      <c r="Z39" s="18"/>
      <c r="AA39" s="16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7"/>
      <c r="AQ39" s="42"/>
      <c r="AR39" s="43">
        <f>E39*Цены!$B$2+F39*Цены!$B$3+G39*Цены!$B$5+H39*Цены!$B$6+I39*Цены!$B$4</f>
        <v>0</v>
      </c>
      <c r="AS39" s="43">
        <f>K39*Цены!$B$7+L39*Цены!$B$8+M39*Цены!$B$9+N39*Цены!$B$10+O39*Цены!$B$11+P39*Цены!$B$12+Q39*Цены!$B$13+R39*Цены!$B$37+Данные!S39*Цены!$B$38</f>
        <v>0</v>
      </c>
      <c r="AT39" s="43">
        <f>T39*Цены!$B$14+U39*Цены!$B$15+V39*Цены!$B$16+W39*Цены!$B$17+X39*Цены!$B$18+Y39*Цены!$B$19+Z39*Цены!$B$20</f>
        <v>0</v>
      </c>
      <c r="AU39" s="43">
        <f>AA39*Цены!$B$21+AB39*Цены!$B$22+AC39*Цены!$B$23+AD39*Цены!$B$24+AE39*Цены!$B$25+AF39*Цены!$B$26+AG39*Цены!$B$27+AH39*Цены!$B$28+AI39*Цены!$B$29+AJ39*Цены!$B$30+AK39*Цены!$B$31+AL39*Цены!$B$32+AM39*Цены!$B$33+AN39*Цены!$B$34+AO39*Цены!$B$35+AP39*Цены!$B$36</f>
        <v>0</v>
      </c>
      <c r="AV39" s="43" t="str">
        <f t="shared" si="0"/>
        <v/>
      </c>
    </row>
    <row r="40" spans="1:48" hidden="1" x14ac:dyDescent="0.25">
      <c r="A40" s="19">
        <v>38</v>
      </c>
      <c r="B40" s="71"/>
      <c r="C40" s="17"/>
      <c r="D40" s="18"/>
      <c r="E40" s="16"/>
      <c r="F40" s="3"/>
      <c r="G40" s="3"/>
      <c r="H40" s="84"/>
      <c r="I40" s="7"/>
      <c r="J40" s="95"/>
      <c r="K40" s="16"/>
      <c r="L40" s="92"/>
      <c r="M40" s="3"/>
      <c r="N40" s="3"/>
      <c r="O40" s="3"/>
      <c r="P40" s="3"/>
      <c r="Q40" s="3"/>
      <c r="R40" s="3"/>
      <c r="S40" s="7"/>
      <c r="T40" s="17"/>
      <c r="U40" s="3"/>
      <c r="V40" s="3"/>
      <c r="W40" s="3"/>
      <c r="X40" s="3"/>
      <c r="Y40" s="3"/>
      <c r="Z40" s="18"/>
      <c r="AA40" s="16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7"/>
      <c r="AQ40" s="42"/>
      <c r="AR40" s="43">
        <f>E40*Цены!$B$2+F40*Цены!$B$3+G40*Цены!$B$5+H40*Цены!$B$6+I40*Цены!$B$4</f>
        <v>0</v>
      </c>
      <c r="AS40" s="43">
        <f>K40*Цены!$B$7+L40*Цены!$B$8+M40*Цены!$B$9+N40*Цены!$B$10+O40*Цены!$B$11+P40*Цены!$B$12+Q40*Цены!$B$13+R40*Цены!$B$37+Данные!S40*Цены!$B$38</f>
        <v>0</v>
      </c>
      <c r="AT40" s="43">
        <f>T40*Цены!$B$14+U40*Цены!$B$15+V40*Цены!$B$16+W40*Цены!$B$17+X40*Цены!$B$18+Y40*Цены!$B$19+Z40*Цены!$B$20</f>
        <v>0</v>
      </c>
      <c r="AU40" s="43">
        <f>AA40*Цены!$B$21+AB40*Цены!$B$22+AC40*Цены!$B$23+AD40*Цены!$B$24+AE40*Цены!$B$25+AF40*Цены!$B$26+AG40*Цены!$B$27+AH40*Цены!$B$28+AI40*Цены!$B$29+AJ40*Цены!$B$30+AK40*Цены!$B$31+AL40*Цены!$B$32+AM40*Цены!$B$33+AN40*Цены!$B$34+AO40*Цены!$B$35+AP40*Цены!$B$36</f>
        <v>0</v>
      </c>
      <c r="AV40" s="43" t="str">
        <f t="shared" si="0"/>
        <v/>
      </c>
    </row>
    <row r="41" spans="1:48" hidden="1" x14ac:dyDescent="0.25">
      <c r="A41" s="19">
        <v>39</v>
      </c>
      <c r="B41" s="71"/>
      <c r="C41" s="17"/>
      <c r="D41" s="18"/>
      <c r="E41" s="16"/>
      <c r="F41" s="3"/>
      <c r="G41" s="3"/>
      <c r="H41" s="84"/>
      <c r="I41" s="7"/>
      <c r="J41" s="95"/>
      <c r="K41" s="16"/>
      <c r="L41" s="92"/>
      <c r="M41" s="3"/>
      <c r="N41" s="3"/>
      <c r="O41" s="3"/>
      <c r="P41" s="3"/>
      <c r="Q41" s="3"/>
      <c r="R41" s="3"/>
      <c r="S41" s="7"/>
      <c r="T41" s="17"/>
      <c r="U41" s="3"/>
      <c r="V41" s="3"/>
      <c r="W41" s="3"/>
      <c r="X41" s="3"/>
      <c r="Y41" s="3"/>
      <c r="Z41" s="18"/>
      <c r="AA41" s="16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7"/>
      <c r="AQ41" s="42"/>
      <c r="AR41" s="43">
        <f>E41*Цены!$B$2+F41*Цены!$B$3+G41*Цены!$B$5+H41*Цены!$B$6+I41*Цены!$B$4</f>
        <v>0</v>
      </c>
      <c r="AS41" s="43">
        <f>K41*Цены!$B$7+L41*Цены!$B$8+M41*Цены!$B$9+N41*Цены!$B$10+O41*Цены!$B$11+P41*Цены!$B$12+Q41*Цены!$B$13+R41*Цены!$B$37+Данные!S41*Цены!$B$38</f>
        <v>0</v>
      </c>
      <c r="AT41" s="43">
        <f>T41*Цены!$B$14+U41*Цены!$B$15+V41*Цены!$B$16+W41*Цены!$B$17+X41*Цены!$B$18+Y41*Цены!$B$19+Z41*Цены!$B$20</f>
        <v>0</v>
      </c>
      <c r="AU41" s="43">
        <f>AA41*Цены!$B$21+AB41*Цены!$B$22+AC41*Цены!$B$23+AD41*Цены!$B$24+AE41*Цены!$B$25+AF41*Цены!$B$26+AG41*Цены!$B$27+AH41*Цены!$B$28+AI41*Цены!$B$29+AJ41*Цены!$B$30+AK41*Цены!$B$31+AL41*Цены!$B$32+AM41*Цены!$B$33+AN41*Цены!$B$34+AO41*Цены!$B$35+AP41*Цены!$B$36</f>
        <v>0</v>
      </c>
      <c r="AV41" s="43" t="str">
        <f t="shared" si="0"/>
        <v/>
      </c>
    </row>
    <row r="42" spans="1:48" hidden="1" x14ac:dyDescent="0.25">
      <c r="A42" s="19">
        <v>40</v>
      </c>
      <c r="B42" s="71"/>
      <c r="C42" s="17"/>
      <c r="D42" s="18"/>
      <c r="E42" s="16"/>
      <c r="F42" s="3"/>
      <c r="G42" s="3"/>
      <c r="H42" s="84"/>
      <c r="I42" s="7"/>
      <c r="J42" s="95"/>
      <c r="K42" s="16"/>
      <c r="L42" s="92"/>
      <c r="M42" s="3"/>
      <c r="N42" s="3"/>
      <c r="O42" s="3"/>
      <c r="P42" s="3"/>
      <c r="Q42" s="3"/>
      <c r="R42" s="3"/>
      <c r="S42" s="7"/>
      <c r="T42" s="17"/>
      <c r="U42" s="3"/>
      <c r="V42" s="3"/>
      <c r="W42" s="3"/>
      <c r="X42" s="3"/>
      <c r="Y42" s="3"/>
      <c r="Z42" s="18"/>
      <c r="AA42" s="16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7"/>
      <c r="AQ42" s="42"/>
      <c r="AR42" s="43">
        <f>E42*Цены!$B$2+F42*Цены!$B$3+G42*Цены!$B$5+H42*Цены!$B$6+I42*Цены!$B$4</f>
        <v>0</v>
      </c>
      <c r="AS42" s="43">
        <f>K42*Цены!$B$7+L42*Цены!$B$8+M42*Цены!$B$9+N42*Цены!$B$10+O42*Цены!$B$11+P42*Цены!$B$12+Q42*Цены!$B$13+R42*Цены!$B$37+Данные!S42*Цены!$B$38</f>
        <v>0</v>
      </c>
      <c r="AT42" s="43">
        <f>T42*Цены!$B$14+U42*Цены!$B$15+V42*Цены!$B$16+W42*Цены!$B$17+X42*Цены!$B$18+Y42*Цены!$B$19+Z42*Цены!$B$20</f>
        <v>0</v>
      </c>
      <c r="AU42" s="43">
        <f>AA42*Цены!$B$21+AB42*Цены!$B$22+AC42*Цены!$B$23+AD42*Цены!$B$24+AE42*Цены!$B$25+AF42*Цены!$B$26+AG42*Цены!$B$27+AH42*Цены!$B$28+AI42*Цены!$B$29+AJ42*Цены!$B$30+AK42*Цены!$B$31+AL42*Цены!$B$32+AM42*Цены!$B$33+AN42*Цены!$B$34+AO42*Цены!$B$35+AP42*Цены!$B$36</f>
        <v>0</v>
      </c>
      <c r="AV42" s="43" t="str">
        <f t="shared" si="0"/>
        <v/>
      </c>
    </row>
    <row r="43" spans="1:48" hidden="1" x14ac:dyDescent="0.25">
      <c r="A43" s="19">
        <v>41</v>
      </c>
      <c r="B43" s="71"/>
      <c r="C43" s="17"/>
      <c r="D43" s="18"/>
      <c r="E43" s="16"/>
      <c r="F43" s="3"/>
      <c r="G43" s="3"/>
      <c r="H43" s="84"/>
      <c r="I43" s="7"/>
      <c r="J43" s="95"/>
      <c r="K43" s="16"/>
      <c r="L43" s="92"/>
      <c r="M43" s="3"/>
      <c r="N43" s="3"/>
      <c r="O43" s="3"/>
      <c r="P43" s="3"/>
      <c r="Q43" s="3"/>
      <c r="R43" s="3"/>
      <c r="S43" s="7"/>
      <c r="T43" s="17"/>
      <c r="U43" s="3"/>
      <c r="V43" s="3"/>
      <c r="W43" s="3"/>
      <c r="X43" s="3"/>
      <c r="Y43" s="3"/>
      <c r="Z43" s="18"/>
      <c r="AA43" s="16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7"/>
      <c r="AQ43" s="42"/>
      <c r="AR43" s="43">
        <f>E43*Цены!$B$2+F43*Цены!$B$3+G43*Цены!$B$5+H43*Цены!$B$6+I43*Цены!$B$4</f>
        <v>0</v>
      </c>
      <c r="AS43" s="43">
        <f>K43*Цены!$B$7+L43*Цены!$B$8+M43*Цены!$B$9+N43*Цены!$B$10+O43*Цены!$B$11+P43*Цены!$B$12+Q43*Цены!$B$13+R43*Цены!$B$37+Данные!S43*Цены!$B$38</f>
        <v>0</v>
      </c>
      <c r="AT43" s="43">
        <f>T43*Цены!$B$14+U43*Цены!$B$15+V43*Цены!$B$16+W43*Цены!$B$17+X43*Цены!$B$18+Y43*Цены!$B$19+Z43*Цены!$B$20</f>
        <v>0</v>
      </c>
      <c r="AU43" s="43">
        <f>AA43*Цены!$B$21+AB43*Цены!$B$22+AC43*Цены!$B$23+AD43*Цены!$B$24+AE43*Цены!$B$25+AF43*Цены!$B$26+AG43*Цены!$B$27+AH43*Цены!$B$28+AI43*Цены!$B$29+AJ43*Цены!$B$30+AK43*Цены!$B$31+AL43*Цены!$B$32+AM43*Цены!$B$33+AN43*Цены!$B$34+AO43*Цены!$B$35+AP43*Цены!$B$36</f>
        <v>0</v>
      </c>
      <c r="AV43" s="43" t="str">
        <f t="shared" si="0"/>
        <v/>
      </c>
    </row>
    <row r="44" spans="1:48" hidden="1" x14ac:dyDescent="0.25">
      <c r="A44" s="19">
        <v>42</v>
      </c>
      <c r="B44" s="71"/>
      <c r="C44" s="17"/>
      <c r="D44" s="18"/>
      <c r="E44" s="16"/>
      <c r="F44" s="3"/>
      <c r="G44" s="3"/>
      <c r="H44" s="84"/>
      <c r="I44" s="7"/>
      <c r="J44" s="95"/>
      <c r="K44" s="16"/>
      <c r="L44" s="92"/>
      <c r="M44" s="3"/>
      <c r="N44" s="3"/>
      <c r="O44" s="3"/>
      <c r="P44" s="3"/>
      <c r="Q44" s="3"/>
      <c r="R44" s="3"/>
      <c r="S44" s="7"/>
      <c r="T44" s="17"/>
      <c r="U44" s="3"/>
      <c r="V44" s="3"/>
      <c r="W44" s="3"/>
      <c r="X44" s="3"/>
      <c r="Y44" s="3"/>
      <c r="Z44" s="18"/>
      <c r="AA44" s="16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7"/>
      <c r="AQ44" s="42"/>
      <c r="AR44" s="43">
        <f>E44*Цены!$B$2+F44*Цены!$B$3+G44*Цены!$B$5+H44*Цены!$B$6+I44*Цены!$B$4</f>
        <v>0</v>
      </c>
      <c r="AS44" s="43">
        <f>K44*Цены!$B$7+L44*Цены!$B$8+M44*Цены!$B$9+N44*Цены!$B$10+O44*Цены!$B$11+P44*Цены!$B$12+Q44*Цены!$B$13+R44*Цены!$B$37+Данные!S44*Цены!$B$38</f>
        <v>0</v>
      </c>
      <c r="AT44" s="43">
        <f>T44*Цены!$B$14+U44*Цены!$B$15+V44*Цены!$B$16+W44*Цены!$B$17+X44*Цены!$B$18+Y44*Цены!$B$19+Z44*Цены!$B$20</f>
        <v>0</v>
      </c>
      <c r="AU44" s="43">
        <f>AA44*Цены!$B$21+AB44*Цены!$B$22+AC44*Цены!$B$23+AD44*Цены!$B$24+AE44*Цены!$B$25+AF44*Цены!$B$26+AG44*Цены!$B$27+AH44*Цены!$B$28+AI44*Цены!$B$29+AJ44*Цены!$B$30+AK44*Цены!$B$31+AL44*Цены!$B$32+AM44*Цены!$B$33+AN44*Цены!$B$34+AO44*Цены!$B$35+AP44*Цены!$B$36</f>
        <v>0</v>
      </c>
      <c r="AV44" s="43" t="str">
        <f t="shared" si="0"/>
        <v/>
      </c>
    </row>
    <row r="45" spans="1:48" hidden="1" x14ac:dyDescent="0.25">
      <c r="A45" s="19">
        <v>43</v>
      </c>
      <c r="B45" s="71"/>
      <c r="C45" s="17"/>
      <c r="D45" s="18"/>
      <c r="E45" s="16"/>
      <c r="F45" s="3"/>
      <c r="G45" s="3"/>
      <c r="H45" s="84"/>
      <c r="I45" s="7"/>
      <c r="J45" s="95"/>
      <c r="K45" s="16"/>
      <c r="L45" s="92"/>
      <c r="M45" s="3"/>
      <c r="N45" s="3"/>
      <c r="O45" s="3"/>
      <c r="P45" s="3"/>
      <c r="Q45" s="3"/>
      <c r="R45" s="3"/>
      <c r="S45" s="7"/>
      <c r="T45" s="17"/>
      <c r="U45" s="3"/>
      <c r="V45" s="3"/>
      <c r="W45" s="3"/>
      <c r="X45" s="3"/>
      <c r="Y45" s="3"/>
      <c r="Z45" s="18"/>
      <c r="AA45" s="16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7"/>
      <c r="AQ45" s="42"/>
      <c r="AR45" s="43">
        <f>E45*Цены!$B$2+F45*Цены!$B$3+G45*Цены!$B$5+H45*Цены!$B$6+I45*Цены!$B$4</f>
        <v>0</v>
      </c>
      <c r="AS45" s="43">
        <f>K45*Цены!$B$7+L45*Цены!$B$8+M45*Цены!$B$9+N45*Цены!$B$10+O45*Цены!$B$11+P45*Цены!$B$12+Q45*Цены!$B$13+R45*Цены!$B$37+Данные!S45*Цены!$B$38</f>
        <v>0</v>
      </c>
      <c r="AT45" s="43">
        <f>T45*Цены!$B$14+U45*Цены!$B$15+V45*Цены!$B$16+W45*Цены!$B$17+X45*Цены!$B$18+Y45*Цены!$B$19+Z45*Цены!$B$20</f>
        <v>0</v>
      </c>
      <c r="AU45" s="43">
        <f>AA45*Цены!$B$21+AB45*Цены!$B$22+AC45*Цены!$B$23+AD45*Цены!$B$24+AE45*Цены!$B$25+AF45*Цены!$B$26+AG45*Цены!$B$27+AH45*Цены!$B$28+AI45*Цены!$B$29+AJ45*Цены!$B$30+AK45*Цены!$B$31+AL45*Цены!$B$32+AM45*Цены!$B$33+AN45*Цены!$B$34+AO45*Цены!$B$35+AP45*Цены!$B$36</f>
        <v>0</v>
      </c>
      <c r="AV45" s="43" t="str">
        <f t="shared" si="0"/>
        <v/>
      </c>
    </row>
    <row r="46" spans="1:48" hidden="1" x14ac:dyDescent="0.25">
      <c r="A46" s="19">
        <v>44</v>
      </c>
      <c r="B46" s="71"/>
      <c r="C46" s="17"/>
      <c r="D46" s="18"/>
      <c r="E46" s="16"/>
      <c r="F46" s="3"/>
      <c r="G46" s="3"/>
      <c r="H46" s="84"/>
      <c r="I46" s="7"/>
      <c r="J46" s="95"/>
      <c r="K46" s="16"/>
      <c r="L46" s="92"/>
      <c r="M46" s="3"/>
      <c r="N46" s="3"/>
      <c r="O46" s="3"/>
      <c r="P46" s="3"/>
      <c r="Q46" s="3"/>
      <c r="R46" s="3"/>
      <c r="S46" s="7"/>
      <c r="T46" s="17"/>
      <c r="U46" s="3"/>
      <c r="V46" s="3"/>
      <c r="W46" s="3"/>
      <c r="X46" s="3"/>
      <c r="Y46" s="3"/>
      <c r="Z46" s="18"/>
      <c r="AA46" s="16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7"/>
      <c r="AQ46" s="42"/>
      <c r="AR46" s="43">
        <f>E46*Цены!$B$2+F46*Цены!$B$3+G46*Цены!$B$5+H46*Цены!$B$6+I46*Цены!$B$4</f>
        <v>0</v>
      </c>
      <c r="AS46" s="43">
        <f>K46*Цены!$B$7+L46*Цены!$B$8+M46*Цены!$B$9+N46*Цены!$B$10+O46*Цены!$B$11+P46*Цены!$B$12+Q46*Цены!$B$13+R46*Цены!$B$37+Данные!S46*Цены!$B$38</f>
        <v>0</v>
      </c>
      <c r="AT46" s="43">
        <f>T46*Цены!$B$14+U46*Цены!$B$15+V46*Цены!$B$16+W46*Цены!$B$17+X46*Цены!$B$18+Y46*Цены!$B$19+Z46*Цены!$B$20</f>
        <v>0</v>
      </c>
      <c r="AU46" s="43">
        <f>AA46*Цены!$B$21+AB46*Цены!$B$22+AC46*Цены!$B$23+AD46*Цены!$B$24+AE46*Цены!$B$25+AF46*Цены!$B$26+AG46*Цены!$B$27+AH46*Цены!$B$28+AI46*Цены!$B$29+AJ46*Цены!$B$30+AK46*Цены!$B$31+AL46*Цены!$B$32+AM46*Цены!$B$33+AN46*Цены!$B$34+AO46*Цены!$B$35+AP46*Цены!$B$36</f>
        <v>0</v>
      </c>
      <c r="AV46" s="43" t="str">
        <f t="shared" si="0"/>
        <v/>
      </c>
    </row>
    <row r="47" spans="1:48" ht="15.75" hidden="1" thickBot="1" x14ac:dyDescent="0.3">
      <c r="A47" s="80">
        <v>45</v>
      </c>
      <c r="B47" s="81"/>
      <c r="C47" s="82"/>
      <c r="D47" s="20"/>
      <c r="E47" s="16"/>
      <c r="F47" s="3"/>
      <c r="G47" s="3"/>
      <c r="H47" s="84"/>
      <c r="I47" s="7"/>
      <c r="J47" s="95"/>
      <c r="K47" s="16"/>
      <c r="L47" s="92"/>
      <c r="M47" s="3"/>
      <c r="N47" s="3"/>
      <c r="O47" s="3"/>
      <c r="P47" s="3"/>
      <c r="Q47" s="3"/>
      <c r="R47" s="3"/>
      <c r="S47" s="7"/>
      <c r="T47" s="17"/>
      <c r="U47" s="3"/>
      <c r="V47" s="3"/>
      <c r="W47" s="3"/>
      <c r="X47" s="3"/>
      <c r="Y47" s="3"/>
      <c r="Z47" s="18"/>
      <c r="AA47" s="16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7"/>
      <c r="AQ47" s="42"/>
      <c r="AR47" s="43">
        <f>E47*Цены!$B$2+F47*Цены!$B$3+G47*Цены!$B$5+H47*Цены!$B$6+I47*Цены!$B$4</f>
        <v>0</v>
      </c>
      <c r="AS47" s="43">
        <f>K47*Цены!$B$7+L47*Цены!$B$8+M47*Цены!$B$9+N47*Цены!$B$10+O47*Цены!$B$11+P47*Цены!$B$12+Q47*Цены!$B$13+R47*Цены!$B$37+Данные!S47*Цены!$B$38</f>
        <v>0</v>
      </c>
      <c r="AT47" s="43">
        <f>T47*Цены!$B$14+U47*Цены!$B$15+V47*Цены!$B$16+W47*Цены!$B$17+X47*Цены!$B$18+Y47*Цены!$B$19+Z47*Цены!$B$20</f>
        <v>0</v>
      </c>
      <c r="AU47" s="43">
        <f>AA47*Цены!$B$21+AB47*Цены!$B$22+AC47*Цены!$B$23+AD47*Цены!$B$24+AE47*Цены!$B$25+AF47*Цены!$B$26+AG47*Цены!$B$27+AH47*Цены!$B$28+AI47*Цены!$B$29+AJ47*Цены!$B$30+AK47*Цены!$B$31+AL47*Цены!$B$32+AM47*Цены!$B$33+AN47*Цены!$B$34+AO47*Цены!$B$35+AP47*Цены!$B$36</f>
        <v>0</v>
      </c>
      <c r="AV47" s="43" t="str">
        <f t="shared" si="0"/>
        <v/>
      </c>
    </row>
    <row r="48" spans="1:48" ht="15.75" thickBot="1" x14ac:dyDescent="0.3">
      <c r="A48" s="98" t="s">
        <v>46</v>
      </c>
      <c r="B48" s="99"/>
      <c r="C48" s="99"/>
      <c r="D48" s="100"/>
      <c r="E48" s="54">
        <f t="shared" ref="E48:AP48" si="1">IF(SUM(E3:E47)&gt;0,SUM(E3:E47),"")</f>
        <v>8</v>
      </c>
      <c r="F48" s="36">
        <f t="shared" si="1"/>
        <v>13</v>
      </c>
      <c r="G48" s="36">
        <f t="shared" si="1"/>
        <v>2</v>
      </c>
      <c r="H48" s="85">
        <f t="shared" si="1"/>
        <v>15</v>
      </c>
      <c r="I48" s="48">
        <f t="shared" si="1"/>
        <v>8</v>
      </c>
      <c r="J48" s="96">
        <f t="shared" si="1"/>
        <v>281502</v>
      </c>
      <c r="K48" s="54">
        <f t="shared" si="1"/>
        <v>1</v>
      </c>
      <c r="L48" s="93" t="str">
        <f t="shared" si="1"/>
        <v/>
      </c>
      <c r="M48" s="36" t="str">
        <f t="shared" si="1"/>
        <v/>
      </c>
      <c r="N48" s="36" t="str">
        <f t="shared" si="1"/>
        <v/>
      </c>
      <c r="O48" s="36" t="str">
        <f t="shared" si="1"/>
        <v/>
      </c>
      <c r="P48" s="36" t="str">
        <f t="shared" si="1"/>
        <v/>
      </c>
      <c r="Q48" s="36" t="str">
        <f t="shared" si="1"/>
        <v/>
      </c>
      <c r="R48" s="36">
        <f t="shared" si="1"/>
        <v>15</v>
      </c>
      <c r="S48" s="48" t="str">
        <f t="shared" si="1"/>
        <v/>
      </c>
      <c r="T48" s="52">
        <f t="shared" si="1"/>
        <v>16</v>
      </c>
      <c r="U48" s="36">
        <f t="shared" si="1"/>
        <v>4</v>
      </c>
      <c r="V48" s="36" t="str">
        <f t="shared" si="1"/>
        <v/>
      </c>
      <c r="W48" s="36" t="str">
        <f t="shared" si="1"/>
        <v/>
      </c>
      <c r="X48" s="36" t="str">
        <f t="shared" si="1"/>
        <v/>
      </c>
      <c r="Y48" s="36" t="str">
        <f t="shared" si="1"/>
        <v/>
      </c>
      <c r="Z48" s="37" t="str">
        <f t="shared" si="1"/>
        <v/>
      </c>
      <c r="AA48" s="54">
        <f t="shared" si="1"/>
        <v>1</v>
      </c>
      <c r="AB48" s="36" t="str">
        <f t="shared" si="1"/>
        <v/>
      </c>
      <c r="AC48" s="36">
        <f t="shared" si="1"/>
        <v>15</v>
      </c>
      <c r="AD48" s="36" t="str">
        <f t="shared" si="1"/>
        <v/>
      </c>
      <c r="AE48" s="36" t="str">
        <f t="shared" si="1"/>
        <v/>
      </c>
      <c r="AF48" s="36" t="str">
        <f t="shared" si="1"/>
        <v/>
      </c>
      <c r="AG48" s="36" t="str">
        <f t="shared" si="1"/>
        <v/>
      </c>
      <c r="AH48" s="36" t="str">
        <f t="shared" si="1"/>
        <v/>
      </c>
      <c r="AI48" s="36" t="str">
        <f t="shared" si="1"/>
        <v/>
      </c>
      <c r="AJ48" s="36" t="str">
        <f t="shared" si="1"/>
        <v/>
      </c>
      <c r="AK48" s="36">
        <f t="shared" si="1"/>
        <v>4</v>
      </c>
      <c r="AL48" s="36" t="str">
        <f t="shared" si="1"/>
        <v/>
      </c>
      <c r="AM48" s="36" t="str">
        <f t="shared" si="1"/>
        <v/>
      </c>
      <c r="AN48" s="36" t="str">
        <f t="shared" si="1"/>
        <v/>
      </c>
      <c r="AO48" s="36" t="str">
        <f t="shared" si="1"/>
        <v/>
      </c>
      <c r="AP48" s="48" t="str">
        <f t="shared" si="1"/>
        <v/>
      </c>
      <c r="AQ48" s="56">
        <f>COUNTIF(AQ3:AQ47,"=да")</f>
        <v>2</v>
      </c>
    </row>
  </sheetData>
  <mergeCells count="11">
    <mergeCell ref="A48:D48"/>
    <mergeCell ref="AQ1:AQ2"/>
    <mergeCell ref="A1:A2"/>
    <mergeCell ref="B1:B2"/>
    <mergeCell ref="D1:D2"/>
    <mergeCell ref="E1:I1"/>
    <mergeCell ref="T1:Z1"/>
    <mergeCell ref="AA1:AP1"/>
    <mergeCell ref="C1:C2"/>
    <mergeCell ref="J1:J2"/>
    <mergeCell ref="K1:S1"/>
  </mergeCells>
  <dataValidations count="1">
    <dataValidation type="list" allowBlank="1" showInputMessage="1" showErrorMessage="1" sqref="AQ3:AQ47">
      <formula1>$AW$3:$AW$4</formula1>
    </dataValidation>
  </dataValidations>
  <pageMargins left="0.23622047244094491" right="0.23622047244094491" top="0.74803149606299213" bottom="0.74803149606299213" header="0.31496062992125984" footer="0.31496062992125984"/>
  <pageSetup paperSize="9" scale="53" orientation="landscape" r:id="rId1"/>
  <ignoredErrors>
    <ignoredError sqref="T2 U2:AP2" numberStoredAsText="1"/>
    <ignoredError sqref="E48:F48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"/>
  <sheetViews>
    <sheetView tabSelected="1" zoomScaleNormal="100" workbookViewId="0">
      <pane ySplit="3" topLeftCell="A4" activePane="bottomLeft" state="frozen"/>
      <selection pane="bottomLeft" activeCell="N62" sqref="N62"/>
    </sheetView>
  </sheetViews>
  <sheetFormatPr defaultRowHeight="15" x14ac:dyDescent="0.25"/>
  <cols>
    <col min="1" max="1" width="4.28515625" style="1" customWidth="1"/>
    <col min="2" max="2" width="25.42578125" style="1" customWidth="1"/>
    <col min="3" max="3" width="6.5703125" style="1" customWidth="1"/>
    <col min="4" max="4" width="7.140625" style="1" customWidth="1"/>
    <col min="5" max="6" width="4.7109375" style="1" customWidth="1"/>
    <col min="7" max="7" width="4.42578125" style="1" customWidth="1"/>
    <col min="8" max="8" width="7.28515625" style="1" customWidth="1"/>
    <col min="9" max="9" width="5.85546875" style="1" customWidth="1"/>
    <col min="10" max="10" width="11.5703125" style="1" customWidth="1"/>
    <col min="11" max="11" width="6.28515625" style="1" customWidth="1"/>
    <col min="12" max="12" width="11.42578125" style="1" customWidth="1"/>
    <col min="13" max="13" width="13.140625" style="1" customWidth="1"/>
    <col min="14" max="16384" width="9.140625" style="1"/>
  </cols>
  <sheetData>
    <row r="1" spans="1:24" ht="27.75" customHeight="1" thickBot="1" x14ac:dyDescent="0.3">
      <c r="A1" s="127" t="s">
        <v>67</v>
      </c>
      <c r="B1" s="127"/>
      <c r="J1" s="117" t="s">
        <v>65</v>
      </c>
      <c r="K1" s="117"/>
      <c r="L1" s="117"/>
      <c r="M1" s="117"/>
      <c r="O1" s="116" t="s">
        <v>57</v>
      </c>
      <c r="P1" s="116"/>
      <c r="Q1" s="116"/>
      <c r="R1" s="116"/>
      <c r="S1" s="116"/>
      <c r="T1" s="116"/>
      <c r="U1" s="116"/>
      <c r="V1" s="116"/>
      <c r="W1" s="116"/>
      <c r="X1" s="116"/>
    </row>
    <row r="2" spans="1:24" ht="15.75" thickBot="1" x14ac:dyDescent="0.3">
      <c r="A2" s="124" t="s">
        <v>0</v>
      </c>
      <c r="B2" s="132" t="s">
        <v>1</v>
      </c>
      <c r="C2" s="130" t="s">
        <v>2</v>
      </c>
      <c r="D2" s="128" t="s">
        <v>3</v>
      </c>
      <c r="E2" s="124" t="s">
        <v>6</v>
      </c>
      <c r="F2" s="125"/>
      <c r="G2" s="125"/>
      <c r="H2" s="125"/>
      <c r="I2" s="126"/>
      <c r="J2" s="122" t="s">
        <v>36</v>
      </c>
      <c r="K2" s="98" t="s">
        <v>9</v>
      </c>
      <c r="L2" s="99"/>
      <c r="M2" s="100"/>
    </row>
    <row r="3" spans="1:24" ht="30.75" thickBot="1" x14ac:dyDescent="0.3">
      <c r="A3" s="134"/>
      <c r="B3" s="133"/>
      <c r="C3" s="131"/>
      <c r="D3" s="129"/>
      <c r="E3" s="66">
        <v>1</v>
      </c>
      <c r="F3" s="5">
        <v>2</v>
      </c>
      <c r="G3" s="5" t="s">
        <v>7</v>
      </c>
      <c r="H3" s="6" t="s">
        <v>47</v>
      </c>
      <c r="I3" s="25" t="s">
        <v>10</v>
      </c>
      <c r="J3" s="123"/>
      <c r="K3" s="67" t="s">
        <v>50</v>
      </c>
      <c r="L3" s="35" t="s">
        <v>39</v>
      </c>
      <c r="M3" s="28" t="s">
        <v>35</v>
      </c>
    </row>
    <row r="4" spans="1:24" x14ac:dyDescent="0.25">
      <c r="A4" s="33">
        <v>1</v>
      </c>
      <c r="B4" s="23" t="str">
        <f>IF(Данные!B3&lt;&gt;"",Данные!B3,"")</f>
        <v>Рудпром</v>
      </c>
      <c r="C4" s="24">
        <f>IF(Данные!C3&lt;&gt;"",Данные!C3,"")</f>
        <v>26</v>
      </c>
      <c r="D4" s="24">
        <f>IF(Данные!D3&lt;&gt;"",Данные!D3,"")</f>
        <v>13</v>
      </c>
      <c r="E4" s="21">
        <f>IF(Данные!E3&lt;&gt;"",Данные!E3,"")</f>
        <v>1</v>
      </c>
      <c r="F4" s="22" t="str">
        <f>IF(Данные!F3&lt;&gt;"",Данные!F3,"")</f>
        <v/>
      </c>
      <c r="G4" s="22" t="str">
        <f>IF(Данные!G3&lt;&gt;"",Данные!G3,"")</f>
        <v/>
      </c>
      <c r="H4" s="22" t="str">
        <f>IF(Данные!H3&lt;&gt;"",Данные!H3,"")</f>
        <v/>
      </c>
      <c r="I4" s="4" t="str">
        <f>IF(Данные!I3&lt;&gt;"",Данные!I3,"")</f>
        <v/>
      </c>
      <c r="J4" s="61">
        <f>IF(Данные!J3&lt;&gt;"",Данные!J3,"")</f>
        <v>4880</v>
      </c>
      <c r="K4" s="24">
        <f>IF(Данные!AQ3="да",2,IF(Данные!B3&lt;&gt;"",1,""))</f>
        <v>2</v>
      </c>
      <c r="L4" s="63">
        <f>IF(Данные!AR3&gt;0,Данные!AR3*K4,"")</f>
        <v>120</v>
      </c>
      <c r="M4" s="38">
        <f>IF(Данные!AV3&gt;0,Данные!AV3,"")</f>
        <v>112</v>
      </c>
    </row>
    <row r="5" spans="1:24" x14ac:dyDescent="0.25">
      <c r="A5" s="34">
        <v>2</v>
      </c>
      <c r="B5" s="18" t="str">
        <f>IF(Данные!B4&lt;&gt;"",Данные!B4,"")</f>
        <v>Ивастрой</v>
      </c>
      <c r="C5" s="8">
        <f>IF(Данные!C4&lt;&gt;"",Данные!C4,"")</f>
        <v>27</v>
      </c>
      <c r="D5" s="8">
        <f>IF(Данные!D4&lt;&gt;"",Данные!D4,"")</f>
        <v>11</v>
      </c>
      <c r="E5" s="16">
        <f>IF(Данные!E4&lt;&gt;"",Данные!E4,"")</f>
        <v>2</v>
      </c>
      <c r="F5" s="3">
        <f>IF(Данные!F4&lt;&gt;"",Данные!F4,"")</f>
        <v>13</v>
      </c>
      <c r="G5" s="3" t="str">
        <f>IF(Данные!G4&lt;&gt;"",Данные!G4,"")</f>
        <v/>
      </c>
      <c r="H5" s="3" t="str">
        <f>IF(Данные!H4&lt;&gt;"",Данные!H4,"")</f>
        <v/>
      </c>
      <c r="I5" s="7" t="str">
        <f>IF(Данные!I4&lt;&gt;"",Данные!I4,"")</f>
        <v/>
      </c>
      <c r="J5" s="62">
        <f>IF(Данные!J4&lt;&gt;"",Данные!J4,"")</f>
        <v>96180</v>
      </c>
      <c r="K5" s="9">
        <f>IF(Данные!AQ4="да",2,IF(Данные!B4&lt;&gt;"",1,""))</f>
        <v>2</v>
      </c>
      <c r="L5" s="64">
        <f>IF(Данные!AR4&gt;0,Данные!AR4*K5,"")</f>
        <v>2736</v>
      </c>
      <c r="M5" s="39">
        <f>IF(Данные!AV4&gt;0,Данные!AV4,"")</f>
        <v>2850</v>
      </c>
    </row>
    <row r="6" spans="1:24" x14ac:dyDescent="0.25">
      <c r="A6" s="34">
        <v>3</v>
      </c>
      <c r="B6" s="18" t="str">
        <f>IF(Данные!B5&lt;&gt;"",Данные!B5,"")</f>
        <v>Сфера за наличные</v>
      </c>
      <c r="C6" s="8">
        <f>IF(Данные!C5&lt;&gt;"",Данные!C5,"")</f>
        <v>40</v>
      </c>
      <c r="D6" s="8" t="str">
        <f>IF(Данные!D5&lt;&gt;"",Данные!D5,"")</f>
        <v>б/с</v>
      </c>
      <c r="E6" s="16">
        <f>IF(Данные!E5&lt;&gt;"",Данные!E5,"")</f>
        <v>4</v>
      </c>
      <c r="F6" s="3" t="str">
        <f>IF(Данные!F5&lt;&gt;"",Данные!F5,"")</f>
        <v/>
      </c>
      <c r="G6" s="3" t="str">
        <f>IF(Данные!G5&lt;&gt;"",Данные!G5,"")</f>
        <v/>
      </c>
      <c r="H6" s="3" t="str">
        <f>IF(Данные!H5&lt;&gt;"",Данные!H5,"")</f>
        <v/>
      </c>
      <c r="I6" s="7" t="str">
        <f>IF(Данные!I5&lt;&gt;"",Данные!I5,"")</f>
        <v/>
      </c>
      <c r="J6" s="62">
        <f>IF(Данные!J5&lt;&gt;"",Данные!J5,"")</f>
        <v>16352</v>
      </c>
      <c r="K6" s="9">
        <f>IF(Данные!AQ5="да",2,IF(Данные!B5&lt;&gt;"",1,""))</f>
        <v>1</v>
      </c>
      <c r="L6" s="64">
        <f>IF(Данные!AR5&gt;0,Данные!AR5*K6,"")</f>
        <v>240</v>
      </c>
      <c r="M6" s="39" t="str">
        <f>IF(Данные!AV5&gt;0,Данные!AV5,"")</f>
        <v/>
      </c>
    </row>
    <row r="7" spans="1:24" x14ac:dyDescent="0.25">
      <c r="A7" s="34">
        <v>4</v>
      </c>
      <c r="B7" s="18" t="str">
        <f>IF(Данные!B6&lt;&gt;"",Данные!B6,"")</f>
        <v>Профстрой</v>
      </c>
      <c r="C7" s="8">
        <f>IF(Данные!C6&lt;&gt;"",Данные!C6,"")</f>
        <v>51</v>
      </c>
      <c r="D7" s="8">
        <f>IF(Данные!D6&lt;&gt;"",Данные!D6,"")</f>
        <v>12</v>
      </c>
      <c r="E7" s="16" t="str">
        <f>IF(Данные!E6&lt;&gt;"",Данные!E6,"")</f>
        <v/>
      </c>
      <c r="F7" s="3" t="str">
        <f>IF(Данные!F6&lt;&gt;"",Данные!F6,"")</f>
        <v/>
      </c>
      <c r="G7" s="3" t="str">
        <f>IF(Данные!G6&lt;&gt;"",Данные!G6,"")</f>
        <v/>
      </c>
      <c r="H7" s="3" t="str">
        <f>IF(Данные!H6&lt;&gt;"",Данные!H6,"")</f>
        <v/>
      </c>
      <c r="I7" s="7">
        <f>IF(Данные!I6&lt;&gt;"",Данные!I6,"")</f>
        <v>8</v>
      </c>
      <c r="J7" s="62">
        <f>IF(Данные!J6&lt;&gt;"",Данные!J6,"")</f>
        <v>7200</v>
      </c>
      <c r="K7" s="9">
        <f>IF(Данные!AQ6="да",2,IF(Данные!B6&lt;&gt;"",1,""))</f>
        <v>1</v>
      </c>
      <c r="L7" s="64">
        <f>IF(Данные!AR6&gt;0,Данные!AR6*K7,"")</f>
        <v>288</v>
      </c>
      <c r="M7" s="39" t="str">
        <f>IF(Данные!AV6&gt;0,Данные!AV6,"")</f>
        <v/>
      </c>
    </row>
    <row r="8" spans="1:24" x14ac:dyDescent="0.25">
      <c r="A8" s="34">
        <v>5</v>
      </c>
      <c r="B8" s="18" t="str">
        <f>IF(Данные!B7&lt;&gt;"",Данные!B7,"")</f>
        <v>Каменные дома 136</v>
      </c>
      <c r="C8" s="8" t="str">
        <f>IF(Данные!C7&lt;&gt;"",Данные!C7,"")</f>
        <v/>
      </c>
      <c r="D8" s="8">
        <f>IF(Данные!D7&lt;&gt;"",Данные!D7,"")</f>
        <v>22</v>
      </c>
      <c r="E8" s="16">
        <f>IF(Данные!E7&lt;&gt;"",Данные!E7,"")</f>
        <v>1</v>
      </c>
      <c r="F8" s="3" t="str">
        <f>IF(Данные!F7&lt;&gt;"",Данные!F7,"")</f>
        <v/>
      </c>
      <c r="G8" s="3" t="str">
        <f>IF(Данные!G7&lt;&gt;"",Данные!G7,"")</f>
        <v/>
      </c>
      <c r="H8" s="3" t="str">
        <f>IF(Данные!H7&lt;&gt;"",Данные!H7,"")</f>
        <v/>
      </c>
      <c r="I8" s="7" t="str">
        <f>IF(Данные!I7&lt;&gt;"",Данные!I7,"")</f>
        <v/>
      </c>
      <c r="J8" s="62">
        <f>IF(Данные!J7&lt;&gt;"",Данные!J7,"")</f>
        <v>1190</v>
      </c>
      <c r="K8" s="9">
        <f>IF(Данные!AQ7="да",2,IF(Данные!B7&lt;&gt;"",1,""))</f>
        <v>1</v>
      </c>
      <c r="L8" s="64">
        <f>IF(Данные!AR7&gt;0,Данные!AR7*K8,"")</f>
        <v>60</v>
      </c>
      <c r="M8" s="39" t="str">
        <f>IF(Данные!AV7&gt;0,Данные!AV7,"")</f>
        <v/>
      </c>
    </row>
    <row r="9" spans="1:24" x14ac:dyDescent="0.25">
      <c r="A9" s="34">
        <v>6</v>
      </c>
      <c r="B9" s="18" t="str">
        <f>IF(Данные!B8&lt;&gt;"",Данные!B8,"")</f>
        <v>Техномодуль</v>
      </c>
      <c r="C9" s="8" t="str">
        <f>IF(Данные!C8&lt;&gt;"",Данные!C8,"")</f>
        <v/>
      </c>
      <c r="D9" s="8">
        <f>IF(Данные!D8&lt;&gt;"",Данные!D8,"")</f>
        <v>34</v>
      </c>
      <c r="E9" s="16" t="str">
        <f>IF(Данные!E8&lt;&gt;"",Данные!E8,"")</f>
        <v/>
      </c>
      <c r="F9" s="3" t="str">
        <f>IF(Данные!F8&lt;&gt;"",Данные!F8,"")</f>
        <v/>
      </c>
      <c r="G9" s="3">
        <f>IF(Данные!G8&lt;&gt;"",Данные!G8,"")</f>
        <v>2</v>
      </c>
      <c r="H9" s="3">
        <f>IF(Данные!H8&lt;&gt;"",Данные!H8,"")</f>
        <v>15</v>
      </c>
      <c r="I9" s="7" t="str">
        <f>IF(Данные!I8&lt;&gt;"",Данные!I8,"")</f>
        <v/>
      </c>
      <c r="J9" s="62">
        <f>IF(Данные!J8&lt;&gt;"",Данные!J8,"")</f>
        <v>155700</v>
      </c>
      <c r="K9" s="9">
        <f>IF(Данные!AQ8="да",2,IF(Данные!B8&lt;&gt;"",1,""))</f>
        <v>1</v>
      </c>
      <c r="L9" s="64">
        <f>IF(Данные!AR8&gt;0,Данные!AR8*K9,"")</f>
        <v>1008</v>
      </c>
      <c r="M9" s="39">
        <f>IF(Данные!AV8&gt;0,Данные!AV8,"")</f>
        <v>400</v>
      </c>
    </row>
    <row r="10" spans="1:24" x14ac:dyDescent="0.25">
      <c r="A10" s="34">
        <v>7</v>
      </c>
      <c r="B10" s="18" t="str">
        <f>IF(Данные!B9&lt;&gt;"",Данные!B9,"")</f>
        <v/>
      </c>
      <c r="C10" s="8" t="str">
        <f>IF(Данные!C9&lt;&gt;"",Данные!C9,"")</f>
        <v/>
      </c>
      <c r="D10" s="8" t="str">
        <f>IF(Данные!D9&lt;&gt;"",Данные!D9,"")</f>
        <v/>
      </c>
      <c r="E10" s="16" t="str">
        <f>IF(Данные!E9&lt;&gt;"",Данные!E9,"")</f>
        <v/>
      </c>
      <c r="F10" s="3" t="str">
        <f>IF(Данные!F9&lt;&gt;"",Данные!F9,"")</f>
        <v/>
      </c>
      <c r="G10" s="3" t="str">
        <f>IF(Данные!G9&lt;&gt;"",Данные!G9,"")</f>
        <v/>
      </c>
      <c r="H10" s="3" t="str">
        <f>IF(Данные!H9&lt;&gt;"",Данные!H9,"")</f>
        <v/>
      </c>
      <c r="I10" s="7" t="str">
        <f>IF(Данные!I9&lt;&gt;"",Данные!I9,"")</f>
        <v/>
      </c>
      <c r="J10" s="62" t="str">
        <f>IF(Данные!J9&lt;&gt;"",Данные!J9,"")</f>
        <v/>
      </c>
      <c r="K10" s="9" t="str">
        <f>IF(Данные!AQ9="да",2,IF(Данные!B9&lt;&gt;"",1,""))</f>
        <v/>
      </c>
      <c r="L10" s="64">
        <v>2000</v>
      </c>
      <c r="M10" s="39" t="str">
        <f>IF(Данные!AV9&gt;0,Данные!AV9,"")</f>
        <v/>
      </c>
      <c r="N10" s="97" t="s">
        <v>75</v>
      </c>
    </row>
    <row r="11" spans="1:24" ht="15.75" thickBot="1" x14ac:dyDescent="0.3">
      <c r="A11" s="34">
        <v>8</v>
      </c>
      <c r="B11" s="18" t="str">
        <f>IF(Данные!B10&lt;&gt;"",Данные!B10,"")</f>
        <v/>
      </c>
      <c r="C11" s="8" t="str">
        <f>IF(Данные!C10&lt;&gt;"",Данные!C10,"")</f>
        <v/>
      </c>
      <c r="D11" s="8" t="str">
        <f>IF(Данные!D10&lt;&gt;"",Данные!D10,"")</f>
        <v/>
      </c>
      <c r="E11" s="16" t="str">
        <f>IF(Данные!E10&lt;&gt;"",Данные!E10,"")</f>
        <v/>
      </c>
      <c r="F11" s="3" t="str">
        <f>IF(Данные!F10&lt;&gt;"",Данные!F10,"")</f>
        <v/>
      </c>
      <c r="G11" s="3" t="str">
        <f>IF(Данные!G10&lt;&gt;"",Данные!G10,"")</f>
        <v/>
      </c>
      <c r="H11" s="3" t="str">
        <f>IF(Данные!H10&lt;&gt;"",Данные!H10,"")</f>
        <v/>
      </c>
      <c r="I11" s="7" t="str">
        <f>IF(Данные!I10&lt;&gt;"",Данные!I10,"")</f>
        <v/>
      </c>
      <c r="J11" s="62" t="str">
        <f>IF(Данные!J10&lt;&gt;"",Данные!J10,"")</f>
        <v/>
      </c>
      <c r="K11" s="9" t="str">
        <f>IF(Данные!AQ10="да",2,IF(Данные!B10&lt;&gt;"",1,""))</f>
        <v/>
      </c>
      <c r="L11" s="64">
        <v>4554</v>
      </c>
      <c r="M11" s="39" t="str">
        <f>IF(Данные!AV10&gt;0,Данные!AV10,"")</f>
        <v/>
      </c>
      <c r="N11" s="1" t="s">
        <v>76</v>
      </c>
    </row>
    <row r="12" spans="1:24" hidden="1" x14ac:dyDescent="0.25">
      <c r="A12" s="34">
        <v>9</v>
      </c>
      <c r="B12" s="18" t="str">
        <f>IF(Данные!B11&lt;&gt;"",Данные!B11,"")</f>
        <v/>
      </c>
      <c r="C12" s="8" t="str">
        <f>IF(Данные!C11&lt;&gt;"",Данные!C11,"")</f>
        <v/>
      </c>
      <c r="D12" s="8" t="str">
        <f>IF(Данные!D11&lt;&gt;"",Данные!D11,"")</f>
        <v/>
      </c>
      <c r="E12" s="16" t="str">
        <f>IF(Данные!E11&lt;&gt;"",Данные!E11,"")</f>
        <v/>
      </c>
      <c r="F12" s="3" t="str">
        <f>IF(Данные!F11&lt;&gt;"",Данные!F11,"")</f>
        <v/>
      </c>
      <c r="G12" s="3" t="str">
        <f>IF(Данные!G11&lt;&gt;"",Данные!G11,"")</f>
        <v/>
      </c>
      <c r="H12" s="3" t="str">
        <f>IF(Данные!H11&lt;&gt;"",Данные!H11,"")</f>
        <v/>
      </c>
      <c r="I12" s="7" t="str">
        <f>IF(Данные!I11&lt;&gt;"",Данные!I11,"")</f>
        <v/>
      </c>
      <c r="J12" s="62" t="str">
        <f>IF(Данные!J11&lt;&gt;"",Данные!J11,"")</f>
        <v/>
      </c>
      <c r="K12" s="9" t="str">
        <f>IF(Данные!AQ11="да",2,IF(Данные!B11&lt;&gt;"",1,""))</f>
        <v/>
      </c>
      <c r="L12" s="64" t="str">
        <f>IF(Данные!AR11&gt;0,Данные!AR11*K12,"")</f>
        <v/>
      </c>
      <c r="M12" s="39" t="str">
        <f>IF(Данные!AV11&gt;0,Данные!AV11,"")</f>
        <v/>
      </c>
    </row>
    <row r="13" spans="1:24" hidden="1" x14ac:dyDescent="0.25">
      <c r="A13" s="34">
        <v>10</v>
      </c>
      <c r="B13" s="18" t="str">
        <f>IF(Данные!B12&lt;&gt;"",Данные!B12,"")</f>
        <v/>
      </c>
      <c r="C13" s="8" t="str">
        <f>IF(Данные!C12&lt;&gt;"",Данные!C12,"")</f>
        <v/>
      </c>
      <c r="D13" s="8" t="str">
        <f>IF(Данные!D12&lt;&gt;"",Данные!D12,"")</f>
        <v/>
      </c>
      <c r="E13" s="16" t="str">
        <f>IF(Данные!E12&lt;&gt;"",Данные!E12,"")</f>
        <v/>
      </c>
      <c r="F13" s="3" t="str">
        <f>IF(Данные!F12&lt;&gt;"",Данные!F12,"")</f>
        <v/>
      </c>
      <c r="G13" s="3" t="str">
        <f>IF(Данные!G12&lt;&gt;"",Данные!G12,"")</f>
        <v/>
      </c>
      <c r="H13" s="3" t="str">
        <f>IF(Данные!H12&lt;&gt;"",Данные!H12,"")</f>
        <v/>
      </c>
      <c r="I13" s="7" t="str">
        <f>IF(Данные!I12&lt;&gt;"",Данные!I12,"")</f>
        <v/>
      </c>
      <c r="J13" s="62" t="str">
        <f>IF(Данные!J12&lt;&gt;"",Данные!J12,"")</f>
        <v/>
      </c>
      <c r="K13" s="9" t="str">
        <f>IF(Данные!AQ12="да",2,IF(Данные!B12&lt;&gt;"",1,""))</f>
        <v/>
      </c>
      <c r="L13" s="64" t="str">
        <f>IF(Данные!AR12&gt;0,Данные!AR12*K13,"")</f>
        <v/>
      </c>
      <c r="M13" s="39" t="str">
        <f>IF(Данные!AV12&gt;0,Данные!AV12,"")</f>
        <v/>
      </c>
    </row>
    <row r="14" spans="1:24" hidden="1" x14ac:dyDescent="0.25">
      <c r="A14" s="34">
        <v>11</v>
      </c>
      <c r="B14" s="18" t="str">
        <f>IF(Данные!B13&lt;&gt;"",Данные!B13,"")</f>
        <v/>
      </c>
      <c r="C14" s="8" t="str">
        <f>IF(Данные!C13&lt;&gt;"",Данные!C13,"")</f>
        <v/>
      </c>
      <c r="D14" s="8" t="str">
        <f>IF(Данные!D13&lt;&gt;"",Данные!D13,"")</f>
        <v/>
      </c>
      <c r="E14" s="16" t="str">
        <f>IF(Данные!E13&lt;&gt;"",Данные!E13,"")</f>
        <v/>
      </c>
      <c r="F14" s="3" t="str">
        <f>IF(Данные!F13&lt;&gt;"",Данные!F13,"")</f>
        <v/>
      </c>
      <c r="G14" s="3" t="str">
        <f>IF(Данные!G13&lt;&gt;"",Данные!G13,"")</f>
        <v/>
      </c>
      <c r="H14" s="3" t="str">
        <f>IF(Данные!H13&lt;&gt;"",Данные!H13,"")</f>
        <v/>
      </c>
      <c r="I14" s="7" t="str">
        <f>IF(Данные!I13&lt;&gt;"",Данные!I13,"")</f>
        <v/>
      </c>
      <c r="J14" s="62" t="str">
        <f>IF(Данные!J13&lt;&gt;"",Данные!J13,"")</f>
        <v/>
      </c>
      <c r="K14" s="9" t="str">
        <f>IF(Данные!AQ13="да",2,IF(Данные!B13&lt;&gt;"",1,""))</f>
        <v/>
      </c>
      <c r="L14" s="64" t="str">
        <f>IF(Данные!AR13&gt;0,Данные!AR13*K14,"")</f>
        <v/>
      </c>
      <c r="M14" s="39" t="str">
        <f>IF(Данные!AV13&gt;0,Данные!AV13,"")</f>
        <v/>
      </c>
    </row>
    <row r="15" spans="1:24" hidden="1" x14ac:dyDescent="0.25">
      <c r="A15" s="34">
        <v>12</v>
      </c>
      <c r="B15" s="18" t="str">
        <f>IF(Данные!B14&lt;&gt;"",Данные!B14,"")</f>
        <v/>
      </c>
      <c r="C15" s="8" t="str">
        <f>IF(Данные!C14&lt;&gt;"",Данные!C14,"")</f>
        <v/>
      </c>
      <c r="D15" s="8" t="str">
        <f>IF(Данные!D14&lt;&gt;"",Данные!D14,"")</f>
        <v/>
      </c>
      <c r="E15" s="16" t="str">
        <f>IF(Данные!E14&lt;&gt;"",Данные!E14,"")</f>
        <v/>
      </c>
      <c r="F15" s="3" t="str">
        <f>IF(Данные!F14&lt;&gt;"",Данные!F14,"")</f>
        <v/>
      </c>
      <c r="G15" s="3" t="str">
        <f>IF(Данные!G14&lt;&gt;"",Данные!G14,"")</f>
        <v/>
      </c>
      <c r="H15" s="3" t="str">
        <f>IF(Данные!H14&lt;&gt;"",Данные!H14,"")</f>
        <v/>
      </c>
      <c r="I15" s="7" t="str">
        <f>IF(Данные!I14&lt;&gt;"",Данные!I14,"")</f>
        <v/>
      </c>
      <c r="J15" s="62" t="str">
        <f>IF(Данные!J14&lt;&gt;"",Данные!J14,"")</f>
        <v/>
      </c>
      <c r="K15" s="9" t="str">
        <f>IF(Данные!AQ14="да",2,IF(Данные!B14&lt;&gt;"",1,""))</f>
        <v/>
      </c>
      <c r="L15" s="64" t="str">
        <f>IF(Данные!AR14&gt;0,Данные!AR14*K15,"")</f>
        <v/>
      </c>
      <c r="M15" s="39" t="str">
        <f>IF(Данные!AV14&gt;0,Данные!AV14,"")</f>
        <v/>
      </c>
    </row>
    <row r="16" spans="1:24" hidden="1" x14ac:dyDescent="0.25">
      <c r="A16" s="34">
        <v>13</v>
      </c>
      <c r="B16" s="18" t="str">
        <f>IF(Данные!B15&lt;&gt;"",Данные!B15,"")</f>
        <v/>
      </c>
      <c r="C16" s="8" t="str">
        <f>IF(Данные!C15&lt;&gt;"",Данные!C15,"")</f>
        <v/>
      </c>
      <c r="D16" s="8" t="str">
        <f>IF(Данные!D15&lt;&gt;"",Данные!D15,"")</f>
        <v/>
      </c>
      <c r="E16" s="16" t="str">
        <f>IF(Данные!E15&lt;&gt;"",Данные!E15,"")</f>
        <v/>
      </c>
      <c r="F16" s="3" t="str">
        <f>IF(Данные!F15&lt;&gt;"",Данные!F15,"")</f>
        <v/>
      </c>
      <c r="G16" s="3" t="str">
        <f>IF(Данные!G15&lt;&gt;"",Данные!G15,"")</f>
        <v/>
      </c>
      <c r="H16" s="3" t="str">
        <f>IF(Данные!H15&lt;&gt;"",Данные!H15,"")</f>
        <v/>
      </c>
      <c r="I16" s="7" t="str">
        <f>IF(Данные!I15&lt;&gt;"",Данные!I15,"")</f>
        <v/>
      </c>
      <c r="J16" s="62" t="str">
        <f>IF(Данные!J15&lt;&gt;"",Данные!J15,"")</f>
        <v/>
      </c>
      <c r="K16" s="9" t="str">
        <f>IF(Данные!AQ15="да",2,IF(Данные!B15&lt;&gt;"",1,""))</f>
        <v/>
      </c>
      <c r="L16" s="64" t="str">
        <f>IF(Данные!AR15&gt;0,Данные!AR15*K16,"")</f>
        <v/>
      </c>
      <c r="M16" s="39" t="str">
        <f>IF(Данные!AV15&gt;0,Данные!AV15,"")</f>
        <v/>
      </c>
    </row>
    <row r="17" spans="1:13" hidden="1" x14ac:dyDescent="0.25">
      <c r="A17" s="34">
        <v>14</v>
      </c>
      <c r="B17" s="18" t="str">
        <f>IF(Данные!B16&lt;&gt;"",Данные!B16,"")</f>
        <v/>
      </c>
      <c r="C17" s="8" t="str">
        <f>IF(Данные!C16&lt;&gt;"",Данные!C16,"")</f>
        <v/>
      </c>
      <c r="D17" s="8" t="str">
        <f>IF(Данные!D16&lt;&gt;"",Данные!D16,"")</f>
        <v/>
      </c>
      <c r="E17" s="16" t="str">
        <f>IF(Данные!E16&lt;&gt;"",Данные!E16,"")</f>
        <v/>
      </c>
      <c r="F17" s="3" t="str">
        <f>IF(Данные!F16&lt;&gt;"",Данные!F16,"")</f>
        <v/>
      </c>
      <c r="G17" s="3" t="str">
        <f>IF(Данные!G16&lt;&gt;"",Данные!G16,"")</f>
        <v/>
      </c>
      <c r="H17" s="3" t="str">
        <f>IF(Данные!H16&lt;&gt;"",Данные!H16,"")</f>
        <v/>
      </c>
      <c r="I17" s="7" t="str">
        <f>IF(Данные!I16&lt;&gt;"",Данные!I16,"")</f>
        <v/>
      </c>
      <c r="J17" s="62" t="str">
        <f>IF(Данные!J16&lt;&gt;"",Данные!J16,"")</f>
        <v/>
      </c>
      <c r="K17" s="9" t="str">
        <f>IF(Данные!AQ16="да",2,IF(Данные!B16&lt;&gt;"",1,""))</f>
        <v/>
      </c>
      <c r="L17" s="64" t="str">
        <f>IF(Данные!AR16&gt;0,Данные!AR16*K17,"")</f>
        <v/>
      </c>
      <c r="M17" s="39" t="str">
        <f>IF(Данные!AV16&gt;0,Данные!AV16,"")</f>
        <v/>
      </c>
    </row>
    <row r="18" spans="1:13" hidden="1" x14ac:dyDescent="0.25">
      <c r="A18" s="34">
        <v>15</v>
      </c>
      <c r="B18" s="18" t="str">
        <f>IF(Данные!B17&lt;&gt;"",Данные!B17,"")</f>
        <v/>
      </c>
      <c r="C18" s="8" t="str">
        <f>IF(Данные!C17&lt;&gt;"",Данные!C17,"")</f>
        <v/>
      </c>
      <c r="D18" s="8" t="str">
        <f>IF(Данные!D17&lt;&gt;"",Данные!D17,"")</f>
        <v/>
      </c>
      <c r="E18" s="16" t="str">
        <f>IF(Данные!E17&lt;&gt;"",Данные!E17,"")</f>
        <v/>
      </c>
      <c r="F18" s="3" t="str">
        <f>IF(Данные!F17&lt;&gt;"",Данные!F17,"")</f>
        <v/>
      </c>
      <c r="G18" s="3" t="str">
        <f>IF(Данные!G17&lt;&gt;"",Данные!G17,"")</f>
        <v/>
      </c>
      <c r="H18" s="3" t="str">
        <f>IF(Данные!H17&lt;&gt;"",Данные!H17,"")</f>
        <v/>
      </c>
      <c r="I18" s="7" t="str">
        <f>IF(Данные!I17&lt;&gt;"",Данные!I17,"")</f>
        <v/>
      </c>
      <c r="J18" s="62" t="str">
        <f>IF(Данные!J17&lt;&gt;"",Данные!J17,"")</f>
        <v/>
      </c>
      <c r="K18" s="9" t="str">
        <f>IF(Данные!AQ17="да",2,IF(Данные!B17&lt;&gt;"",1,""))</f>
        <v/>
      </c>
      <c r="L18" s="64" t="str">
        <f>IF(Данные!AR17&gt;0,Данные!AR17*K18,"")</f>
        <v/>
      </c>
      <c r="M18" s="39" t="str">
        <f>IF(Данные!AV17&gt;0,Данные!AV17,"")</f>
        <v/>
      </c>
    </row>
    <row r="19" spans="1:13" hidden="1" x14ac:dyDescent="0.25">
      <c r="A19" s="34">
        <v>16</v>
      </c>
      <c r="B19" s="18" t="str">
        <f>IF(Данные!B18&lt;&gt;"",Данные!B18,"")</f>
        <v/>
      </c>
      <c r="C19" s="8" t="str">
        <f>IF(Данные!C18&lt;&gt;"",Данные!C18,"")</f>
        <v/>
      </c>
      <c r="D19" s="8" t="str">
        <f>IF(Данные!D18&lt;&gt;"",Данные!D18,"")</f>
        <v/>
      </c>
      <c r="E19" s="16" t="str">
        <f>IF(Данные!E18&lt;&gt;"",Данные!E18,"")</f>
        <v/>
      </c>
      <c r="F19" s="3" t="str">
        <f>IF(Данные!F18&lt;&gt;"",Данные!F18,"")</f>
        <v/>
      </c>
      <c r="G19" s="3" t="str">
        <f>IF(Данные!G18&lt;&gt;"",Данные!G18,"")</f>
        <v/>
      </c>
      <c r="H19" s="3" t="str">
        <f>IF(Данные!H18&lt;&gt;"",Данные!H18,"")</f>
        <v/>
      </c>
      <c r="I19" s="7" t="str">
        <f>IF(Данные!I18&lt;&gt;"",Данные!I18,"")</f>
        <v/>
      </c>
      <c r="J19" s="62" t="str">
        <f>IF(Данные!J18&lt;&gt;"",Данные!J18,"")</f>
        <v/>
      </c>
      <c r="K19" s="9" t="str">
        <f>IF(Данные!AQ18="да",2,IF(Данные!B18&lt;&gt;"",1,""))</f>
        <v/>
      </c>
      <c r="L19" s="64" t="str">
        <f>IF(Данные!AR18&gt;0,Данные!AR18*K19,"")</f>
        <v/>
      </c>
      <c r="M19" s="39" t="str">
        <f>IF(Данные!AV18&gt;0,Данные!AV18,"")</f>
        <v/>
      </c>
    </row>
    <row r="20" spans="1:13" hidden="1" x14ac:dyDescent="0.25">
      <c r="A20" s="34">
        <v>17</v>
      </c>
      <c r="B20" s="18" t="str">
        <f>IF(Данные!B19&lt;&gt;"",Данные!B19,"")</f>
        <v/>
      </c>
      <c r="C20" s="8" t="str">
        <f>IF(Данные!C19&lt;&gt;"",Данные!C19,"")</f>
        <v/>
      </c>
      <c r="D20" s="8" t="str">
        <f>IF(Данные!D19&lt;&gt;"",Данные!D19,"")</f>
        <v/>
      </c>
      <c r="E20" s="16" t="str">
        <f>IF(Данные!E19&lt;&gt;"",Данные!E19,"")</f>
        <v/>
      </c>
      <c r="F20" s="3" t="str">
        <f>IF(Данные!F19&lt;&gt;"",Данные!F19,"")</f>
        <v/>
      </c>
      <c r="G20" s="3" t="str">
        <f>IF(Данные!G19&lt;&gt;"",Данные!G19,"")</f>
        <v/>
      </c>
      <c r="H20" s="3" t="str">
        <f>IF(Данные!H19&lt;&gt;"",Данные!H19,"")</f>
        <v/>
      </c>
      <c r="I20" s="7" t="str">
        <f>IF(Данные!I19&lt;&gt;"",Данные!I19,"")</f>
        <v/>
      </c>
      <c r="J20" s="62" t="str">
        <f>IF(Данные!J19&lt;&gt;"",Данные!J19,"")</f>
        <v/>
      </c>
      <c r="K20" s="9" t="str">
        <f>IF(Данные!AQ19="да",2,IF(Данные!B19&lt;&gt;"",1,""))</f>
        <v/>
      </c>
      <c r="L20" s="64" t="str">
        <f>IF(Данные!AR19&gt;0,Данные!AR19*K20,"")</f>
        <v/>
      </c>
      <c r="M20" s="39" t="str">
        <f>IF(Данные!AV19&gt;0,Данные!AV19,"")</f>
        <v/>
      </c>
    </row>
    <row r="21" spans="1:13" hidden="1" x14ac:dyDescent="0.25">
      <c r="A21" s="34">
        <v>18</v>
      </c>
      <c r="B21" s="18" t="str">
        <f>IF(Данные!B20&lt;&gt;"",Данные!B20,"")</f>
        <v/>
      </c>
      <c r="C21" s="8" t="str">
        <f>IF(Данные!C20&lt;&gt;"",Данные!C20,"")</f>
        <v/>
      </c>
      <c r="D21" s="8" t="str">
        <f>IF(Данные!D20&lt;&gt;"",Данные!D20,"")</f>
        <v/>
      </c>
      <c r="E21" s="16" t="str">
        <f>IF(Данные!E20&lt;&gt;"",Данные!E20,"")</f>
        <v/>
      </c>
      <c r="F21" s="3" t="str">
        <f>IF(Данные!F20&lt;&gt;"",Данные!F20,"")</f>
        <v/>
      </c>
      <c r="G21" s="3" t="str">
        <f>IF(Данные!G20&lt;&gt;"",Данные!G20,"")</f>
        <v/>
      </c>
      <c r="H21" s="3" t="str">
        <f>IF(Данные!H20&lt;&gt;"",Данные!H20,"")</f>
        <v/>
      </c>
      <c r="I21" s="7" t="str">
        <f>IF(Данные!I20&lt;&gt;"",Данные!I20,"")</f>
        <v/>
      </c>
      <c r="J21" s="62" t="str">
        <f>IF(Данные!J20&lt;&gt;"",Данные!J20,"")</f>
        <v/>
      </c>
      <c r="K21" s="9" t="str">
        <f>IF(Данные!AQ20="да",2,IF(Данные!B20&lt;&gt;"",1,""))</f>
        <v/>
      </c>
      <c r="L21" s="64" t="str">
        <f>IF(Данные!AR20&gt;0,Данные!AR20*K21,"")</f>
        <v/>
      </c>
      <c r="M21" s="39" t="str">
        <f>IF(Данные!AV20&gt;0,Данные!AV20,"")</f>
        <v/>
      </c>
    </row>
    <row r="22" spans="1:13" hidden="1" x14ac:dyDescent="0.25">
      <c r="A22" s="34">
        <v>19</v>
      </c>
      <c r="B22" s="18" t="str">
        <f>IF(Данные!B21&lt;&gt;"",Данные!B21,"")</f>
        <v/>
      </c>
      <c r="C22" s="8" t="str">
        <f>IF(Данные!C21&lt;&gt;"",Данные!C21,"")</f>
        <v/>
      </c>
      <c r="D22" s="8" t="str">
        <f>IF(Данные!D21&lt;&gt;"",Данные!D21,"")</f>
        <v/>
      </c>
      <c r="E22" s="16" t="str">
        <f>IF(Данные!E21&lt;&gt;"",Данные!E21,"")</f>
        <v/>
      </c>
      <c r="F22" s="3" t="str">
        <f>IF(Данные!F21&lt;&gt;"",Данные!F21,"")</f>
        <v/>
      </c>
      <c r="G22" s="3" t="str">
        <f>IF(Данные!G21&lt;&gt;"",Данные!G21,"")</f>
        <v/>
      </c>
      <c r="H22" s="3" t="str">
        <f>IF(Данные!H21&lt;&gt;"",Данные!H21,"")</f>
        <v/>
      </c>
      <c r="I22" s="7" t="str">
        <f>IF(Данные!I21&lt;&gt;"",Данные!I21,"")</f>
        <v/>
      </c>
      <c r="J22" s="62" t="str">
        <f>IF(Данные!J21&lt;&gt;"",Данные!J21,"")</f>
        <v/>
      </c>
      <c r="K22" s="9" t="str">
        <f>IF(Данные!AQ21="да",2,IF(Данные!B21&lt;&gt;"",1,""))</f>
        <v/>
      </c>
      <c r="L22" s="64" t="str">
        <f>IF(Данные!AR21&gt;0,Данные!AR21*K22,"")</f>
        <v/>
      </c>
      <c r="M22" s="39" t="str">
        <f>IF(Данные!AV21&gt;0,Данные!AV21,"")</f>
        <v/>
      </c>
    </row>
    <row r="23" spans="1:13" hidden="1" x14ac:dyDescent="0.25">
      <c r="A23" s="34">
        <v>20</v>
      </c>
      <c r="B23" s="18" t="str">
        <f>IF(Данные!B22&lt;&gt;"",Данные!B22,"")</f>
        <v/>
      </c>
      <c r="C23" s="8" t="str">
        <f>IF(Данные!C22&lt;&gt;"",Данные!C22,"")</f>
        <v/>
      </c>
      <c r="D23" s="8" t="str">
        <f>IF(Данные!D22&lt;&gt;"",Данные!D22,"")</f>
        <v/>
      </c>
      <c r="E23" s="16" t="str">
        <f>IF(Данные!E22&lt;&gt;"",Данные!E22,"")</f>
        <v/>
      </c>
      <c r="F23" s="3" t="str">
        <f>IF(Данные!F22&lt;&gt;"",Данные!F22,"")</f>
        <v/>
      </c>
      <c r="G23" s="3" t="str">
        <f>IF(Данные!G22&lt;&gt;"",Данные!G22,"")</f>
        <v/>
      </c>
      <c r="H23" s="3" t="str">
        <f>IF(Данные!H22&lt;&gt;"",Данные!H22,"")</f>
        <v/>
      </c>
      <c r="I23" s="7" t="str">
        <f>IF(Данные!I22&lt;&gt;"",Данные!I22,"")</f>
        <v/>
      </c>
      <c r="J23" s="62" t="str">
        <f>IF(Данные!J22&lt;&gt;"",Данные!J22,"")</f>
        <v/>
      </c>
      <c r="K23" s="9" t="str">
        <f>IF(Данные!AQ22="да",2,IF(Данные!B22&lt;&gt;"",1,""))</f>
        <v/>
      </c>
      <c r="L23" s="64" t="str">
        <f>IF(Данные!AR22&gt;0,Данные!AR22*K23,"")</f>
        <v/>
      </c>
      <c r="M23" s="39" t="str">
        <f>IF(Данные!AV22&gt;0,Данные!AV22,"")</f>
        <v/>
      </c>
    </row>
    <row r="24" spans="1:13" hidden="1" x14ac:dyDescent="0.25">
      <c r="A24" s="34">
        <v>21</v>
      </c>
      <c r="B24" s="18" t="str">
        <f>IF(Данные!B23&lt;&gt;"",Данные!B23,"")</f>
        <v/>
      </c>
      <c r="C24" s="8" t="str">
        <f>IF(Данные!C23&lt;&gt;"",Данные!C23,"")</f>
        <v/>
      </c>
      <c r="D24" s="8" t="str">
        <f>IF(Данные!D23&lt;&gt;"",Данные!D23,"")</f>
        <v/>
      </c>
      <c r="E24" s="16" t="str">
        <f>IF(Данные!E23&lt;&gt;"",Данные!E23,"")</f>
        <v/>
      </c>
      <c r="F24" s="3" t="str">
        <f>IF(Данные!F23&lt;&gt;"",Данные!F23,"")</f>
        <v/>
      </c>
      <c r="G24" s="3" t="str">
        <f>IF(Данные!G23&lt;&gt;"",Данные!G23,"")</f>
        <v/>
      </c>
      <c r="H24" s="3" t="str">
        <f>IF(Данные!H23&lt;&gt;"",Данные!H23,"")</f>
        <v/>
      </c>
      <c r="I24" s="7" t="str">
        <f>IF(Данные!I23&lt;&gt;"",Данные!I23,"")</f>
        <v/>
      </c>
      <c r="J24" s="62" t="str">
        <f>IF(Данные!J23&lt;&gt;"",Данные!J23,"")</f>
        <v/>
      </c>
      <c r="K24" s="9" t="str">
        <f>IF(Данные!AQ23="да",2,IF(Данные!B23&lt;&gt;"",1,""))</f>
        <v/>
      </c>
      <c r="L24" s="64" t="str">
        <f>IF(Данные!AR23&gt;0,Данные!AR23*K24,"")</f>
        <v/>
      </c>
      <c r="M24" s="39" t="str">
        <f>IF(Данные!AV23&gt;0,Данные!AV23,"")</f>
        <v/>
      </c>
    </row>
    <row r="25" spans="1:13" hidden="1" x14ac:dyDescent="0.25">
      <c r="A25" s="34">
        <v>22</v>
      </c>
      <c r="B25" s="18" t="str">
        <f>IF(Данные!B24&lt;&gt;"",Данные!B24,"")</f>
        <v/>
      </c>
      <c r="C25" s="8" t="str">
        <f>IF(Данные!C24&lt;&gt;"",Данные!C24,"")</f>
        <v/>
      </c>
      <c r="D25" s="8" t="str">
        <f>IF(Данные!D24&lt;&gt;"",Данные!D24,"")</f>
        <v/>
      </c>
      <c r="E25" s="16" t="str">
        <f>IF(Данные!E24&lt;&gt;"",Данные!E24,"")</f>
        <v/>
      </c>
      <c r="F25" s="3" t="str">
        <f>IF(Данные!F24&lt;&gt;"",Данные!F24,"")</f>
        <v/>
      </c>
      <c r="G25" s="3" t="str">
        <f>IF(Данные!G24&lt;&gt;"",Данные!G24,"")</f>
        <v/>
      </c>
      <c r="H25" s="3" t="str">
        <f>IF(Данные!H24&lt;&gt;"",Данные!H24,"")</f>
        <v/>
      </c>
      <c r="I25" s="7" t="str">
        <f>IF(Данные!I24&lt;&gt;"",Данные!I24,"")</f>
        <v/>
      </c>
      <c r="J25" s="62" t="str">
        <f>IF(Данные!J24&lt;&gt;"",Данные!J24,"")</f>
        <v/>
      </c>
      <c r="K25" s="9" t="str">
        <f>IF(Данные!AQ24="да",2,IF(Данные!B24&lt;&gt;"",1,""))</f>
        <v/>
      </c>
      <c r="L25" s="64" t="str">
        <f>IF(Данные!AR24&gt;0,Данные!AR24*K25,"")</f>
        <v/>
      </c>
      <c r="M25" s="39" t="str">
        <f>IF(Данные!AV24&gt;0,Данные!AV24,"")</f>
        <v/>
      </c>
    </row>
    <row r="26" spans="1:13" hidden="1" x14ac:dyDescent="0.25">
      <c r="A26" s="34">
        <v>23</v>
      </c>
      <c r="B26" s="18" t="str">
        <f>IF(Данные!B25&lt;&gt;"",Данные!B25,"")</f>
        <v/>
      </c>
      <c r="C26" s="8" t="str">
        <f>IF(Данные!C25&lt;&gt;"",Данные!C25,"")</f>
        <v/>
      </c>
      <c r="D26" s="8" t="str">
        <f>IF(Данные!D25&lt;&gt;"",Данные!D25,"")</f>
        <v/>
      </c>
      <c r="E26" s="16" t="str">
        <f>IF(Данные!E25&lt;&gt;"",Данные!E25,"")</f>
        <v/>
      </c>
      <c r="F26" s="3" t="str">
        <f>IF(Данные!F25&lt;&gt;"",Данные!F25,"")</f>
        <v/>
      </c>
      <c r="G26" s="3" t="str">
        <f>IF(Данные!G25&lt;&gt;"",Данные!G25,"")</f>
        <v/>
      </c>
      <c r="H26" s="3" t="str">
        <f>IF(Данные!H25&lt;&gt;"",Данные!H25,"")</f>
        <v/>
      </c>
      <c r="I26" s="7" t="str">
        <f>IF(Данные!I25&lt;&gt;"",Данные!I25,"")</f>
        <v/>
      </c>
      <c r="J26" s="62" t="str">
        <f>IF(Данные!J25&lt;&gt;"",Данные!J25,"")</f>
        <v/>
      </c>
      <c r="K26" s="9" t="str">
        <f>IF(Данные!AQ25="да",2,IF(Данные!B25&lt;&gt;"",1,""))</f>
        <v/>
      </c>
      <c r="L26" s="64" t="str">
        <f>IF(Данные!AR25&gt;0,Данные!AR25*K26,"")</f>
        <v/>
      </c>
      <c r="M26" s="39" t="str">
        <f>IF(Данные!AV25&gt;0,Данные!AV25,"")</f>
        <v/>
      </c>
    </row>
    <row r="27" spans="1:13" hidden="1" x14ac:dyDescent="0.25">
      <c r="A27" s="34">
        <v>24</v>
      </c>
      <c r="B27" s="18" t="str">
        <f>IF(Данные!B26&lt;&gt;"",Данные!B26,"")</f>
        <v/>
      </c>
      <c r="C27" s="8" t="str">
        <f>IF(Данные!C26&lt;&gt;"",Данные!C26,"")</f>
        <v/>
      </c>
      <c r="D27" s="8" t="str">
        <f>IF(Данные!D26&lt;&gt;"",Данные!D26,"")</f>
        <v/>
      </c>
      <c r="E27" s="16" t="str">
        <f>IF(Данные!E26&lt;&gt;"",Данные!E26,"")</f>
        <v/>
      </c>
      <c r="F27" s="3" t="str">
        <f>IF(Данные!F26&lt;&gt;"",Данные!F26,"")</f>
        <v/>
      </c>
      <c r="G27" s="3" t="str">
        <f>IF(Данные!G26&lt;&gt;"",Данные!G26,"")</f>
        <v/>
      </c>
      <c r="H27" s="3" t="str">
        <f>IF(Данные!H26&lt;&gt;"",Данные!H26,"")</f>
        <v/>
      </c>
      <c r="I27" s="7" t="str">
        <f>IF(Данные!I26&lt;&gt;"",Данные!I26,"")</f>
        <v/>
      </c>
      <c r="J27" s="62" t="str">
        <f>IF(Данные!J26&lt;&gt;"",Данные!J26,"")</f>
        <v/>
      </c>
      <c r="K27" s="9" t="str">
        <f>IF(Данные!AQ26="да",2,IF(Данные!B26&lt;&gt;"",1,""))</f>
        <v/>
      </c>
      <c r="L27" s="64" t="str">
        <f>IF(Данные!AR26&gt;0,Данные!AR26*K27,"")</f>
        <v/>
      </c>
      <c r="M27" s="39" t="str">
        <f>IF(Данные!AV26&gt;0,Данные!AV26,"")</f>
        <v/>
      </c>
    </row>
    <row r="28" spans="1:13" hidden="1" x14ac:dyDescent="0.25">
      <c r="A28" s="34">
        <v>25</v>
      </c>
      <c r="B28" s="18" t="str">
        <f>IF(Данные!B27&lt;&gt;"",Данные!B27,"")</f>
        <v/>
      </c>
      <c r="C28" s="8" t="str">
        <f>IF(Данные!C27&lt;&gt;"",Данные!C27,"")</f>
        <v/>
      </c>
      <c r="D28" s="8" t="str">
        <f>IF(Данные!D27&lt;&gt;"",Данные!D27,"")</f>
        <v/>
      </c>
      <c r="E28" s="16" t="str">
        <f>IF(Данные!E27&lt;&gt;"",Данные!E27,"")</f>
        <v/>
      </c>
      <c r="F28" s="3" t="str">
        <f>IF(Данные!F27&lt;&gt;"",Данные!F27,"")</f>
        <v/>
      </c>
      <c r="G28" s="3" t="str">
        <f>IF(Данные!G27&lt;&gt;"",Данные!G27,"")</f>
        <v/>
      </c>
      <c r="H28" s="3" t="str">
        <f>IF(Данные!H27&lt;&gt;"",Данные!H27,"")</f>
        <v/>
      </c>
      <c r="I28" s="7" t="str">
        <f>IF(Данные!I27&lt;&gt;"",Данные!I27,"")</f>
        <v/>
      </c>
      <c r="J28" s="62" t="str">
        <f>IF(Данные!J27&lt;&gt;"",Данные!J27,"")</f>
        <v/>
      </c>
      <c r="K28" s="9" t="str">
        <f>IF(Данные!AQ27="да",2,IF(Данные!B27&lt;&gt;"",1,""))</f>
        <v/>
      </c>
      <c r="L28" s="64" t="str">
        <f>IF(Данные!AR27&gt;0,Данные!AR27*K28,"")</f>
        <v/>
      </c>
      <c r="M28" s="39" t="str">
        <f>IF(Данные!AV27&gt;0,Данные!AV27,"")</f>
        <v/>
      </c>
    </row>
    <row r="29" spans="1:13" hidden="1" x14ac:dyDescent="0.25">
      <c r="A29" s="34">
        <v>26</v>
      </c>
      <c r="B29" s="18" t="str">
        <f>IF(Данные!B28&lt;&gt;"",Данные!B28,"")</f>
        <v/>
      </c>
      <c r="C29" s="8" t="str">
        <f>IF(Данные!C28&lt;&gt;"",Данные!C28,"")</f>
        <v/>
      </c>
      <c r="D29" s="8" t="str">
        <f>IF(Данные!D28&lt;&gt;"",Данные!D28,"")</f>
        <v/>
      </c>
      <c r="E29" s="16" t="str">
        <f>IF(Данные!E28&lt;&gt;"",Данные!E28,"")</f>
        <v/>
      </c>
      <c r="F29" s="3" t="str">
        <f>IF(Данные!F28&lt;&gt;"",Данные!F28,"")</f>
        <v/>
      </c>
      <c r="G29" s="3" t="str">
        <f>IF(Данные!G28&lt;&gt;"",Данные!G28,"")</f>
        <v/>
      </c>
      <c r="H29" s="3" t="str">
        <f>IF(Данные!H28&lt;&gt;"",Данные!H28,"")</f>
        <v/>
      </c>
      <c r="I29" s="7" t="str">
        <f>IF(Данные!I28&lt;&gt;"",Данные!I28,"")</f>
        <v/>
      </c>
      <c r="J29" s="62" t="str">
        <f>IF(Данные!J28&lt;&gt;"",Данные!J28,"")</f>
        <v/>
      </c>
      <c r="K29" s="9" t="str">
        <f>IF(Данные!AQ28="да",2,IF(Данные!B28&lt;&gt;"",1,""))</f>
        <v/>
      </c>
      <c r="L29" s="64" t="str">
        <f>IF(Данные!AR28&gt;0,Данные!AR28*K29,"")</f>
        <v/>
      </c>
      <c r="M29" s="39" t="str">
        <f>IF(Данные!AV28&gt;0,Данные!AV28,"")</f>
        <v/>
      </c>
    </row>
    <row r="30" spans="1:13" hidden="1" x14ac:dyDescent="0.25">
      <c r="A30" s="34">
        <v>27</v>
      </c>
      <c r="B30" s="18" t="str">
        <f>IF(Данные!B29&lt;&gt;"",Данные!B29,"")</f>
        <v/>
      </c>
      <c r="C30" s="8" t="str">
        <f>IF(Данные!C29&lt;&gt;"",Данные!C29,"")</f>
        <v/>
      </c>
      <c r="D30" s="8" t="str">
        <f>IF(Данные!D29&lt;&gt;"",Данные!D29,"")</f>
        <v/>
      </c>
      <c r="E30" s="16" t="str">
        <f>IF(Данные!E29&lt;&gt;"",Данные!E29,"")</f>
        <v/>
      </c>
      <c r="F30" s="3" t="str">
        <f>IF(Данные!F29&lt;&gt;"",Данные!F29,"")</f>
        <v/>
      </c>
      <c r="G30" s="3" t="str">
        <f>IF(Данные!G29&lt;&gt;"",Данные!G29,"")</f>
        <v/>
      </c>
      <c r="H30" s="3" t="str">
        <f>IF(Данные!H29&lt;&gt;"",Данные!H29,"")</f>
        <v/>
      </c>
      <c r="I30" s="7" t="str">
        <f>IF(Данные!I29&lt;&gt;"",Данные!I29,"")</f>
        <v/>
      </c>
      <c r="J30" s="62" t="str">
        <f>IF(Данные!J29&lt;&gt;"",Данные!J29,"")</f>
        <v/>
      </c>
      <c r="K30" s="9" t="str">
        <f>IF(Данные!AQ29="да",2,IF(Данные!B29&lt;&gt;"",1,""))</f>
        <v/>
      </c>
      <c r="L30" s="64" t="str">
        <f>IF(Данные!AR29&gt;0,Данные!AR29*K30,"")</f>
        <v/>
      </c>
      <c r="M30" s="39" t="str">
        <f>IF(Данные!AV29&gt;0,Данные!AV29,"")</f>
        <v/>
      </c>
    </row>
    <row r="31" spans="1:13" hidden="1" x14ac:dyDescent="0.25">
      <c r="A31" s="34">
        <v>28</v>
      </c>
      <c r="B31" s="18" t="str">
        <f>IF(Данные!B30&lt;&gt;"",Данные!B30,"")</f>
        <v/>
      </c>
      <c r="C31" s="8" t="str">
        <f>IF(Данные!C30&lt;&gt;"",Данные!C30,"")</f>
        <v/>
      </c>
      <c r="D31" s="8" t="str">
        <f>IF(Данные!D30&lt;&gt;"",Данные!D30,"")</f>
        <v/>
      </c>
      <c r="E31" s="16" t="str">
        <f>IF(Данные!E30&lt;&gt;"",Данные!E30,"")</f>
        <v/>
      </c>
      <c r="F31" s="3" t="str">
        <f>IF(Данные!F30&lt;&gt;"",Данные!F30,"")</f>
        <v/>
      </c>
      <c r="G31" s="3" t="str">
        <f>IF(Данные!G30&lt;&gt;"",Данные!G30,"")</f>
        <v/>
      </c>
      <c r="H31" s="3" t="str">
        <f>IF(Данные!H30&lt;&gt;"",Данные!H30,"")</f>
        <v/>
      </c>
      <c r="I31" s="7" t="str">
        <f>IF(Данные!I30&lt;&gt;"",Данные!I30,"")</f>
        <v/>
      </c>
      <c r="J31" s="62" t="str">
        <f>IF(Данные!J30&lt;&gt;"",Данные!J30,"")</f>
        <v/>
      </c>
      <c r="K31" s="9" t="str">
        <f>IF(Данные!AQ30="да",2,IF(Данные!B30&lt;&gt;"",1,""))</f>
        <v/>
      </c>
      <c r="L31" s="64" t="str">
        <f>IF(Данные!AR30&gt;0,Данные!AR30*K31,"")</f>
        <v/>
      </c>
      <c r="M31" s="39" t="str">
        <f>IF(Данные!AV30&gt;0,Данные!AV30,"")</f>
        <v/>
      </c>
    </row>
    <row r="32" spans="1:13" hidden="1" x14ac:dyDescent="0.25">
      <c r="A32" s="34">
        <v>29</v>
      </c>
      <c r="B32" s="18" t="str">
        <f>IF(Данные!B31&lt;&gt;"",Данные!B31,"")</f>
        <v/>
      </c>
      <c r="C32" s="8" t="str">
        <f>IF(Данные!C31&lt;&gt;"",Данные!C31,"")</f>
        <v/>
      </c>
      <c r="D32" s="8" t="str">
        <f>IF(Данные!D31&lt;&gt;"",Данные!D31,"")</f>
        <v/>
      </c>
      <c r="E32" s="16" t="str">
        <f>IF(Данные!E31&lt;&gt;"",Данные!E31,"")</f>
        <v/>
      </c>
      <c r="F32" s="3" t="str">
        <f>IF(Данные!F31&lt;&gt;"",Данные!F31,"")</f>
        <v/>
      </c>
      <c r="G32" s="3" t="str">
        <f>IF(Данные!G31&lt;&gt;"",Данные!G31,"")</f>
        <v/>
      </c>
      <c r="H32" s="3" t="str">
        <f>IF(Данные!H31&lt;&gt;"",Данные!H31,"")</f>
        <v/>
      </c>
      <c r="I32" s="7" t="str">
        <f>IF(Данные!I31&lt;&gt;"",Данные!I31,"")</f>
        <v/>
      </c>
      <c r="J32" s="62" t="str">
        <f>IF(Данные!J31&lt;&gt;"",Данные!J31,"")</f>
        <v/>
      </c>
      <c r="K32" s="9" t="str">
        <f>IF(Данные!AQ31="да",2,IF(Данные!B31&lt;&gt;"",1,""))</f>
        <v/>
      </c>
      <c r="L32" s="64" t="str">
        <f>IF(Данные!AR31&gt;0,Данные!AR31*K32,"")</f>
        <v/>
      </c>
      <c r="M32" s="39" t="str">
        <f>IF(Данные!AV31&gt;0,Данные!AV31,"")</f>
        <v/>
      </c>
    </row>
    <row r="33" spans="1:13" hidden="1" x14ac:dyDescent="0.25">
      <c r="A33" s="34">
        <v>30</v>
      </c>
      <c r="B33" s="18" t="str">
        <f>IF(Данные!B32&lt;&gt;"",Данные!B32,"")</f>
        <v/>
      </c>
      <c r="C33" s="8" t="str">
        <f>IF(Данные!C32&lt;&gt;"",Данные!C32,"")</f>
        <v/>
      </c>
      <c r="D33" s="8" t="str">
        <f>IF(Данные!D32&lt;&gt;"",Данные!D32,"")</f>
        <v/>
      </c>
      <c r="E33" s="16" t="str">
        <f>IF(Данные!E32&lt;&gt;"",Данные!E32,"")</f>
        <v/>
      </c>
      <c r="F33" s="3" t="str">
        <f>IF(Данные!F32&lt;&gt;"",Данные!F32,"")</f>
        <v/>
      </c>
      <c r="G33" s="3" t="str">
        <f>IF(Данные!G32&lt;&gt;"",Данные!G32,"")</f>
        <v/>
      </c>
      <c r="H33" s="3" t="str">
        <f>IF(Данные!H32&lt;&gt;"",Данные!H32,"")</f>
        <v/>
      </c>
      <c r="I33" s="7" t="str">
        <f>IF(Данные!I32&lt;&gt;"",Данные!I32,"")</f>
        <v/>
      </c>
      <c r="J33" s="62" t="str">
        <f>IF(Данные!J32&lt;&gt;"",Данные!J32,"")</f>
        <v/>
      </c>
      <c r="K33" s="9" t="str">
        <f>IF(Данные!AQ32="да",2,IF(Данные!B32&lt;&gt;"",1,""))</f>
        <v/>
      </c>
      <c r="L33" s="64" t="str">
        <f>IF(Данные!AR32&gt;0,Данные!AR32*K33,"")</f>
        <v/>
      </c>
      <c r="M33" s="39" t="str">
        <f>IF(Данные!AV32&gt;0,Данные!AV32,"")</f>
        <v/>
      </c>
    </row>
    <row r="34" spans="1:13" hidden="1" x14ac:dyDescent="0.25">
      <c r="A34" s="34">
        <v>31</v>
      </c>
      <c r="B34" s="18" t="str">
        <f>IF(Данные!B33&lt;&gt;"",Данные!B33,"")</f>
        <v/>
      </c>
      <c r="C34" s="8" t="str">
        <f>IF(Данные!C33&lt;&gt;"",Данные!C33,"")</f>
        <v/>
      </c>
      <c r="D34" s="8" t="str">
        <f>IF(Данные!D33&lt;&gt;"",Данные!D33,"")</f>
        <v/>
      </c>
      <c r="E34" s="16" t="str">
        <f>IF(Данные!E33&lt;&gt;"",Данные!E33,"")</f>
        <v/>
      </c>
      <c r="F34" s="3" t="str">
        <f>IF(Данные!F33&lt;&gt;"",Данные!F33,"")</f>
        <v/>
      </c>
      <c r="G34" s="3" t="str">
        <f>IF(Данные!G33&lt;&gt;"",Данные!G33,"")</f>
        <v/>
      </c>
      <c r="H34" s="3" t="str">
        <f>IF(Данные!H33&lt;&gt;"",Данные!H33,"")</f>
        <v/>
      </c>
      <c r="I34" s="7" t="str">
        <f>IF(Данные!I33&lt;&gt;"",Данные!I33,"")</f>
        <v/>
      </c>
      <c r="J34" s="62" t="str">
        <f>IF(Данные!J33&lt;&gt;"",Данные!J33,"")</f>
        <v/>
      </c>
      <c r="K34" s="9" t="str">
        <f>IF(Данные!AQ33="да",2,IF(Данные!B33&lt;&gt;"",1,""))</f>
        <v/>
      </c>
      <c r="L34" s="64" t="str">
        <f>IF(Данные!AR33&gt;0,Данные!AR33*K34,"")</f>
        <v/>
      </c>
      <c r="M34" s="39" t="str">
        <f>IF(Данные!AV33&gt;0,Данные!AV33,"")</f>
        <v/>
      </c>
    </row>
    <row r="35" spans="1:13" hidden="1" x14ac:dyDescent="0.25">
      <c r="A35" s="34">
        <v>32</v>
      </c>
      <c r="B35" s="18" t="str">
        <f>IF(Данные!B34&lt;&gt;"",Данные!B34,"")</f>
        <v/>
      </c>
      <c r="C35" s="8" t="str">
        <f>IF(Данные!C34&lt;&gt;"",Данные!C34,"")</f>
        <v/>
      </c>
      <c r="D35" s="8" t="str">
        <f>IF(Данные!D34&lt;&gt;"",Данные!D34,"")</f>
        <v/>
      </c>
      <c r="E35" s="16" t="str">
        <f>IF(Данные!E34&lt;&gt;"",Данные!E34,"")</f>
        <v/>
      </c>
      <c r="F35" s="3" t="str">
        <f>IF(Данные!F34&lt;&gt;"",Данные!F34,"")</f>
        <v/>
      </c>
      <c r="G35" s="3" t="str">
        <f>IF(Данные!G34&lt;&gt;"",Данные!G34,"")</f>
        <v/>
      </c>
      <c r="H35" s="3" t="str">
        <f>IF(Данные!H34&lt;&gt;"",Данные!H34,"")</f>
        <v/>
      </c>
      <c r="I35" s="7" t="str">
        <f>IF(Данные!I34&lt;&gt;"",Данные!I34,"")</f>
        <v/>
      </c>
      <c r="J35" s="62" t="str">
        <f>IF(Данные!J34&lt;&gt;"",Данные!J34,"")</f>
        <v/>
      </c>
      <c r="K35" s="9" t="str">
        <f>IF(Данные!AQ34="да",2,IF(Данные!B34&lt;&gt;"",1,""))</f>
        <v/>
      </c>
      <c r="L35" s="64" t="str">
        <f>IF(Данные!AR34&gt;0,Данные!AR34*K35,"")</f>
        <v/>
      </c>
      <c r="M35" s="39" t="str">
        <f>IF(Данные!AV34&gt;0,Данные!AV34,"")</f>
        <v/>
      </c>
    </row>
    <row r="36" spans="1:13" hidden="1" x14ac:dyDescent="0.25">
      <c r="A36" s="34">
        <v>33</v>
      </c>
      <c r="B36" s="18" t="str">
        <f>IF(Данные!B35&lt;&gt;"",Данные!B35,"")</f>
        <v/>
      </c>
      <c r="C36" s="8" t="str">
        <f>IF(Данные!C35&lt;&gt;"",Данные!C35,"")</f>
        <v/>
      </c>
      <c r="D36" s="8" t="str">
        <f>IF(Данные!D35&lt;&gt;"",Данные!D35,"")</f>
        <v/>
      </c>
      <c r="E36" s="16" t="str">
        <f>IF(Данные!E35&lt;&gt;"",Данные!E35,"")</f>
        <v/>
      </c>
      <c r="F36" s="3" t="str">
        <f>IF(Данные!F35&lt;&gt;"",Данные!F35,"")</f>
        <v/>
      </c>
      <c r="G36" s="3" t="str">
        <f>IF(Данные!G35&lt;&gt;"",Данные!G35,"")</f>
        <v/>
      </c>
      <c r="H36" s="3" t="str">
        <f>IF(Данные!H35&lt;&gt;"",Данные!H35,"")</f>
        <v/>
      </c>
      <c r="I36" s="7" t="str">
        <f>IF(Данные!I35&lt;&gt;"",Данные!I35,"")</f>
        <v/>
      </c>
      <c r="J36" s="62" t="str">
        <f>IF(Данные!J35&lt;&gt;"",Данные!J35,"")</f>
        <v/>
      </c>
      <c r="K36" s="9" t="str">
        <f>IF(Данные!AQ35="да",2,IF(Данные!B35&lt;&gt;"",1,""))</f>
        <v/>
      </c>
      <c r="L36" s="64" t="str">
        <f>IF(Данные!AR35&gt;0,Данные!AR35*K36,"")</f>
        <v/>
      </c>
      <c r="M36" s="39" t="str">
        <f>IF(Данные!AV35&gt;0,Данные!AV35,"")</f>
        <v/>
      </c>
    </row>
    <row r="37" spans="1:13" hidden="1" x14ac:dyDescent="0.25">
      <c r="A37" s="34">
        <v>34</v>
      </c>
      <c r="B37" s="18" t="str">
        <f>IF(Данные!B36&lt;&gt;"",Данные!B36,"")</f>
        <v/>
      </c>
      <c r="C37" s="8" t="str">
        <f>IF(Данные!C36&lt;&gt;"",Данные!C36,"")</f>
        <v/>
      </c>
      <c r="D37" s="8" t="str">
        <f>IF(Данные!D36&lt;&gt;"",Данные!D36,"")</f>
        <v/>
      </c>
      <c r="E37" s="16" t="str">
        <f>IF(Данные!E36&lt;&gt;"",Данные!E36,"")</f>
        <v/>
      </c>
      <c r="F37" s="3" t="str">
        <f>IF(Данные!F36&lt;&gt;"",Данные!F36,"")</f>
        <v/>
      </c>
      <c r="G37" s="3" t="str">
        <f>IF(Данные!G36&lt;&gt;"",Данные!G36,"")</f>
        <v/>
      </c>
      <c r="H37" s="3" t="str">
        <f>IF(Данные!H36&lt;&gt;"",Данные!H36,"")</f>
        <v/>
      </c>
      <c r="I37" s="7" t="str">
        <f>IF(Данные!I36&lt;&gt;"",Данные!I36,"")</f>
        <v/>
      </c>
      <c r="J37" s="62" t="str">
        <f>IF(Данные!J36&lt;&gt;"",Данные!J36,"")</f>
        <v/>
      </c>
      <c r="K37" s="9" t="str">
        <f>IF(Данные!AQ36="да",2,IF(Данные!B36&lt;&gt;"",1,""))</f>
        <v/>
      </c>
      <c r="L37" s="64" t="str">
        <f>IF(Данные!AR36&gt;0,Данные!AR36*K37,"")</f>
        <v/>
      </c>
      <c r="M37" s="39" t="str">
        <f>IF(Данные!AV36&gt;0,Данные!AV36,"")</f>
        <v/>
      </c>
    </row>
    <row r="38" spans="1:13" hidden="1" x14ac:dyDescent="0.25">
      <c r="A38" s="34">
        <v>35</v>
      </c>
      <c r="B38" s="18" t="str">
        <f>IF(Данные!B37&lt;&gt;"",Данные!B37,"")</f>
        <v/>
      </c>
      <c r="C38" s="8" t="str">
        <f>IF(Данные!C37&lt;&gt;"",Данные!C37,"")</f>
        <v/>
      </c>
      <c r="D38" s="8" t="str">
        <f>IF(Данные!D37&lt;&gt;"",Данные!D37,"")</f>
        <v/>
      </c>
      <c r="E38" s="16" t="str">
        <f>IF(Данные!E37&lt;&gt;"",Данные!E37,"")</f>
        <v/>
      </c>
      <c r="F38" s="3" t="str">
        <f>IF(Данные!F37&lt;&gt;"",Данные!F37,"")</f>
        <v/>
      </c>
      <c r="G38" s="3" t="str">
        <f>IF(Данные!G37&lt;&gt;"",Данные!G37,"")</f>
        <v/>
      </c>
      <c r="H38" s="3" t="str">
        <f>IF(Данные!H37&lt;&gt;"",Данные!H37,"")</f>
        <v/>
      </c>
      <c r="I38" s="7" t="str">
        <f>IF(Данные!I37&lt;&gt;"",Данные!I37,"")</f>
        <v/>
      </c>
      <c r="J38" s="62" t="str">
        <f>IF(Данные!J37&lt;&gt;"",Данные!J37,"")</f>
        <v/>
      </c>
      <c r="K38" s="9" t="str">
        <f>IF(Данные!AQ37="да",2,IF(Данные!B37&lt;&gt;"",1,""))</f>
        <v/>
      </c>
      <c r="L38" s="64" t="str">
        <f>IF(Данные!AR37&gt;0,Данные!AR37*K38,"")</f>
        <v/>
      </c>
      <c r="M38" s="39" t="str">
        <f>IF(Данные!AV37&gt;0,Данные!AV37,"")</f>
        <v/>
      </c>
    </row>
    <row r="39" spans="1:13" hidden="1" x14ac:dyDescent="0.25">
      <c r="A39" s="34">
        <v>36</v>
      </c>
      <c r="B39" s="18" t="str">
        <f>IF(Данные!B38&lt;&gt;"",Данные!B38,"")</f>
        <v/>
      </c>
      <c r="C39" s="8" t="str">
        <f>IF(Данные!C38&lt;&gt;"",Данные!C38,"")</f>
        <v/>
      </c>
      <c r="D39" s="8" t="str">
        <f>IF(Данные!D38&lt;&gt;"",Данные!D38,"")</f>
        <v/>
      </c>
      <c r="E39" s="16" t="str">
        <f>IF(Данные!E38&lt;&gt;"",Данные!E38,"")</f>
        <v/>
      </c>
      <c r="F39" s="3" t="str">
        <f>IF(Данные!F38&lt;&gt;"",Данные!F38,"")</f>
        <v/>
      </c>
      <c r="G39" s="3" t="str">
        <f>IF(Данные!G38&lt;&gt;"",Данные!G38,"")</f>
        <v/>
      </c>
      <c r="H39" s="3" t="str">
        <f>IF(Данные!H38&lt;&gt;"",Данные!H38,"")</f>
        <v/>
      </c>
      <c r="I39" s="7" t="str">
        <f>IF(Данные!I38&lt;&gt;"",Данные!I38,"")</f>
        <v/>
      </c>
      <c r="J39" s="62" t="str">
        <f>IF(Данные!J38&lt;&gt;"",Данные!J38,"")</f>
        <v/>
      </c>
      <c r="K39" s="9" t="str">
        <f>IF(Данные!AQ38="да",2,IF(Данные!B38&lt;&gt;"",1,""))</f>
        <v/>
      </c>
      <c r="L39" s="64" t="str">
        <f>IF(Данные!AR38&gt;0,Данные!AR38*K39,"")</f>
        <v/>
      </c>
      <c r="M39" s="39" t="str">
        <f>IF(Данные!AV38&gt;0,Данные!AV38,"")</f>
        <v/>
      </c>
    </row>
    <row r="40" spans="1:13" hidden="1" x14ac:dyDescent="0.25">
      <c r="A40" s="34">
        <v>37</v>
      </c>
      <c r="B40" s="18" t="str">
        <f>IF(Данные!B39&lt;&gt;"",Данные!B39,"")</f>
        <v/>
      </c>
      <c r="C40" s="8" t="str">
        <f>IF(Данные!C39&lt;&gt;"",Данные!C39,"")</f>
        <v/>
      </c>
      <c r="D40" s="8" t="str">
        <f>IF(Данные!D39&lt;&gt;"",Данные!D39,"")</f>
        <v/>
      </c>
      <c r="E40" s="16" t="str">
        <f>IF(Данные!E39&lt;&gt;"",Данные!E39,"")</f>
        <v/>
      </c>
      <c r="F40" s="3" t="str">
        <f>IF(Данные!F39&lt;&gt;"",Данные!F39,"")</f>
        <v/>
      </c>
      <c r="G40" s="3" t="str">
        <f>IF(Данные!G39&lt;&gt;"",Данные!G39,"")</f>
        <v/>
      </c>
      <c r="H40" s="3" t="str">
        <f>IF(Данные!H39&lt;&gt;"",Данные!H39,"")</f>
        <v/>
      </c>
      <c r="I40" s="7" t="str">
        <f>IF(Данные!I39&lt;&gt;"",Данные!I39,"")</f>
        <v/>
      </c>
      <c r="J40" s="62" t="str">
        <f>IF(Данные!J39&lt;&gt;"",Данные!J39,"")</f>
        <v/>
      </c>
      <c r="K40" s="9" t="str">
        <f>IF(Данные!AQ39="да",2,IF(Данные!B39&lt;&gt;"",1,""))</f>
        <v/>
      </c>
      <c r="L40" s="64" t="str">
        <f>IF(Данные!AR39&gt;0,Данные!AR39*K40,"")</f>
        <v/>
      </c>
      <c r="M40" s="39" t="str">
        <f>IF(Данные!AV39&gt;0,Данные!AV39,"")</f>
        <v/>
      </c>
    </row>
    <row r="41" spans="1:13" hidden="1" x14ac:dyDescent="0.25">
      <c r="A41" s="34">
        <v>38</v>
      </c>
      <c r="B41" s="18" t="str">
        <f>IF(Данные!B40&lt;&gt;"",Данные!B40,"")</f>
        <v/>
      </c>
      <c r="C41" s="8" t="str">
        <f>IF(Данные!C40&lt;&gt;"",Данные!C40,"")</f>
        <v/>
      </c>
      <c r="D41" s="8" t="str">
        <f>IF(Данные!D40&lt;&gt;"",Данные!D40,"")</f>
        <v/>
      </c>
      <c r="E41" s="16" t="str">
        <f>IF(Данные!E40&lt;&gt;"",Данные!E40,"")</f>
        <v/>
      </c>
      <c r="F41" s="3" t="str">
        <f>IF(Данные!F40&lt;&gt;"",Данные!F40,"")</f>
        <v/>
      </c>
      <c r="G41" s="3" t="str">
        <f>IF(Данные!G40&lt;&gt;"",Данные!G40,"")</f>
        <v/>
      </c>
      <c r="H41" s="3" t="str">
        <f>IF(Данные!H40&lt;&gt;"",Данные!H40,"")</f>
        <v/>
      </c>
      <c r="I41" s="7" t="str">
        <f>IF(Данные!I40&lt;&gt;"",Данные!I40,"")</f>
        <v/>
      </c>
      <c r="J41" s="62" t="str">
        <f>IF(Данные!J40&lt;&gt;"",Данные!J40,"")</f>
        <v/>
      </c>
      <c r="K41" s="9" t="str">
        <f>IF(Данные!AQ40="да",2,IF(Данные!B40&lt;&gt;"",1,""))</f>
        <v/>
      </c>
      <c r="L41" s="64" t="str">
        <f>IF(Данные!AR40&gt;0,Данные!AR40*K41,"")</f>
        <v/>
      </c>
      <c r="M41" s="39" t="str">
        <f>IF(Данные!AV40&gt;0,Данные!AV40,"")</f>
        <v/>
      </c>
    </row>
    <row r="42" spans="1:13" hidden="1" x14ac:dyDescent="0.25">
      <c r="A42" s="34">
        <v>39</v>
      </c>
      <c r="B42" s="18" t="str">
        <f>IF(Данные!B41&lt;&gt;"",Данные!B41,"")</f>
        <v/>
      </c>
      <c r="C42" s="8" t="str">
        <f>IF(Данные!C41&lt;&gt;"",Данные!C41,"")</f>
        <v/>
      </c>
      <c r="D42" s="8" t="str">
        <f>IF(Данные!D41&lt;&gt;"",Данные!D41,"")</f>
        <v/>
      </c>
      <c r="E42" s="16" t="str">
        <f>IF(Данные!E41&lt;&gt;"",Данные!E41,"")</f>
        <v/>
      </c>
      <c r="F42" s="3" t="str">
        <f>IF(Данные!F41&lt;&gt;"",Данные!F41,"")</f>
        <v/>
      </c>
      <c r="G42" s="3" t="str">
        <f>IF(Данные!G41&lt;&gt;"",Данные!G41,"")</f>
        <v/>
      </c>
      <c r="H42" s="3" t="str">
        <f>IF(Данные!H41&lt;&gt;"",Данные!H41,"")</f>
        <v/>
      </c>
      <c r="I42" s="7" t="str">
        <f>IF(Данные!I41&lt;&gt;"",Данные!I41,"")</f>
        <v/>
      </c>
      <c r="J42" s="62" t="str">
        <f>IF(Данные!J41&lt;&gt;"",Данные!J41,"")</f>
        <v/>
      </c>
      <c r="K42" s="9" t="str">
        <f>IF(Данные!AQ41="да",2,IF(Данные!B41&lt;&gt;"",1,""))</f>
        <v/>
      </c>
      <c r="L42" s="64" t="str">
        <f>IF(Данные!AR41&gt;0,Данные!AR41*K42,"")</f>
        <v/>
      </c>
      <c r="M42" s="39" t="str">
        <f>IF(Данные!AV41&gt;0,Данные!AV41,"")</f>
        <v/>
      </c>
    </row>
    <row r="43" spans="1:13" hidden="1" x14ac:dyDescent="0.25">
      <c r="A43" s="34">
        <v>40</v>
      </c>
      <c r="B43" s="18" t="str">
        <f>IF(Данные!B42&lt;&gt;"",Данные!B42,"")</f>
        <v/>
      </c>
      <c r="C43" s="8" t="str">
        <f>IF(Данные!C42&lt;&gt;"",Данные!C42,"")</f>
        <v/>
      </c>
      <c r="D43" s="8" t="str">
        <f>IF(Данные!D42&lt;&gt;"",Данные!D42,"")</f>
        <v/>
      </c>
      <c r="E43" s="16" t="str">
        <f>IF(Данные!E42&lt;&gt;"",Данные!E42,"")</f>
        <v/>
      </c>
      <c r="F43" s="3" t="str">
        <f>IF(Данные!F42&lt;&gt;"",Данные!F42,"")</f>
        <v/>
      </c>
      <c r="G43" s="3" t="str">
        <f>IF(Данные!G42&lt;&gt;"",Данные!G42,"")</f>
        <v/>
      </c>
      <c r="H43" s="3" t="str">
        <f>IF(Данные!H42&lt;&gt;"",Данные!H42,"")</f>
        <v/>
      </c>
      <c r="I43" s="7" t="str">
        <f>IF(Данные!I42&lt;&gt;"",Данные!I42,"")</f>
        <v/>
      </c>
      <c r="J43" s="62" t="str">
        <f>IF(Данные!J42&lt;&gt;"",Данные!J42,"")</f>
        <v/>
      </c>
      <c r="K43" s="9" t="str">
        <f>IF(Данные!AQ42="да",2,IF(Данные!B42&lt;&gt;"",1,""))</f>
        <v/>
      </c>
      <c r="L43" s="64" t="str">
        <f>IF(Данные!AR42&gt;0,Данные!AR42*K43,"")</f>
        <v/>
      </c>
      <c r="M43" s="39" t="str">
        <f>IF(Данные!AV42&gt;0,Данные!AV42,"")</f>
        <v/>
      </c>
    </row>
    <row r="44" spans="1:13" hidden="1" x14ac:dyDescent="0.25">
      <c r="A44" s="34">
        <v>41</v>
      </c>
      <c r="B44" s="18" t="str">
        <f>IF(Данные!B43&lt;&gt;"",Данные!B43,"")</f>
        <v/>
      </c>
      <c r="C44" s="8" t="str">
        <f>IF(Данные!C43&lt;&gt;"",Данные!C43,"")</f>
        <v/>
      </c>
      <c r="D44" s="8" t="str">
        <f>IF(Данные!D43&lt;&gt;"",Данные!D43,"")</f>
        <v/>
      </c>
      <c r="E44" s="16" t="str">
        <f>IF(Данные!E43&lt;&gt;"",Данные!E43,"")</f>
        <v/>
      </c>
      <c r="F44" s="3" t="str">
        <f>IF(Данные!F43&lt;&gt;"",Данные!F43,"")</f>
        <v/>
      </c>
      <c r="G44" s="3" t="str">
        <f>IF(Данные!G43&lt;&gt;"",Данные!G43,"")</f>
        <v/>
      </c>
      <c r="H44" s="3" t="str">
        <f>IF(Данные!H43&lt;&gt;"",Данные!H43,"")</f>
        <v/>
      </c>
      <c r="I44" s="7" t="str">
        <f>IF(Данные!I43&lt;&gt;"",Данные!I43,"")</f>
        <v/>
      </c>
      <c r="J44" s="62" t="str">
        <f>IF(Данные!J43&lt;&gt;"",Данные!J43,"")</f>
        <v/>
      </c>
      <c r="K44" s="9" t="str">
        <f>IF(Данные!AQ43="да",2,IF(Данные!B43&lt;&gt;"",1,""))</f>
        <v/>
      </c>
      <c r="L44" s="64" t="str">
        <f>IF(Данные!AR43&gt;0,Данные!AR43*K44,"")</f>
        <v/>
      </c>
      <c r="M44" s="39" t="str">
        <f>IF(Данные!AV43&gt;0,Данные!AV43,"")</f>
        <v/>
      </c>
    </row>
    <row r="45" spans="1:13" hidden="1" x14ac:dyDescent="0.25">
      <c r="A45" s="34">
        <v>42</v>
      </c>
      <c r="B45" s="18" t="str">
        <f>IF(Данные!B44&lt;&gt;"",Данные!B44,"")</f>
        <v/>
      </c>
      <c r="C45" s="8" t="str">
        <f>IF(Данные!C44&lt;&gt;"",Данные!C44,"")</f>
        <v/>
      </c>
      <c r="D45" s="8" t="str">
        <f>IF(Данные!D44&lt;&gt;"",Данные!D44,"")</f>
        <v/>
      </c>
      <c r="E45" s="16" t="str">
        <f>IF(Данные!E44&lt;&gt;"",Данные!E44,"")</f>
        <v/>
      </c>
      <c r="F45" s="3" t="str">
        <f>IF(Данные!F44&lt;&gt;"",Данные!F44,"")</f>
        <v/>
      </c>
      <c r="G45" s="3" t="str">
        <f>IF(Данные!G44&lt;&gt;"",Данные!G44,"")</f>
        <v/>
      </c>
      <c r="H45" s="3" t="str">
        <f>IF(Данные!H44&lt;&gt;"",Данные!H44,"")</f>
        <v/>
      </c>
      <c r="I45" s="7" t="str">
        <f>IF(Данные!I44&lt;&gt;"",Данные!I44,"")</f>
        <v/>
      </c>
      <c r="J45" s="62" t="str">
        <f>IF(Данные!J44&lt;&gt;"",Данные!J44,"")</f>
        <v/>
      </c>
      <c r="K45" s="9" t="str">
        <f>IF(Данные!AQ44="да",2,IF(Данные!B44&lt;&gt;"",1,""))</f>
        <v/>
      </c>
      <c r="L45" s="64" t="str">
        <f>IF(Данные!AR44&gt;0,Данные!AR44*K45,"")</f>
        <v/>
      </c>
      <c r="M45" s="39" t="str">
        <f>IF(Данные!AV44&gt;0,Данные!AV44,"")</f>
        <v/>
      </c>
    </row>
    <row r="46" spans="1:13" hidden="1" x14ac:dyDescent="0.25">
      <c r="A46" s="34">
        <v>43</v>
      </c>
      <c r="B46" s="18" t="str">
        <f>IF(Данные!B45&lt;&gt;"",Данные!B45,"")</f>
        <v/>
      </c>
      <c r="C46" s="8" t="str">
        <f>IF(Данные!C45&lt;&gt;"",Данные!C45,"")</f>
        <v/>
      </c>
      <c r="D46" s="8" t="str">
        <f>IF(Данные!D45&lt;&gt;"",Данные!D45,"")</f>
        <v/>
      </c>
      <c r="E46" s="16" t="str">
        <f>IF(Данные!E45&lt;&gt;"",Данные!E45,"")</f>
        <v/>
      </c>
      <c r="F46" s="3" t="str">
        <f>IF(Данные!F45&lt;&gt;"",Данные!F45,"")</f>
        <v/>
      </c>
      <c r="G46" s="3" t="str">
        <f>IF(Данные!G45&lt;&gt;"",Данные!G45,"")</f>
        <v/>
      </c>
      <c r="H46" s="3" t="str">
        <f>IF(Данные!H45&lt;&gt;"",Данные!H45,"")</f>
        <v/>
      </c>
      <c r="I46" s="7" t="str">
        <f>IF(Данные!I45&lt;&gt;"",Данные!I45,"")</f>
        <v/>
      </c>
      <c r="J46" s="62" t="str">
        <f>IF(Данные!J45&lt;&gt;"",Данные!J45,"")</f>
        <v/>
      </c>
      <c r="K46" s="9" t="str">
        <f>IF(Данные!AQ45="да",2,IF(Данные!B45&lt;&gt;"",1,""))</f>
        <v/>
      </c>
      <c r="L46" s="64" t="str">
        <f>IF(Данные!AR45&gt;0,Данные!AR45*K46,"")</f>
        <v/>
      </c>
      <c r="M46" s="39" t="str">
        <f>IF(Данные!AV45&gt;0,Данные!AV45,"")</f>
        <v/>
      </c>
    </row>
    <row r="47" spans="1:13" hidden="1" x14ac:dyDescent="0.25">
      <c r="A47" s="34">
        <v>44</v>
      </c>
      <c r="B47" s="18" t="str">
        <f>IF(Данные!B46&lt;&gt;"",Данные!B46,"")</f>
        <v/>
      </c>
      <c r="C47" s="8" t="str">
        <f>IF(Данные!C46&lt;&gt;"",Данные!C46,"")</f>
        <v/>
      </c>
      <c r="D47" s="8" t="str">
        <f>IF(Данные!D46&lt;&gt;"",Данные!D46,"")</f>
        <v/>
      </c>
      <c r="E47" s="16" t="str">
        <f>IF(Данные!E46&lt;&gt;"",Данные!E46,"")</f>
        <v/>
      </c>
      <c r="F47" s="3" t="str">
        <f>IF(Данные!F46&lt;&gt;"",Данные!F46,"")</f>
        <v/>
      </c>
      <c r="G47" s="3" t="str">
        <f>IF(Данные!G46&lt;&gt;"",Данные!G46,"")</f>
        <v/>
      </c>
      <c r="H47" s="3" t="str">
        <f>IF(Данные!H46&lt;&gt;"",Данные!H46,"")</f>
        <v/>
      </c>
      <c r="I47" s="7" t="str">
        <f>IF(Данные!I46&lt;&gt;"",Данные!I46,"")</f>
        <v/>
      </c>
      <c r="J47" s="62" t="str">
        <f>IF(Данные!J46&lt;&gt;"",Данные!J46,"")</f>
        <v/>
      </c>
      <c r="K47" s="9" t="str">
        <f>IF(Данные!AQ46="да",2,IF(Данные!B46&lt;&gt;"",1,""))</f>
        <v/>
      </c>
      <c r="L47" s="64" t="str">
        <f>IF(Данные!AR46&gt;0,Данные!AR46*K47,"")</f>
        <v/>
      </c>
      <c r="M47" s="39" t="str">
        <f>IF(Данные!AV46&gt;0,Данные!AV46,"")</f>
        <v/>
      </c>
    </row>
    <row r="48" spans="1:13" ht="15.75" hidden="1" thickBot="1" x14ac:dyDescent="0.3">
      <c r="A48" s="34">
        <v>45</v>
      </c>
      <c r="B48" s="18" t="str">
        <f>IF(Данные!B47&lt;&gt;"",Данные!B47,"")</f>
        <v/>
      </c>
      <c r="C48" s="8" t="str">
        <f>IF(Данные!C47&lt;&gt;"",Данные!C47,"")</f>
        <v/>
      </c>
      <c r="D48" s="8" t="str">
        <f>IF(Данные!D47&lt;&gt;"",Данные!D47,"")</f>
        <v/>
      </c>
      <c r="E48" s="16" t="str">
        <f>IF(Данные!E47&lt;&gt;"",Данные!E47,"")</f>
        <v/>
      </c>
      <c r="F48" s="3" t="str">
        <f>IF(Данные!F47&lt;&gt;"",Данные!F47,"")</f>
        <v/>
      </c>
      <c r="G48" s="3" t="str">
        <f>IF(Данные!G47&lt;&gt;"",Данные!G47,"")</f>
        <v/>
      </c>
      <c r="H48" s="3" t="str">
        <f>IF(Данные!H47&lt;&gt;"",Данные!H47,"")</f>
        <v/>
      </c>
      <c r="I48" s="7" t="str">
        <f>IF(Данные!I47&lt;&gt;"",Данные!I47,"")</f>
        <v/>
      </c>
      <c r="J48" s="62" t="str">
        <f>IF(Данные!J47&lt;&gt;"",Данные!J47,"")</f>
        <v/>
      </c>
      <c r="K48" s="9" t="str">
        <f>IF(Данные!AQ47="да",2,IF(Данные!B47&lt;&gt;"",1,""))</f>
        <v/>
      </c>
      <c r="L48" s="64" t="str">
        <f>IF(Данные!AR47&gt;0,Данные!AR47*K48,"")</f>
        <v/>
      </c>
      <c r="M48" s="39" t="str">
        <f>IF(Данные!AV47&gt;0,Данные!AV47,"")</f>
        <v/>
      </c>
    </row>
    <row r="49" spans="1:14" ht="19.5" thickBot="1" x14ac:dyDescent="0.3">
      <c r="A49" s="118" t="s">
        <v>46</v>
      </c>
      <c r="B49" s="119"/>
      <c r="C49" s="119"/>
      <c r="D49" s="119"/>
      <c r="E49" s="26">
        <f>IF(SUM(E4:E48)&gt;0,SUM(E4:E48),"")</f>
        <v>8</v>
      </c>
      <c r="F49" s="27">
        <f t="shared" ref="F49:G49" si="0">IF(SUM(F4:F48)&gt;0,SUM(F4:F48),"")</f>
        <v>13</v>
      </c>
      <c r="G49" s="27">
        <f t="shared" si="0"/>
        <v>2</v>
      </c>
      <c r="H49" s="27" t="str">
        <f>IF(SUM(H4:H48)&gt;0,CONCATENATE(SUM(H4:H48), " м2"),"")</f>
        <v>15 м2</v>
      </c>
      <c r="I49" s="28">
        <f>IF(SUM(I4:I48)&gt;0,SUM(I4:I48),"")</f>
        <v>8</v>
      </c>
      <c r="J49" s="59">
        <f>SUM(J4:J48)</f>
        <v>281502</v>
      </c>
      <c r="K49" s="73"/>
      <c r="L49" s="75">
        <f t="shared" ref="L49:M49" si="1">SUM(L4:L48)</f>
        <v>11006</v>
      </c>
      <c r="M49" s="74">
        <f t="shared" si="1"/>
        <v>3362</v>
      </c>
    </row>
    <row r="50" spans="1:14" ht="15.75" customHeight="1" thickBot="1" x14ac:dyDescent="0.3">
      <c r="A50" s="30"/>
      <c r="B50" s="29"/>
      <c r="C50" s="29"/>
      <c r="D50" s="29"/>
      <c r="E50" s="29"/>
      <c r="F50" s="29"/>
      <c r="G50" s="29"/>
      <c r="H50" s="135" t="s">
        <v>54</v>
      </c>
      <c r="I50" s="136"/>
      <c r="J50" s="79">
        <v>1200</v>
      </c>
      <c r="K50" s="145" t="s">
        <v>53</v>
      </c>
      <c r="L50" s="146"/>
      <c r="M50" s="70"/>
    </row>
    <row r="51" spans="1:14" ht="33.75" customHeight="1" thickBot="1" x14ac:dyDescent="0.3">
      <c r="A51" s="30"/>
      <c r="B51" s="29"/>
      <c r="C51" s="29"/>
      <c r="D51" s="29"/>
      <c r="E51" s="29"/>
      <c r="F51" s="29"/>
      <c r="G51" s="29"/>
      <c r="H51" s="137" t="s">
        <v>60</v>
      </c>
      <c r="I51" s="138"/>
      <c r="J51" s="78">
        <f>J49+J50</f>
        <v>282702</v>
      </c>
      <c r="K51" s="147"/>
      <c r="L51" s="148"/>
      <c r="M51" s="40" t="str">
        <f xml:space="preserve"> IF(M50&lt;&gt;"",CONCATENATE(TEXT(M50,0),"*15% = ", M50*0.15, " р."),"")</f>
        <v/>
      </c>
    </row>
    <row r="52" spans="1:14" ht="16.5" thickBot="1" x14ac:dyDescent="0.3">
      <c r="A52" s="31"/>
      <c r="B52" s="32"/>
      <c r="C52" s="32"/>
      <c r="D52" s="32"/>
      <c r="E52" s="32"/>
      <c r="F52" s="32"/>
      <c r="G52" s="32"/>
      <c r="H52" s="142">
        <v>0.15</v>
      </c>
      <c r="I52" s="140"/>
      <c r="J52" s="41">
        <f>J51*0.15</f>
        <v>42405.299999999996</v>
      </c>
      <c r="K52" s="120" t="s">
        <v>55</v>
      </c>
      <c r="L52" s="121"/>
      <c r="M52" s="76">
        <v>1005</v>
      </c>
      <c r="N52" s="97" t="s">
        <v>66</v>
      </c>
    </row>
    <row r="53" spans="1:14" ht="15.75" thickBot="1" x14ac:dyDescent="0.3">
      <c r="A53" s="68"/>
      <c r="B53" s="69"/>
      <c r="C53" s="69"/>
      <c r="D53" s="69"/>
      <c r="E53" s="69"/>
      <c r="F53" s="69"/>
      <c r="G53" s="69"/>
      <c r="H53" s="139" t="s">
        <v>61</v>
      </c>
      <c r="I53" s="140"/>
      <c r="J53" s="65">
        <v>30000</v>
      </c>
      <c r="K53" s="141" t="s">
        <v>64</v>
      </c>
      <c r="L53" s="136"/>
      <c r="M53" s="77">
        <v>5300</v>
      </c>
    </row>
    <row r="54" spans="1:14" s="90" customFormat="1" x14ac:dyDescent="0.25">
      <c r="A54" s="87"/>
      <c r="B54" s="87"/>
      <c r="C54" s="87"/>
      <c r="D54" s="87"/>
      <c r="E54" s="87"/>
      <c r="F54" s="87"/>
      <c r="G54" s="87"/>
      <c r="H54" s="88"/>
      <c r="I54" s="88"/>
      <c r="J54" s="89"/>
      <c r="K54" s="88"/>
      <c r="L54" s="88"/>
      <c r="M54" s="89"/>
    </row>
    <row r="55" spans="1:14" ht="15.75" x14ac:dyDescent="0.25">
      <c r="B55" s="60" t="s">
        <v>56</v>
      </c>
      <c r="C55" s="143" t="str">
        <f>IF(B4&lt;&gt;"",CONCATENATE(IF(N(J53)&gt;0,CONCATENATE(TEXT(N(J53)-N(M53),0)," + "),""),IF(N(L49)&gt;0,CONCATENATE(TEXT(L49,0)," + "),""),IF(N(M49)&gt;0,CONCATENATE(TEXT(M49,0)," + "),""),IF(N(J52)&gt;0,CONCATENATE(TEXT(J52,0)," + "),""),IF(N(M50)&gt;0,CONCATENATE(TEXT(M50*0.15,0)),""), IF(N(M52)&lt;&gt;0, CONCATENATE(IF(M52&gt;0," - ",""),TEXT(M52,0)),"")," = ", TEXT(L49+M49+M50*0.15+J52+J53-ABS(M52)-ABS(M53),"# ##0₽"),""))</f>
        <v>24700 + 11006 + 3362 + 42405 +  - 1005 = 80 468₽</v>
      </c>
      <c r="D55" s="144"/>
      <c r="E55" s="144"/>
      <c r="F55" s="144"/>
      <c r="G55" s="144"/>
      <c r="H55" s="144"/>
      <c r="I55" s="144"/>
      <c r="J55" s="144"/>
      <c r="K55" s="144"/>
      <c r="L55" s="144"/>
      <c r="M55" s="144"/>
    </row>
  </sheetData>
  <mergeCells count="19">
    <mergeCell ref="H53:I53"/>
    <mergeCell ref="K53:L53"/>
    <mergeCell ref="H52:I52"/>
    <mergeCell ref="C55:M55"/>
    <mergeCell ref="K50:L51"/>
    <mergeCell ref="O1:X1"/>
    <mergeCell ref="J1:M1"/>
    <mergeCell ref="A49:D49"/>
    <mergeCell ref="K52:L52"/>
    <mergeCell ref="J2:J3"/>
    <mergeCell ref="E2:I2"/>
    <mergeCell ref="A1:B1"/>
    <mergeCell ref="D2:D3"/>
    <mergeCell ref="C2:C3"/>
    <mergeCell ref="B2:B3"/>
    <mergeCell ref="A2:A3"/>
    <mergeCell ref="K2:M2"/>
    <mergeCell ref="H50:I50"/>
    <mergeCell ref="H51:I51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ignoredErrors>
    <ignoredError sqref="H49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8"/>
  <sheetViews>
    <sheetView workbookViewId="0">
      <selection activeCell="B7" sqref="B7"/>
    </sheetView>
  </sheetViews>
  <sheetFormatPr defaultRowHeight="15" x14ac:dyDescent="0.25"/>
  <cols>
    <col min="1" max="1" width="22.42578125" style="1" customWidth="1"/>
    <col min="2" max="2" width="9.140625" style="1"/>
  </cols>
  <sheetData>
    <row r="1" spans="1:2" ht="15.75" thickBot="1" x14ac:dyDescent="0.3">
      <c r="A1" s="14" t="s">
        <v>40</v>
      </c>
      <c r="B1" s="15" t="s">
        <v>41</v>
      </c>
    </row>
    <row r="2" spans="1:2" x14ac:dyDescent="0.25">
      <c r="A2" s="3" t="s">
        <v>42</v>
      </c>
      <c r="B2" s="3">
        <v>60</v>
      </c>
    </row>
    <row r="3" spans="1:2" x14ac:dyDescent="0.25">
      <c r="A3" s="2" t="s">
        <v>43</v>
      </c>
      <c r="B3" s="2">
        <v>96</v>
      </c>
    </row>
    <row r="4" spans="1:2" x14ac:dyDescent="0.25">
      <c r="A4" s="2" t="s">
        <v>5</v>
      </c>
      <c r="B4" s="2">
        <v>36</v>
      </c>
    </row>
    <row r="5" spans="1:2" x14ac:dyDescent="0.25">
      <c r="A5" s="2" t="s">
        <v>4</v>
      </c>
      <c r="B5" s="2">
        <v>144</v>
      </c>
    </row>
    <row r="6" spans="1:2" x14ac:dyDescent="0.25">
      <c r="A6" s="2" t="s">
        <v>62</v>
      </c>
      <c r="B6" s="2">
        <v>48</v>
      </c>
    </row>
    <row r="7" spans="1:2" ht="30" x14ac:dyDescent="0.25">
      <c r="A7" s="10" t="s">
        <v>14</v>
      </c>
      <c r="B7" s="2">
        <v>40</v>
      </c>
    </row>
    <row r="8" spans="1:2" ht="45" x14ac:dyDescent="0.25">
      <c r="A8" s="11" t="s">
        <v>11</v>
      </c>
      <c r="B8" s="12">
        <v>4.0000000000000001E-3</v>
      </c>
    </row>
    <row r="9" spans="1:2" ht="30" x14ac:dyDescent="0.25">
      <c r="A9" s="11" t="s">
        <v>13</v>
      </c>
      <c r="B9" s="2">
        <v>20</v>
      </c>
    </row>
    <row r="10" spans="1:2" x14ac:dyDescent="0.25">
      <c r="A10" s="11" t="s">
        <v>12</v>
      </c>
      <c r="B10" s="2">
        <v>40</v>
      </c>
    </row>
    <row r="11" spans="1:2" ht="30" x14ac:dyDescent="0.25">
      <c r="A11" s="11" t="s">
        <v>37</v>
      </c>
      <c r="B11" s="2">
        <v>40</v>
      </c>
    </row>
    <row r="12" spans="1:2" x14ac:dyDescent="0.25">
      <c r="A12" s="10" t="s">
        <v>32</v>
      </c>
      <c r="B12" s="2">
        <v>12</v>
      </c>
    </row>
    <row r="13" spans="1:2" x14ac:dyDescent="0.25">
      <c r="A13" s="10" t="s">
        <v>33</v>
      </c>
      <c r="B13" s="2">
        <v>12</v>
      </c>
    </row>
    <row r="14" spans="1:2" x14ac:dyDescent="0.25">
      <c r="A14" s="13" t="s">
        <v>15</v>
      </c>
      <c r="B14" s="2">
        <v>40</v>
      </c>
    </row>
    <row r="15" spans="1:2" x14ac:dyDescent="0.25">
      <c r="A15" s="13" t="s">
        <v>16</v>
      </c>
      <c r="B15" s="2">
        <v>60</v>
      </c>
    </row>
    <row r="16" spans="1:2" x14ac:dyDescent="0.25">
      <c r="A16" s="13" t="s">
        <v>17</v>
      </c>
      <c r="B16" s="2">
        <v>80</v>
      </c>
    </row>
    <row r="17" spans="1:2" x14ac:dyDescent="0.25">
      <c r="A17" s="13" t="s">
        <v>18</v>
      </c>
      <c r="B17" s="2">
        <v>52</v>
      </c>
    </row>
    <row r="18" spans="1:2" x14ac:dyDescent="0.25">
      <c r="A18" s="13" t="s">
        <v>19</v>
      </c>
      <c r="B18" s="2">
        <v>40</v>
      </c>
    </row>
    <row r="19" spans="1:2" x14ac:dyDescent="0.25">
      <c r="A19" s="13" t="s">
        <v>20</v>
      </c>
      <c r="B19" s="2">
        <v>40</v>
      </c>
    </row>
    <row r="20" spans="1:2" x14ac:dyDescent="0.25">
      <c r="A20" s="13" t="s">
        <v>21</v>
      </c>
      <c r="B20" s="2">
        <v>40</v>
      </c>
    </row>
    <row r="21" spans="1:2" x14ac:dyDescent="0.25">
      <c r="A21" s="13" t="s">
        <v>15</v>
      </c>
      <c r="B21" s="2">
        <v>32</v>
      </c>
    </row>
    <row r="22" spans="1:2" x14ac:dyDescent="0.25">
      <c r="A22" s="13" t="s">
        <v>16</v>
      </c>
      <c r="B22" s="2">
        <v>40</v>
      </c>
    </row>
    <row r="23" spans="1:2" x14ac:dyDescent="0.25">
      <c r="A23" s="13" t="s">
        <v>23</v>
      </c>
      <c r="B23" s="2">
        <v>100</v>
      </c>
    </row>
    <row r="24" spans="1:2" x14ac:dyDescent="0.25">
      <c r="A24" s="13" t="s">
        <v>17</v>
      </c>
      <c r="B24" s="2">
        <v>320</v>
      </c>
    </row>
    <row r="25" spans="1:2" x14ac:dyDescent="0.25">
      <c r="A25" s="13" t="s">
        <v>18</v>
      </c>
      <c r="B25" s="2">
        <v>56</v>
      </c>
    </row>
    <row r="26" spans="1:2" x14ac:dyDescent="0.25">
      <c r="A26" s="13" t="s">
        <v>19</v>
      </c>
      <c r="B26" s="2">
        <v>68</v>
      </c>
    </row>
    <row r="27" spans="1:2" x14ac:dyDescent="0.25">
      <c r="A27" s="13" t="s">
        <v>20</v>
      </c>
      <c r="B27" s="2">
        <v>160</v>
      </c>
    </row>
    <row r="28" spans="1:2" x14ac:dyDescent="0.25">
      <c r="A28" s="13" t="s">
        <v>21</v>
      </c>
      <c r="B28" s="2">
        <v>40</v>
      </c>
    </row>
    <row r="29" spans="1:2" x14ac:dyDescent="0.25">
      <c r="A29" s="13" t="s">
        <v>24</v>
      </c>
      <c r="B29" s="2">
        <v>40</v>
      </c>
    </row>
    <row r="30" spans="1:2" x14ac:dyDescent="0.25">
      <c r="A30" s="13" t="s">
        <v>25</v>
      </c>
      <c r="B30" s="2">
        <v>40</v>
      </c>
    </row>
    <row r="31" spans="1:2" x14ac:dyDescent="0.25">
      <c r="A31" s="13" t="s">
        <v>26</v>
      </c>
      <c r="B31" s="2">
        <v>40</v>
      </c>
    </row>
    <row r="32" spans="1:2" x14ac:dyDescent="0.25">
      <c r="A32" s="13" t="s">
        <v>27</v>
      </c>
      <c r="B32" s="2">
        <v>40</v>
      </c>
    </row>
    <row r="33" spans="1:2" x14ac:dyDescent="0.25">
      <c r="A33" s="13" t="s">
        <v>28</v>
      </c>
      <c r="B33" s="2">
        <v>20</v>
      </c>
    </row>
    <row r="34" spans="1:2" x14ac:dyDescent="0.25">
      <c r="A34" s="13" t="s">
        <v>29</v>
      </c>
      <c r="B34" s="2">
        <v>20</v>
      </c>
    </row>
    <row r="35" spans="1:2" x14ac:dyDescent="0.25">
      <c r="A35" s="13" t="s">
        <v>30</v>
      </c>
      <c r="B35" s="2">
        <v>20</v>
      </c>
    </row>
    <row r="36" spans="1:2" x14ac:dyDescent="0.25">
      <c r="A36" s="13" t="s">
        <v>31</v>
      </c>
      <c r="B36" s="2">
        <v>400</v>
      </c>
    </row>
    <row r="37" spans="1:2" x14ac:dyDescent="0.25">
      <c r="A37" s="2" t="s">
        <v>48</v>
      </c>
      <c r="B37" s="2">
        <v>50</v>
      </c>
    </row>
    <row r="38" spans="1:2" x14ac:dyDescent="0.25">
      <c r="A38" s="2" t="s">
        <v>49</v>
      </c>
      <c r="B38" s="2">
        <v>80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Данные</vt:lpstr>
      <vt:lpstr>Лист ЗП</vt:lpstr>
      <vt:lpstr>Цены</vt:lpstr>
      <vt:lpstr>Данные!Область_печати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Malykhin</dc:creator>
  <cp:lastModifiedBy>Sergey Malykhin</cp:lastModifiedBy>
  <cp:lastPrinted>2025-01-31T07:14:48Z</cp:lastPrinted>
  <dcterms:created xsi:type="dcterms:W3CDTF">2024-05-02T10:36:27Z</dcterms:created>
  <dcterms:modified xsi:type="dcterms:W3CDTF">2025-01-31T07:39:30Z</dcterms:modified>
</cp:coreProperties>
</file>