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900"/>
  </bookViews>
  <sheets>
    <sheet name="汇总总结" sheetId="1" r:id="rId1"/>
    <sheet name="Sheet1" sheetId="5" r:id="rId2"/>
    <sheet name="Sheet2" sheetId="6" r:id="rId3"/>
    <sheet name="资产负债表" sheetId="2" r:id="rId4"/>
    <sheet name="利润表" sheetId="3" r:id="rId5"/>
    <sheet name="现金流量表" sheetId="4" r:id="rId6"/>
  </sheets>
  <externalReferences>
    <externalReference r:id="rId7"/>
  </externalReferences>
  <definedNames>
    <definedName name="_code">汇总总结!$B$1</definedName>
    <definedName name="_name">汇总总结!$A$1</definedName>
    <definedName name="bsa_content_1">资产负债表!$C$2:$C$25,资产负债表!$C$28:$C$45</definedName>
    <definedName name="high">汇总总结!$H$13</definedName>
    <definedName name="mid">汇总总结!$I$14</definedName>
  </definedNames>
  <calcPr calcId="144525"/>
</workbook>
</file>

<file path=xl/sharedStrings.xml><?xml version="1.0" encoding="utf-8"?>
<sst xmlns="http://schemas.openxmlformats.org/spreadsheetml/2006/main" count="347">
  <si>
    <t>600559</t>
  </si>
  <si>
    <t>年份</t>
  </si>
  <si>
    <t>项目</t>
  </si>
  <si>
    <t>现值</t>
  </si>
  <si>
    <t>同比增长</t>
  </si>
  <si>
    <t>净资产收益率ROE=净利润/股东权益</t>
  </si>
  <si>
    <t>资产回报率ROA</t>
  </si>
  <si>
    <t>负债和所有者权益(或股东权益)总计</t>
  </si>
  <si>
    <t>所有者权益(或股东权益)合计</t>
  </si>
  <si>
    <t>净利润</t>
  </si>
  <si>
    <t>营业收入</t>
  </si>
  <si>
    <t>基本每股收益</t>
  </si>
  <si>
    <t>经营活动产生的现金流量净额</t>
  </si>
  <si>
    <t>增长率g</t>
  </si>
  <si>
    <t>调整增长率</t>
  </si>
  <si>
    <t>折现率</t>
  </si>
  <si>
    <t>估值上限</t>
  </si>
  <si>
    <t>中值</t>
  </si>
  <si>
    <t>PEG：P=G*E</t>
  </si>
  <si>
    <t>格雷厄姆估值P=EPS*(8.5+2*g)</t>
  </si>
  <si>
    <t>估值下限</t>
  </si>
  <si>
    <t>过去</t>
  </si>
  <si>
    <t>1</t>
  </si>
  <si>
    <t>报告期</t>
  </si>
  <si>
    <t>中数</t>
  </si>
  <si>
    <t>复合</t>
  </si>
  <si>
    <t>净资产收益率ROE</t>
  </si>
  <si>
    <t>净利润同比</t>
  </si>
  <si>
    <t>营业收入同比</t>
  </si>
  <si>
    <t>经营活动产生的现金流量净额同比</t>
  </si>
  <si>
    <t>基本每股收益同比</t>
  </si>
  <si>
    <t>毛利率</t>
  </si>
  <si>
    <t>净利率</t>
  </si>
  <si>
    <t>有息负债率</t>
  </si>
  <si>
    <t>商誉</t>
  </si>
  <si>
    <t>经营现金流与净利润比率</t>
  </si>
  <si>
    <t>一、资产负债表结构（TOP10/单位万元)</t>
  </si>
  <si>
    <t>资产端</t>
  </si>
  <si>
    <t>最新期占比</t>
  </si>
  <si>
    <t>增幅</t>
  </si>
  <si>
    <t>变动(亿)</t>
  </si>
  <si>
    <t>姓名</t>
  </si>
  <si>
    <t>性别</t>
  </si>
  <si>
    <t>部门</t>
  </si>
  <si>
    <t>吕布</t>
  </si>
  <si>
    <t>男</t>
  </si>
  <si>
    <t>市场部</t>
  </si>
  <si>
    <t>小乔</t>
  </si>
  <si>
    <t>女</t>
  </si>
  <si>
    <t>运营部</t>
  </si>
  <si>
    <t>大乔</t>
  </si>
  <si>
    <t>程咬金</t>
  </si>
  <si>
    <t>财务部</t>
  </si>
  <si>
    <t>报告日期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</si>
  <si>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</si>
  <si>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</si>
  <si>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</si>
  <si>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</si>
  <si>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</si>
  <si>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</si>
  <si>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</si>
  <si>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</si>
  <si>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</si>
  <si>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</si>
  <si>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</si>
  <si>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</si>
  <si>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</si>
  <si>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</si>
  <si>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</si>
  <si>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</si>
  <si>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</si>
  <si>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</si>
  <si>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</si>
  <si>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</si>
  <si>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</si>
  <si>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</si>
  <si>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</si>
  <si>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</si>
  <si>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</si>
  <si>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</si>
  <si>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</si>
  <si>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</si>
  <si>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</si>
  <si>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</si>
  <si>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</si>
  <si>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</si>
  <si>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</si>
  <si>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</si>
  <si>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</si>
  <si>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</si>
  <si>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</si>
  <si>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</si>
  <si>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</si>
  <si>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</si>
  <si>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</si>
  <si>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</si>
  <si>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</si>
  <si>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</si>
  <si>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</si>
  <si>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</si>
  <si>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</si>
  <si>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</si>
  <si>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</si>
  <si>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</si>
  <si>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</si>
  <si>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</si>
  <si>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</si>
  <si>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</si>
  <si>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</si>
  <si>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</si>
  <si>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/>
  </si>
  <si>
    <t>货币资金</t>
  </si>
  <si>
    <t>结算备付金</t>
  </si>
  <si>
    <t>--</t>
  </si>
  <si>
    <t>拆出资金</t>
  </si>
  <si>
    <t>交易性金融资产</t>
  </si>
  <si>
    <t>衍生金融资产</t>
  </si>
  <si>
    <t>应收票据</t>
  </si>
  <si>
    <t>应收账款</t>
  </si>
  <si>
    <t>预付款项</t>
  </si>
  <si>
    <t>应收保费</t>
  </si>
  <si>
    <t>应收分保账款</t>
  </si>
  <si>
    <t>应收分保合同准备金</t>
  </si>
  <si>
    <t>应收利息</t>
  </si>
  <si>
    <t>应收股利</t>
  </si>
  <si>
    <t>其他应收款</t>
  </si>
  <si>
    <t>应收出口退税</t>
  </si>
  <si>
    <t>应收补贴款</t>
  </si>
  <si>
    <t>应收保证金</t>
  </si>
  <si>
    <t>内部应收款</t>
  </si>
  <si>
    <t>买入返售金融资产</t>
  </si>
  <si>
    <t>存货</t>
  </si>
  <si>
    <t>待摊费用</t>
  </si>
  <si>
    <t>待处理流动资产损益</t>
  </si>
  <si>
    <t>一年内到期的非流动资产</t>
  </si>
  <si>
    <t>其他流动资产</t>
  </si>
  <si>
    <t>流动资产合计</t>
  </si>
  <si>
    <t>发放贷款及垫款</t>
  </si>
  <si>
    <t>可供出售金融资产</t>
  </si>
  <si>
    <t>持有至到期投资</t>
  </si>
  <si>
    <t>长期应收款</t>
  </si>
  <si>
    <t>长期股权投资</t>
  </si>
  <si>
    <t>其他长期投资</t>
  </si>
  <si>
    <t>投资性房地产</t>
  </si>
  <si>
    <t>固定资产原值</t>
  </si>
  <si>
    <t>累计折旧</t>
  </si>
  <si>
    <t>固定资产净值</t>
  </si>
  <si>
    <t>固定资产减值准备</t>
  </si>
  <si>
    <t>固定资产</t>
  </si>
  <si>
    <t>在建工程</t>
  </si>
  <si>
    <t>工程物资</t>
  </si>
  <si>
    <t>固定资产清理</t>
  </si>
  <si>
    <t>生产性生物资产</t>
  </si>
  <si>
    <t>公益性生物资产</t>
  </si>
  <si>
    <t>油气资产</t>
  </si>
  <si>
    <t>无形资产</t>
  </si>
  <si>
    <t>开发支出</t>
  </si>
  <si>
    <t>长期待摊费用</t>
  </si>
  <si>
    <t>股权分置流通权</t>
  </si>
  <si>
    <t>递延所得税资产</t>
  </si>
  <si>
    <t>其他非流动资产</t>
  </si>
  <si>
    <t>非流动资产合计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</si>
  <si>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</si>
  <si>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</si>
  <si>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</si>
  <si>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</si>
  <si>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</si>
  <si>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</si>
  <si>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衍生金融负债</t>
  </si>
  <si>
    <t>应付票据</t>
  </si>
  <si>
    <t>应付账款</t>
  </si>
  <si>
    <t>预收账款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</si>
  <si>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</si>
  <si>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</si>
  <si>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</si>
  <si>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</si>
  <si>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</si>
  <si>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</si>
  <si>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其他应交款</t>
  </si>
  <si>
    <t>应付保证金</t>
  </si>
  <si>
    <t>内部应付款</t>
  </si>
  <si>
    <t>其他应付款</t>
  </si>
  <si>
    <t>预提费用</t>
  </si>
  <si>
    <t>预计流动负债</t>
  </si>
  <si>
    <t>应付分保账款</t>
  </si>
  <si>
    <t>保险合同准备金</t>
  </si>
  <si>
    <t>代理买卖证券款</t>
  </si>
  <si>
    <t>代理承销证券款</t>
  </si>
  <si>
    <t>国际票证结算</t>
  </si>
  <si>
    <t>国内票证结算</t>
  </si>
  <si>
    <t>递延收益</t>
  </si>
  <si>
    <t>应付短期债券</t>
  </si>
  <si>
    <t>一年内到期的非流动负债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</si>
  <si>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</si>
  <si>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</si>
  <si>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</si>
  <si>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</si>
  <si>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</si>
  <si>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</si>
  <si>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预计非流动负债</t>
  </si>
  <si>
    <t>长期递延收益</t>
  </si>
  <si>
    <t>递延所得税负债</t>
  </si>
  <si>
    <t>其他非流动负债</t>
  </si>
  <si>
    <t>非流动负债合计</t>
  </si>
  <si>
    <t>负债合计</t>
  </si>
  <si>
    <t>实收资本(或股本)</t>
  </si>
  <si>
    <t>资本公积</t>
  </si>
  <si>
    <t>减:库存股</t>
  </si>
  <si>
    <t>专项储备</t>
  </si>
  <si>
    <t>盈余公积</t>
  </si>
  <si>
    <t>一般风险准备</t>
  </si>
  <si>
    <t>未确定的投资损失</t>
  </si>
  <si>
    <t>未分配利润</t>
  </si>
  <si>
    <t>拟分配现金股利</t>
  </si>
  <si>
    <t>外币报表折算差额</t>
  </si>
  <si>
    <t>归属于母公司股东权益合计</t>
  </si>
  <si>
    <t>少数股东权益</t>
  </si>
  <si>
    <t>2020-12-31</t>
  </si>
  <si>
    <t>2006-09-30</t>
  </si>
  <si>
    <t>2006-06-30</t>
  </si>
  <si>
    <t>2006-03-31</t>
  </si>
  <si>
    <t>利息收入</t>
  </si>
  <si>
    <t>已赚保费</t>
  </si>
  <si>
    <t>手续费及佣金收入</t>
  </si>
  <si>
    <t>房地产销售收入</t>
  </si>
  <si>
    <t>其他业务收入</t>
  </si>
  <si>
    <t>营业总成本</t>
  </si>
  <si>
    <t>营业成本</t>
  </si>
  <si>
    <t>利息支出</t>
  </si>
  <si>
    <t>手续费及佣金支出</t>
  </si>
  <si>
    <t>房地产销售成本</t>
  </si>
  <si>
    <t>研发费用</t>
  </si>
  <si>
    <t>退保金</t>
  </si>
  <si>
    <t>赔付支出净额</t>
  </si>
  <si>
    <t>提取保险合同准备金净额</t>
  </si>
  <si>
    <t>保单红利支出</t>
  </si>
  <si>
    <t>分保费用</t>
  </si>
  <si>
    <t>其他业务成本</t>
  </si>
  <si>
    <t>营业税金及附加</t>
  </si>
  <si>
    <t>销售费用</t>
  </si>
  <si>
    <t>管理费用</t>
  </si>
  <si>
    <t>财务费用</t>
  </si>
  <si>
    <t>资产减值损失</t>
  </si>
  <si>
    <t>公允价值变动收益</t>
  </si>
  <si>
    <t>投资收益</t>
  </si>
  <si>
    <t>对联营企业和合营企业的投资收益</t>
  </si>
  <si>
    <t>汇兑收益</t>
  </si>
  <si>
    <t>期货损益</t>
  </si>
  <si>
    <t>托管收益</t>
  </si>
  <si>
    <t>补贴收入</t>
  </si>
  <si>
    <t>其他业务利润</t>
  </si>
  <si>
    <t>营业利润</t>
  </si>
  <si>
    <t>营业外收入</t>
  </si>
  <si>
    <t>营业外支出</t>
  </si>
  <si>
    <t>非流动资产处置损失</t>
  </si>
  <si>
    <t>利润总额</t>
  </si>
  <si>
    <t>所得税费用</t>
  </si>
  <si>
    <t>未确认投资损失</t>
  </si>
  <si>
    <t>归属于母公司所有者的净利润</t>
  </si>
  <si>
    <t>被合并方在合并前实现净利润</t>
  </si>
  <si>
    <t>少数股东损益</t>
  </si>
  <si>
    <t>稀释每股收益</t>
  </si>
  <si>
    <t>销售商品、提供劳务收到的现金</t>
  </si>
  <si>
    <t>客户存款和同业存放款项净增加额</t>
  </si>
  <si>
    <t>向中央银行借款净增加额(万元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</si>
  <si>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</si>
  <si>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</si>
  <si>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</si>
  <si>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</si>
  <si>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处置交易性金融资产净增加额</t>
  </si>
  <si>
    <t>收取利息、手续费及佣金的现金</t>
  </si>
  <si>
    <t>拆入资金净增加额</t>
  </si>
  <si>
    <t>回购业务资金净增加额</t>
  </si>
  <si>
    <t>收到的税费返还</t>
  </si>
  <si>
    <t>收到的其他与经营活动有关的现金</t>
  </si>
  <si>
    <t>经营活动现金流入小计</t>
  </si>
  <si>
    <t>购买商品、接受劳务支付的现金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</si>
  <si>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</si>
  <si>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</si>
  <si>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</si>
  <si>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</si>
  <si>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</si>
  <si>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支付给职工以及为职工支付的现金</t>
  </si>
  <si>
    <t>支付的各项税费</t>
  </si>
  <si>
    <t>支付的其他与经营活动有关的现金</t>
  </si>
  <si>
    <t>经营活动现金流出小计</t>
  </si>
  <si>
    <t>收回投资所收到的现金</t>
  </si>
  <si>
    <t>取得投资收益所收到的现金</t>
  </si>
  <si>
    <t>处置固定资产、无形资产和其他长期资产所收回的现金净额</t>
  </si>
  <si>
    <t>处置子公司及其他营业单位收到的现金净额</t>
  </si>
  <si>
    <t>收到的其他与投资活动有关的现金</t>
  </si>
  <si>
    <t>减少质押和定期存款所收到的现金</t>
  </si>
  <si>
    <t>投资活动现金流入小计</t>
  </si>
  <si>
    <t>购建固定资产、无形资产和其他长期资产所支付的现金</t>
  </si>
  <si>
    <t>投资所支付的现金</t>
  </si>
  <si>
    <t>质押贷款净增加额</t>
  </si>
  <si>
    <t>取得子公司及其他营业单位支付的现金净额</t>
  </si>
  <si>
    <t>支付的其他与投资活动有关的现金</t>
  </si>
  <si>
    <t>增加质押和定期存款所支付的现金</t>
  </si>
  <si>
    <t>投资活动现金流出小计</t>
  </si>
  <si>
    <t>投资活动产生的现金流量净额</t>
  </si>
  <si>
    <t>吸收投资收到的现金</t>
  </si>
  <si>
    <t>其中：子公司吸收少数股东投资收到的现金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</si>
  <si>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</si>
  <si>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</si>
  <si>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</si>
  <si>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</si>
  <si>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</si>
  <si>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分配股利、利润或偿付利息所支付的现金</t>
  </si>
  <si>
    <t>其中：子公司支付给少数股东的股利、利润</t>
  </si>
  <si>
    <t>支付其他与筹资活动有关的现金</t>
  </si>
  <si>
    <t>筹资活动现金流出小计</t>
  </si>
  <si>
    <t>筹资活动产生的现金流量净额</t>
  </si>
  <si>
    <t>汇率变动对现金及现金等价物的影响</t>
  </si>
  <si>
    <t>现金及现金等价物净增加额</t>
  </si>
  <si>
    <t>加:期初现金及现金等价物余额</t>
  </si>
  <si>
    <t>期末现金及现金等价物余额</t>
  </si>
  <si>
    <t>未确认的投资损失</t>
  </si>
  <si>
    <t>资产减值准备</t>
  </si>
  <si>
    <t>固定资产折旧、油气资产折耗、生产性物资折旧</t>
  </si>
  <si>
    <t>无形资产摊销</t>
  </si>
  <si>
    <t>长期待摊费用摊销</t>
  </si>
  <si>
    <t>待摊费用的减少</t>
  </si>
  <si>
    <t>预提费用的增加</t>
  </si>
  <si>
    <t>处置固定资产、无形资产和其他长期资产的损失</t>
  </si>
  <si>
    <t>固定资产报废损失</t>
  </si>
  <si>
    <t>公允价值变动损失</t>
  </si>
  <si>
    <t>递延收益增加(减：减少)</t>
  </si>
  <si>
    <t>预计负债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</si>
  <si>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</si>
  <si>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</si>
  <si>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</si>
  <si>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</si>
  <si>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</si>
  <si>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</si>
  <si>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已完工尚未结算款的减少(减:增加)</t>
  </si>
  <si>
    <t>已结算尚未完工款的增加(减:减少)</t>
  </si>
  <si>
    <t>其他</t>
  </si>
  <si>
    <t>经营活动产生现金流量净额</t>
  </si>
  <si>
    <t>债务转为资本</t>
  </si>
  <si>
    <t>一年内到期的可转换公司债券</t>
  </si>
  <si>
    <t>融资租入固定资产</t>
  </si>
  <si>
    <t>现金的期末余额</t>
  </si>
  <si>
    <t>现金的期初余额</t>
  </si>
  <si>
    <t>现金等价物的期末余额</t>
  </si>
  <si>
    <t>现金等价物的期初余额</t>
  </si>
  <si>
    <t>现金及现金等价物的净增加额</t>
  </si>
</sst>
</file>

<file path=xl/styles.xml><?xml version="1.0" encoding="utf-8"?>
<styleSheet xmlns="http://schemas.openxmlformats.org/spreadsheetml/2006/main">
  <numFmts count="15">
    <numFmt numFmtId="176" formatCode="0.00_);[Red]\(0.00\)"/>
    <numFmt numFmtId="177" formatCode="0_ "/>
    <numFmt numFmtId="178" formatCode="0_);[Red]\(0\)"/>
    <numFmt numFmtId="179" formatCode="0.00_);\(0.00\)"/>
    <numFmt numFmtId="180" formatCode="0.00_ "/>
    <numFmt numFmtId="181" formatCode="0\!.00,,&quot;亿&quot;"/>
    <numFmt numFmtId="43" formatCode="_ * #,##0.00_ ;_ * \-#,##0.00_ ;_ * &quot;-&quot;??_ ;_ @_ "/>
    <numFmt numFmtId="182" formatCode="0&quot;.&quot;00,,&quot;万&quot;"/>
    <numFmt numFmtId="183" formatCode="0.00;[Red]0.00"/>
    <numFmt numFmtId="184" formatCode="0&quot;.&quot;00,,&quot;亿&quot;"/>
    <numFmt numFmtId="185" formatCode="0\.00,,&quot;亿&quot;"/>
    <numFmt numFmtId="41" formatCode="_ * #,##0_ ;_ * \-#,##0_ ;_ * &quot;-&quot;_ ;_ @_ "/>
    <numFmt numFmtId="186" formatCode="0\!.00,,&quot;万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14548173467"/>
      </top>
      <bottom/>
      <diagonal/>
    </border>
    <border>
      <left style="thin">
        <color theme="4" tint="0.399914548173467"/>
      </left>
      <right/>
      <top style="thin">
        <color theme="4" tint="0.399914548173467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 style="thin">
        <color theme="4" tint="0.399975585192419"/>
      </left>
      <right/>
      <top/>
      <bottom/>
      <diagonal/>
    </border>
    <border>
      <left style="thin">
        <color theme="4" tint="0.399975585192419"/>
      </left>
      <right/>
      <top style="thin">
        <color theme="4" tint="0.399914548173467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14548173467"/>
      </top>
      <bottom style="thin">
        <color theme="4" tint="0.399975585192419"/>
      </bottom>
      <diagonal/>
    </border>
    <border>
      <left/>
      <right style="thin">
        <color theme="6" tint="0.399975585192419"/>
      </right>
      <top style="thin">
        <color theme="6" tint="0.399975585192419"/>
      </top>
      <bottom style="thin">
        <color theme="6" tint="0.399975585192419"/>
      </bottom>
      <diagonal/>
    </border>
    <border>
      <left/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 style="thin">
        <color theme="4" tint="0.399975585192419"/>
      </right>
      <top style="thin">
        <color theme="4" tint="0.399914548173467"/>
      </top>
      <bottom/>
      <diagonal/>
    </border>
    <border>
      <left/>
      <right style="thin">
        <color theme="4" tint="0.399975585192419"/>
      </right>
      <top style="thin">
        <color theme="4" tint="0.399914548173467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2" borderId="2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26" borderId="2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5" fillId="41" borderId="28" applyNumberFormat="0" applyAlignment="0" applyProtection="0">
      <alignment vertical="center"/>
    </xf>
    <xf numFmtId="0" fontId="23" fillId="26" borderId="27" applyNumberFormat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31" borderId="2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</cellStyleXfs>
  <cellXfs count="100">
    <xf numFmtId="0" fontId="0" fillId="0" borderId="0" xfId="0">
      <alignment vertical="center"/>
    </xf>
    <xf numFmtId="49" fontId="0" fillId="0" borderId="0" xfId="0" applyNumberFormat="1" applyAlignment="1"/>
    <xf numFmtId="184" fontId="0" fillId="0" borderId="0" xfId="0" applyNumberFormat="1" applyAlignment="1"/>
    <xf numFmtId="182" fontId="0" fillId="0" borderId="0" xfId="0" applyNumberFormat="1" applyAlignment="1"/>
    <xf numFmtId="0" fontId="0" fillId="0" borderId="0" xfId="0" applyFill="1" applyAlignment="1">
      <alignment vertical="center"/>
    </xf>
    <xf numFmtId="49" fontId="0" fillId="0" borderId="0" xfId="0" applyNumberFormat="1" applyFill="1" applyAlignment="1"/>
    <xf numFmtId="181" fontId="0" fillId="0" borderId="0" xfId="0" applyNumberFormat="1" applyAlignment="1"/>
    <xf numFmtId="186" fontId="0" fillId="0" borderId="0" xfId="0" applyNumberFormat="1" applyAlignment="1"/>
    <xf numFmtId="0" fontId="0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Border="1">
      <alignment vertical="center"/>
    </xf>
    <xf numFmtId="14" fontId="0" fillId="0" borderId="4" xfId="0" applyNumberFormat="1" applyBorder="1" applyAlignment="1">
      <alignment horizontal="right" vertical="center"/>
    </xf>
    <xf numFmtId="180" fontId="0" fillId="0" borderId="4" xfId="0" applyNumberFormat="1" applyBorder="1" applyAlignment="1">
      <alignment horizontal="left" vertical="center"/>
    </xf>
    <xf numFmtId="185" fontId="0" fillId="0" borderId="4" xfId="0" applyNumberFormat="1" applyBorder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180" fontId="0" fillId="0" borderId="4" xfId="0" applyNumberFormat="1" applyBorder="1">
      <alignment vertical="center"/>
    </xf>
    <xf numFmtId="0" fontId="1" fillId="0" borderId="0" xfId="0" applyFont="1" applyAlignment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0" fillId="3" borderId="6" xfId="0" applyFont="1" applyFill="1" applyBorder="1" applyAlignment="1">
      <alignment horizontal="right" vertical="center"/>
    </xf>
    <xf numFmtId="10" fontId="0" fillId="3" borderId="7" xfId="0" applyNumberFormat="1" applyFont="1" applyFill="1" applyBorder="1">
      <alignment vertical="center"/>
    </xf>
    <xf numFmtId="0" fontId="0" fillId="0" borderId="6" xfId="0" applyFont="1" applyFill="1" applyBorder="1" applyAlignment="1">
      <alignment horizontal="right" vertical="center"/>
    </xf>
    <xf numFmtId="10" fontId="0" fillId="0" borderId="7" xfId="0" applyNumberFormat="1" applyFont="1" applyFill="1" applyBorder="1">
      <alignment vertical="center"/>
    </xf>
    <xf numFmtId="185" fontId="0" fillId="3" borderId="7" xfId="0" applyNumberFormat="1" applyFont="1" applyFill="1" applyBorder="1">
      <alignment vertical="center"/>
    </xf>
    <xf numFmtId="185" fontId="0" fillId="0" borderId="7" xfId="0" applyNumberFormat="1" applyFont="1" applyFill="1" applyBorder="1">
      <alignment vertical="center"/>
    </xf>
    <xf numFmtId="185" fontId="0" fillId="3" borderId="6" xfId="0" applyNumberFormat="1" applyFont="1" applyFill="1" applyBorder="1" applyAlignment="1">
      <alignment horizontal="right" vertical="center"/>
    </xf>
    <xf numFmtId="185" fontId="0" fillId="0" borderId="6" xfId="0" applyNumberFormat="1" applyFont="1" applyFill="1" applyBorder="1" applyAlignment="1">
      <alignment horizontal="right" vertical="center"/>
    </xf>
    <xf numFmtId="180" fontId="0" fillId="3" borderId="7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3" fillId="4" borderId="8" xfId="0" applyFont="1" applyFill="1" applyBorder="1" applyAlignment="1">
      <alignment horizontal="right" vertical="center"/>
    </xf>
    <xf numFmtId="10" fontId="4" fillId="0" borderId="0" xfId="0" applyNumberFormat="1" applyFont="1">
      <alignment vertical="center"/>
    </xf>
    <xf numFmtId="9" fontId="4" fillId="0" borderId="8" xfId="0" applyNumberFormat="1" applyFont="1" applyBorder="1">
      <alignment vertical="center"/>
    </xf>
    <xf numFmtId="180" fontId="4" fillId="5" borderId="8" xfId="0" applyNumberFormat="1" applyFont="1" applyFill="1" applyBorder="1">
      <alignment vertical="center"/>
    </xf>
    <xf numFmtId="180" fontId="1" fillId="0" borderId="8" xfId="0" applyNumberFormat="1" applyFont="1" applyBorder="1">
      <alignment vertical="center"/>
    </xf>
    <xf numFmtId="0" fontId="3" fillId="4" borderId="9" xfId="0" applyFont="1" applyFill="1" applyBorder="1" applyAlignment="1">
      <alignment horizontal="right" vertical="center"/>
    </xf>
    <xf numFmtId="178" fontId="1" fillId="0" borderId="9" xfId="0" applyNumberFormat="1" applyFont="1" applyBorder="1">
      <alignment vertical="center"/>
    </xf>
    <xf numFmtId="0" fontId="3" fillId="4" borderId="10" xfId="0" applyFont="1" applyFill="1" applyBorder="1" applyAlignment="1">
      <alignment horizontal="right" vertical="center"/>
    </xf>
    <xf numFmtId="177" fontId="3" fillId="6" borderId="9" xfId="0" applyNumberFormat="1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1" fillId="7" borderId="10" xfId="0" applyFont="1" applyFill="1" applyBorder="1" applyAlignment="1">
      <alignment horizontal="right" vertical="center"/>
    </xf>
    <xf numFmtId="185" fontId="1" fillId="8" borderId="9" xfId="0" applyNumberFormat="1" applyFont="1" applyFill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10" fontId="4" fillId="0" borderId="9" xfId="0" applyNumberFormat="1" applyFont="1" applyBorder="1">
      <alignment vertical="center"/>
    </xf>
    <xf numFmtId="10" fontId="4" fillId="7" borderId="9" xfId="0" applyNumberFormat="1" applyFont="1" applyFill="1" applyBorder="1">
      <alignment vertical="center"/>
    </xf>
    <xf numFmtId="0" fontId="1" fillId="0" borderId="11" xfId="0" applyFont="1" applyFill="1" applyBorder="1" applyAlignment="1">
      <alignment horizontal="right" vertical="center"/>
    </xf>
    <xf numFmtId="185" fontId="4" fillId="7" borderId="9" xfId="0" applyNumberFormat="1" applyFont="1" applyFill="1" applyBorder="1">
      <alignment vertical="center"/>
    </xf>
    <xf numFmtId="0" fontId="1" fillId="0" borderId="12" xfId="0" applyFont="1" applyFill="1" applyBorder="1" applyAlignment="1">
      <alignment horizontal="right" vertical="center"/>
    </xf>
    <xf numFmtId="0" fontId="1" fillId="7" borderId="13" xfId="0" applyFont="1" applyFill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7" borderId="11" xfId="0" applyFont="1" applyFill="1" applyBorder="1" applyAlignment="1">
      <alignment horizontal="right" vertical="center"/>
    </xf>
    <xf numFmtId="176" fontId="4" fillId="7" borderId="9" xfId="0" applyNumberFormat="1" applyFont="1" applyFill="1" applyBorder="1" applyAlignment="1">
      <alignment horizontal="right" vertical="center"/>
    </xf>
    <xf numFmtId="0" fontId="0" fillId="7" borderId="9" xfId="0" applyFont="1" applyFill="1" applyBorder="1">
      <alignment vertical="center"/>
    </xf>
    <xf numFmtId="185" fontId="4" fillId="0" borderId="9" xfId="0" applyNumberFormat="1" applyFont="1" applyBorder="1">
      <alignment vertical="center"/>
    </xf>
    <xf numFmtId="0" fontId="1" fillId="7" borderId="14" xfId="0" applyFont="1" applyFill="1" applyBorder="1" applyAlignment="1">
      <alignment horizontal="right" vertical="center"/>
    </xf>
    <xf numFmtId="10" fontId="0" fillId="7" borderId="15" xfId="0" applyNumberFormat="1" applyFont="1" applyFill="1" applyBorder="1">
      <alignment vertical="center"/>
    </xf>
    <xf numFmtId="10" fontId="0" fillId="0" borderId="0" xfId="0" applyNumberFormat="1">
      <alignment vertical="center"/>
    </xf>
    <xf numFmtId="0" fontId="0" fillId="3" borderId="7" xfId="0" applyFont="1" applyFill="1" applyBorder="1">
      <alignment vertical="center"/>
    </xf>
    <xf numFmtId="0" fontId="0" fillId="0" borderId="7" xfId="0" applyFont="1" applyFill="1" applyBorder="1">
      <alignment vertical="center"/>
    </xf>
    <xf numFmtId="10" fontId="4" fillId="9" borderId="0" xfId="0" applyNumberFormat="1" applyFont="1" applyFill="1">
      <alignment vertical="center"/>
    </xf>
    <xf numFmtId="9" fontId="4" fillId="9" borderId="8" xfId="0" applyNumberFormat="1" applyFont="1" applyFill="1" applyBorder="1">
      <alignment vertical="center"/>
    </xf>
    <xf numFmtId="0" fontId="1" fillId="0" borderId="8" xfId="0" applyFont="1" applyBorder="1">
      <alignment vertical="center"/>
    </xf>
    <xf numFmtId="180" fontId="4" fillId="9" borderId="8" xfId="0" applyNumberFormat="1" applyFont="1" applyFill="1" applyBorder="1">
      <alignment vertical="center"/>
    </xf>
    <xf numFmtId="180" fontId="1" fillId="9" borderId="8" xfId="0" applyNumberFormat="1" applyFont="1" applyFill="1" applyBorder="1">
      <alignment vertical="center"/>
    </xf>
    <xf numFmtId="180" fontId="0" fillId="7" borderId="9" xfId="0" applyNumberFormat="1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2" fillId="2" borderId="16" xfId="0" applyFont="1" applyFill="1" applyBorder="1">
      <alignment vertical="center"/>
    </xf>
    <xf numFmtId="0" fontId="1" fillId="0" borderId="0" xfId="0" applyFont="1" applyFill="1">
      <alignment vertical="center"/>
    </xf>
    <xf numFmtId="0" fontId="0" fillId="3" borderId="16" xfId="0" applyFont="1" applyFill="1" applyBorder="1">
      <alignment vertical="center"/>
    </xf>
    <xf numFmtId="0" fontId="3" fillId="0" borderId="8" xfId="0" applyFont="1" applyFill="1" applyBorder="1">
      <alignment vertical="center"/>
    </xf>
    <xf numFmtId="180" fontId="0" fillId="0" borderId="0" xfId="0" applyNumberFormat="1">
      <alignment vertical="center"/>
    </xf>
    <xf numFmtId="0" fontId="0" fillId="0" borderId="16" xfId="0" applyFont="1" applyFill="1" applyBorder="1">
      <alignment vertical="center"/>
    </xf>
    <xf numFmtId="176" fontId="0" fillId="0" borderId="0" xfId="0" applyNumberFormat="1" applyFont="1">
      <alignment vertical="center"/>
    </xf>
    <xf numFmtId="10" fontId="0" fillId="0" borderId="0" xfId="0" applyNumberFormat="1" applyFont="1">
      <alignment vertical="center"/>
    </xf>
    <xf numFmtId="180" fontId="0" fillId="0" borderId="0" xfId="0" applyNumberFormat="1" applyFont="1">
      <alignment vertical="center"/>
    </xf>
    <xf numFmtId="0" fontId="0" fillId="0" borderId="0" xfId="0" applyFill="1">
      <alignment vertical="center"/>
    </xf>
    <xf numFmtId="0" fontId="0" fillId="3" borderId="16" xfId="0" applyFont="1" applyFill="1" applyBorder="1">
      <alignment vertical="center"/>
    </xf>
    <xf numFmtId="0" fontId="0" fillId="0" borderId="16" xfId="0" applyFont="1" applyFill="1" applyBorder="1">
      <alignment vertical="center"/>
    </xf>
    <xf numFmtId="185" fontId="4" fillId="0" borderId="17" xfId="0" applyNumberFormat="1" applyFont="1" applyBorder="1">
      <alignment vertical="center"/>
    </xf>
    <xf numFmtId="180" fontId="4" fillId="0" borderId="17" xfId="0" applyNumberFormat="1" applyFont="1" applyBorder="1">
      <alignment vertical="center"/>
    </xf>
    <xf numFmtId="180" fontId="1" fillId="10" borderId="17" xfId="0" applyNumberFormat="1" applyFont="1" applyFill="1" applyBorder="1">
      <alignment vertical="center"/>
    </xf>
    <xf numFmtId="10" fontId="4" fillId="0" borderId="18" xfId="0" applyNumberFormat="1" applyFont="1" applyBorder="1">
      <alignment vertical="center"/>
    </xf>
    <xf numFmtId="180" fontId="0" fillId="7" borderId="18" xfId="0" applyNumberFormat="1" applyFont="1" applyFill="1" applyBorder="1">
      <alignment vertical="center"/>
    </xf>
    <xf numFmtId="10" fontId="0" fillId="7" borderId="19" xfId="0" applyNumberFormat="1" applyFont="1" applyFill="1" applyBorder="1">
      <alignment vertical="center"/>
    </xf>
    <xf numFmtId="10" fontId="5" fillId="0" borderId="0" xfId="0" applyNumberFormat="1" applyFont="1">
      <alignment vertical="center"/>
    </xf>
    <xf numFmtId="185" fontId="1" fillId="0" borderId="17" xfId="0" applyNumberFormat="1" applyFont="1" applyBorder="1">
      <alignment vertical="center"/>
    </xf>
    <xf numFmtId="177" fontId="3" fillId="0" borderId="9" xfId="0" applyNumberFormat="1" applyFont="1" applyFill="1" applyBorder="1">
      <alignment vertical="center"/>
    </xf>
    <xf numFmtId="0" fontId="3" fillId="0" borderId="9" xfId="0" applyFont="1" applyFill="1" applyBorder="1">
      <alignment vertical="center"/>
    </xf>
    <xf numFmtId="177" fontId="3" fillId="0" borderId="18" xfId="0" applyNumberFormat="1" applyFont="1" applyFill="1" applyBorder="1">
      <alignment vertical="center"/>
    </xf>
    <xf numFmtId="10" fontId="0" fillId="6" borderId="0" xfId="0" applyNumberFormat="1" applyFill="1">
      <alignment vertical="center"/>
    </xf>
    <xf numFmtId="10" fontId="4" fillId="0" borderId="8" xfId="0" applyNumberFormat="1" applyFont="1" applyBorder="1">
      <alignment vertical="center"/>
    </xf>
    <xf numFmtId="10" fontId="4" fillId="11" borderId="20" xfId="0" applyNumberFormat="1" applyFont="1" applyFill="1" applyBorder="1">
      <alignment vertical="center"/>
    </xf>
    <xf numFmtId="10" fontId="5" fillId="11" borderId="0" xfId="0" applyNumberFormat="1" applyFont="1" applyFill="1">
      <alignment vertical="center"/>
    </xf>
    <xf numFmtId="183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6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color rgb="FFFF0000"/>
      </font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wang/git/score/gz.600559600559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总结"/>
      <sheetName val="Sheet1"/>
      <sheetName val="Sheet2"/>
      <sheetName val="资产负债表"/>
      <sheetName val="利润表"/>
      <sheetName val="现金流量表"/>
    </sheetNames>
    <sheetDataSet>
      <sheetData sheetId="0"/>
      <sheetData sheetId="1"/>
      <sheetData sheetId="2"/>
      <sheetData sheetId="3">
        <row r="1">
          <cell r="A1" t="str">
            <v>报告日期</v>
          </cell>
          <cell r="B1" t="str">
            <v>2020-12-31</v>
          </cell>
          <cell r="C1" t="str">
            <v>2020-09-30</v>
          </cell>
          <cell r="D1" t="str">
            <v>2020-06-30</v>
          </cell>
          <cell r="E1" t="str">
            <v>2020-03-31</v>
          </cell>
          <cell r="F1" t="str">
            <v>2019-12-31</v>
          </cell>
          <cell r="G1" t="str">
            <v>2019-09-30</v>
          </cell>
          <cell r="H1" t="str">
            <v>2019-06-30</v>
          </cell>
          <cell r="I1" t="str">
            <v>2019-03-31</v>
          </cell>
          <cell r="J1" t="str">
            <v>2018-12-31</v>
          </cell>
          <cell r="K1" t="str">
            <v>2018-09-30</v>
          </cell>
          <cell r="L1" t="str">
            <v>2018-06-30</v>
          </cell>
          <cell r="M1" t="str">
            <v>2018-03-31</v>
          </cell>
          <cell r="N1" t="str">
            <v>2017-12-31</v>
          </cell>
          <cell r="O1" t="str">
            <v>2017-09-30</v>
          </cell>
          <cell r="P1" t="str">
            <v>2017-06-30</v>
          </cell>
          <cell r="Q1" t="str">
            <v>2017-03-31</v>
          </cell>
          <cell r="R1" t="str">
            <v>2016-12-31</v>
          </cell>
          <cell r="S1" t="str">
            <v>2016-09-30</v>
          </cell>
          <cell r="T1" t="str">
            <v>2016-06-30</v>
          </cell>
          <cell r="U1" t="str">
            <v>2016-03-31</v>
          </cell>
          <cell r="V1" t="str">
            <v>2015-12-31</v>
          </cell>
          <cell r="W1" t="str">
            <v>2015-09-30</v>
          </cell>
          <cell r="X1" t="str">
            <v>2015-06-30</v>
          </cell>
          <cell r="Y1" t="str">
            <v>2015-03-31</v>
          </cell>
          <cell r="Z1" t="str">
            <v>2014-12-31</v>
          </cell>
          <cell r="AA1" t="str">
            <v>2014-09-30</v>
          </cell>
          <cell r="AB1" t="str">
            <v>2014-06-30</v>
          </cell>
          <cell r="AC1" t="str">
            <v>2014-03-31</v>
          </cell>
          <cell r="AD1" t="str">
            <v>2013-12-31</v>
          </cell>
          <cell r="AE1" t="str">
            <v>2013-09-30</v>
          </cell>
          <cell r="AF1" t="str">
            <v>2013-06-30</v>
          </cell>
          <cell r="AG1" t="str">
            <v>2013-03-31</v>
          </cell>
          <cell r="AH1" t="str">
            <v>2012-12-31</v>
          </cell>
          <cell r="AI1" t="str">
            <v>2012-09-30</v>
          </cell>
          <cell r="AJ1" t="str">
            <v>2012-06-30</v>
          </cell>
          <cell r="AK1" t="str">
            <v>2012-03-31</v>
          </cell>
          <cell r="AL1" t="str">
            <v>2011-12-31</v>
          </cell>
          <cell r="AM1" t="str">
            <v>2011-09-30</v>
          </cell>
          <cell r="AN1" t="str">
            <v>2011-06-30</v>
          </cell>
          <cell r="AO1" t="str">
            <v>2011-03-31</v>
          </cell>
          <cell r="AP1" t="str">
            <v>2010-12-31</v>
          </cell>
          <cell r="AQ1" t="str">
            <v>2010-09-30</v>
          </cell>
          <cell r="AR1" t="str">
            <v>2010-06-30</v>
          </cell>
          <cell r="AS1" t="str">
            <v>2010-03-31</v>
          </cell>
          <cell r="AT1" t="str">
            <v>2009-12-31</v>
          </cell>
          <cell r="AU1" t="str">
            <v>2009-09-30</v>
          </cell>
          <cell r="AV1" t="str">
            <v>2009-06-30</v>
          </cell>
          <cell r="AW1" t="str">
            <v>2009-03-31</v>
          </cell>
          <cell r="AX1" t="str">
            <v>2008-12-31</v>
          </cell>
          <cell r="AY1" t="str">
            <v>2008-09-30</v>
          </cell>
          <cell r="AZ1" t="str">
            <v>2008-06-30</v>
          </cell>
          <cell r="BA1" t="str">
            <v>2008-03-31</v>
          </cell>
          <cell r="BB1" t="str">
            <v>2007-12-31</v>
          </cell>
          <cell r="BC1" t="str">
            <v>2007-09-30</v>
          </cell>
          <cell r="BD1" t="str">
            <v>2007-06-30</v>
          </cell>
          <cell r="BE1" t="str">
            <v>2007-03-31</v>
          </cell>
          <cell r="BF1" t="str">
            <v>2006-12-31</v>
          </cell>
          <cell r="BG1" t="str">
            <v/>
          </cell>
        </row>
        <row r="2">
          <cell r="A2" t="str">
            <v>货币资金</v>
          </cell>
          <cell r="B2">
            <v>1303410000</v>
          </cell>
          <cell r="C2">
            <v>1303410000</v>
          </cell>
          <cell r="D2">
            <v>835140000</v>
          </cell>
          <cell r="E2">
            <v>877810000</v>
          </cell>
          <cell r="F2">
            <v>1266750000</v>
          </cell>
          <cell r="G2">
            <v>894310000</v>
          </cell>
          <cell r="H2">
            <v>811940000</v>
          </cell>
          <cell r="I2">
            <v>1072730000</v>
          </cell>
          <cell r="J2">
            <v>1019610000</v>
          </cell>
          <cell r="K2">
            <v>1074450000</v>
          </cell>
          <cell r="L2">
            <v>668930000</v>
          </cell>
          <cell r="M2">
            <v>906230000</v>
          </cell>
          <cell r="N2">
            <v>850030000</v>
          </cell>
          <cell r="O2">
            <v>906670000</v>
          </cell>
          <cell r="P2">
            <v>873570000</v>
          </cell>
          <cell r="Q2">
            <v>863820000</v>
          </cell>
          <cell r="R2">
            <v>1005280000</v>
          </cell>
          <cell r="S2">
            <v>913550000</v>
          </cell>
          <cell r="T2">
            <v>276120000</v>
          </cell>
          <cell r="U2">
            <v>244050000</v>
          </cell>
          <cell r="V2">
            <v>442410000</v>
          </cell>
          <cell r="W2">
            <v>50970000</v>
          </cell>
          <cell r="X2">
            <v>19060000</v>
          </cell>
          <cell r="Y2">
            <v>18850000</v>
          </cell>
          <cell r="Z2">
            <v>21510000</v>
          </cell>
          <cell r="AA2">
            <v>69960000</v>
          </cell>
          <cell r="AB2">
            <v>33820000</v>
          </cell>
          <cell r="AC2">
            <v>84330000</v>
          </cell>
          <cell r="AD2">
            <v>35140000</v>
          </cell>
          <cell r="AE2">
            <v>29900000</v>
          </cell>
          <cell r="AF2">
            <v>66990000</v>
          </cell>
          <cell r="AG2">
            <v>35690000</v>
          </cell>
          <cell r="AH2">
            <v>47080000</v>
          </cell>
          <cell r="AI2">
            <v>67180000</v>
          </cell>
          <cell r="AJ2">
            <v>34150000</v>
          </cell>
          <cell r="AK2">
            <v>93380000</v>
          </cell>
          <cell r="AL2">
            <v>48900000</v>
          </cell>
          <cell r="AM2">
            <v>67420000</v>
          </cell>
          <cell r="AN2">
            <v>85680000</v>
          </cell>
          <cell r="AO2">
            <v>56030000</v>
          </cell>
          <cell r="AP2">
            <v>49770000</v>
          </cell>
          <cell r="AQ2">
            <v>10270000</v>
          </cell>
          <cell r="AR2">
            <v>35930000</v>
          </cell>
          <cell r="AS2">
            <v>16220000</v>
          </cell>
          <cell r="AT2">
            <v>12070000</v>
          </cell>
          <cell r="AU2">
            <v>17190000</v>
          </cell>
          <cell r="AV2">
            <v>60410000</v>
          </cell>
          <cell r="AW2">
            <v>105840000</v>
          </cell>
          <cell r="AX2">
            <v>29340000</v>
          </cell>
          <cell r="AY2">
            <v>40430000</v>
          </cell>
          <cell r="AZ2">
            <v>32970000</v>
          </cell>
          <cell r="BA2">
            <v>91290000</v>
          </cell>
          <cell r="BB2">
            <v>142140000</v>
          </cell>
          <cell r="BC2">
            <v>104660000</v>
          </cell>
          <cell r="BD2">
            <v>31420000</v>
          </cell>
          <cell r="BE2">
            <v>54380000</v>
          </cell>
          <cell r="BF2">
            <v>54250000</v>
          </cell>
          <cell r="BG2" t="str">
            <v/>
          </cell>
        </row>
        <row r="3">
          <cell r="A3" t="str">
            <v>结算备付金</v>
          </cell>
          <cell r="B3" t="str">
            <v>--</v>
          </cell>
          <cell r="C3" t="str">
            <v>--</v>
          </cell>
          <cell r="D3" t="str">
            <v>--</v>
          </cell>
          <cell r="E3" t="str">
            <v>--</v>
          </cell>
          <cell r="F3" t="str">
            <v>--</v>
          </cell>
          <cell r="G3" t="str">
            <v>--</v>
          </cell>
          <cell r="H3" t="str">
            <v>--</v>
          </cell>
          <cell r="I3" t="str">
            <v>--</v>
          </cell>
          <cell r="J3" t="str">
            <v>--</v>
          </cell>
          <cell r="K3" t="str">
            <v>--</v>
          </cell>
          <cell r="L3" t="str">
            <v>--</v>
          </cell>
          <cell r="M3" t="str">
            <v>--</v>
          </cell>
          <cell r="N3" t="str">
            <v>--</v>
          </cell>
          <cell r="O3" t="str">
            <v>--</v>
          </cell>
          <cell r="P3" t="str">
            <v>--</v>
          </cell>
          <cell r="Q3" t="str">
            <v>--</v>
          </cell>
          <cell r="R3" t="str">
            <v>--</v>
          </cell>
          <cell r="S3" t="str">
            <v>--</v>
          </cell>
          <cell r="T3" t="str">
            <v>--</v>
          </cell>
          <cell r="U3" t="str">
            <v>--</v>
          </cell>
          <cell r="V3" t="str">
            <v>--</v>
          </cell>
          <cell r="W3" t="str">
            <v>--</v>
          </cell>
          <cell r="X3" t="str">
            <v>--</v>
          </cell>
          <cell r="Y3" t="str">
            <v>--</v>
          </cell>
          <cell r="Z3" t="str">
            <v>--</v>
          </cell>
          <cell r="AA3" t="str">
            <v>--</v>
          </cell>
          <cell r="AB3" t="str">
            <v>--</v>
          </cell>
          <cell r="AC3" t="str">
            <v>--</v>
          </cell>
          <cell r="AD3" t="str">
            <v>--</v>
          </cell>
          <cell r="AE3" t="str">
            <v>--</v>
          </cell>
          <cell r="AF3" t="str">
            <v>--</v>
          </cell>
          <cell r="AG3" t="str">
            <v>--</v>
          </cell>
          <cell r="AH3" t="str">
            <v>--</v>
          </cell>
          <cell r="AI3" t="str">
            <v>--</v>
          </cell>
          <cell r="AJ3" t="str">
            <v>--</v>
          </cell>
          <cell r="AK3" t="str">
            <v>--</v>
          </cell>
          <cell r="AL3" t="str">
            <v>--</v>
          </cell>
          <cell r="AM3" t="str">
            <v>--</v>
          </cell>
          <cell r="AN3" t="str">
            <v>--</v>
          </cell>
          <cell r="AO3" t="str">
            <v>--</v>
          </cell>
          <cell r="AP3" t="str">
            <v>--</v>
          </cell>
          <cell r="AQ3" t="str">
            <v>--</v>
          </cell>
          <cell r="AR3">
            <v>0</v>
          </cell>
          <cell r="AS3" t="str">
            <v>--</v>
          </cell>
          <cell r="AT3">
            <v>0</v>
          </cell>
          <cell r="AU3" t="str">
            <v>--</v>
          </cell>
          <cell r="AV3">
            <v>0</v>
          </cell>
          <cell r="AW3" t="str">
            <v>--</v>
          </cell>
          <cell r="AX3" t="str">
            <v>--</v>
          </cell>
          <cell r="AY3" t="str">
            <v>--</v>
          </cell>
          <cell r="AZ3" t="str">
            <v>--</v>
          </cell>
          <cell r="BA3" t="str">
            <v>--</v>
          </cell>
          <cell r="BB3">
            <v>0</v>
          </cell>
          <cell r="BC3" t="str">
            <v>--</v>
          </cell>
          <cell r="BD3">
            <v>0</v>
          </cell>
          <cell r="BE3" t="str">
            <v>--</v>
          </cell>
          <cell r="BF3">
            <v>0</v>
          </cell>
          <cell r="BG3" t="str">
            <v/>
          </cell>
        </row>
        <row r="4">
          <cell r="A4" t="str">
            <v>拆出资金</v>
          </cell>
          <cell r="B4" t="str">
            <v>--</v>
          </cell>
          <cell r="C4" t="str">
            <v>--</v>
          </cell>
          <cell r="D4" t="str">
            <v>--</v>
          </cell>
          <cell r="E4" t="str">
            <v>--</v>
          </cell>
          <cell r="F4" t="str">
            <v>--</v>
          </cell>
          <cell r="G4" t="str">
            <v>--</v>
          </cell>
          <cell r="H4" t="str">
            <v>--</v>
          </cell>
          <cell r="I4" t="str">
            <v>--</v>
          </cell>
          <cell r="J4" t="str">
            <v>--</v>
          </cell>
          <cell r="K4" t="str">
            <v>--</v>
          </cell>
          <cell r="L4" t="str">
            <v>--</v>
          </cell>
          <cell r="M4" t="str">
            <v>--</v>
          </cell>
          <cell r="N4" t="str">
            <v>--</v>
          </cell>
          <cell r="O4" t="str">
            <v>--</v>
          </cell>
          <cell r="P4" t="str">
            <v>--</v>
          </cell>
          <cell r="Q4" t="str">
            <v>--</v>
          </cell>
          <cell r="R4" t="str">
            <v>--</v>
          </cell>
          <cell r="S4" t="str">
            <v>--</v>
          </cell>
          <cell r="T4" t="str">
            <v>--</v>
          </cell>
          <cell r="U4" t="str">
            <v>--</v>
          </cell>
          <cell r="V4" t="str">
            <v>--</v>
          </cell>
          <cell r="W4" t="str">
            <v>--</v>
          </cell>
          <cell r="X4" t="str">
            <v>--</v>
          </cell>
          <cell r="Y4" t="str">
            <v>--</v>
          </cell>
          <cell r="Z4" t="str">
            <v>--</v>
          </cell>
          <cell r="AA4" t="str">
            <v>--</v>
          </cell>
          <cell r="AB4" t="str">
            <v>--</v>
          </cell>
          <cell r="AC4" t="str">
            <v>--</v>
          </cell>
          <cell r="AD4" t="str">
            <v>--</v>
          </cell>
          <cell r="AE4" t="str">
            <v>--</v>
          </cell>
          <cell r="AF4" t="str">
            <v>--</v>
          </cell>
          <cell r="AG4" t="str">
            <v>--</v>
          </cell>
          <cell r="AH4" t="str">
            <v>--</v>
          </cell>
          <cell r="AI4" t="str">
            <v>--</v>
          </cell>
          <cell r="AJ4" t="str">
            <v>--</v>
          </cell>
          <cell r="AK4" t="str">
            <v>--</v>
          </cell>
          <cell r="AL4" t="str">
            <v>--</v>
          </cell>
          <cell r="AM4" t="str">
            <v>--</v>
          </cell>
          <cell r="AN4" t="str">
            <v>--</v>
          </cell>
          <cell r="AO4" t="str">
            <v>--</v>
          </cell>
          <cell r="AP4" t="str">
            <v>--</v>
          </cell>
          <cell r="AQ4" t="str">
            <v>--</v>
          </cell>
          <cell r="AR4">
            <v>0</v>
          </cell>
          <cell r="AS4" t="str">
            <v>--</v>
          </cell>
          <cell r="AT4">
            <v>0</v>
          </cell>
          <cell r="AU4" t="str">
            <v>--</v>
          </cell>
          <cell r="AV4">
            <v>0</v>
          </cell>
          <cell r="AW4" t="str">
            <v>--</v>
          </cell>
          <cell r="AX4" t="str">
            <v>--</v>
          </cell>
          <cell r="AY4" t="str">
            <v>--</v>
          </cell>
          <cell r="AZ4" t="str">
            <v>--</v>
          </cell>
          <cell r="BA4" t="str">
            <v>--</v>
          </cell>
          <cell r="BB4">
            <v>0</v>
          </cell>
          <cell r="BC4" t="str">
            <v>--</v>
          </cell>
          <cell r="BD4">
            <v>0</v>
          </cell>
          <cell r="BE4" t="str">
            <v>--</v>
          </cell>
          <cell r="BF4">
            <v>0</v>
          </cell>
          <cell r="BG4" t="str">
            <v/>
          </cell>
        </row>
        <row r="5">
          <cell r="A5" t="str">
            <v>交易性金融资产</v>
          </cell>
          <cell r="B5" t="str">
            <v>--</v>
          </cell>
          <cell r="C5" t="str">
            <v>--</v>
          </cell>
          <cell r="D5" t="str">
            <v>--</v>
          </cell>
          <cell r="E5">
            <v>6030000</v>
          </cell>
          <cell r="F5" t="str">
            <v>--</v>
          </cell>
          <cell r="G5">
            <v>120000000</v>
          </cell>
          <cell r="H5">
            <v>53910000</v>
          </cell>
          <cell r="I5" t="str">
            <v>--</v>
          </cell>
          <cell r="J5" t="str">
            <v>--</v>
          </cell>
          <cell r="K5" t="str">
            <v>--</v>
          </cell>
          <cell r="L5" t="str">
            <v>--</v>
          </cell>
          <cell r="M5" t="str">
            <v>--</v>
          </cell>
          <cell r="N5" t="str">
            <v>--</v>
          </cell>
          <cell r="O5" t="str">
            <v>--</v>
          </cell>
          <cell r="P5" t="str">
            <v>--</v>
          </cell>
          <cell r="Q5" t="str">
            <v>--</v>
          </cell>
          <cell r="R5" t="str">
            <v>--</v>
          </cell>
          <cell r="S5" t="str">
            <v>--</v>
          </cell>
          <cell r="T5" t="str">
            <v>--</v>
          </cell>
          <cell r="U5" t="str">
            <v>--</v>
          </cell>
          <cell r="V5" t="str">
            <v>--</v>
          </cell>
          <cell r="W5" t="str">
            <v>--</v>
          </cell>
          <cell r="X5" t="str">
            <v>--</v>
          </cell>
          <cell r="Y5" t="str">
            <v>--</v>
          </cell>
          <cell r="Z5" t="str">
            <v>--</v>
          </cell>
          <cell r="AA5" t="str">
            <v>--</v>
          </cell>
          <cell r="AB5" t="str">
            <v>--</v>
          </cell>
          <cell r="AC5" t="str">
            <v>--</v>
          </cell>
          <cell r="AD5" t="str">
            <v>--</v>
          </cell>
          <cell r="AE5" t="str">
            <v>--</v>
          </cell>
          <cell r="AF5" t="str">
            <v>--</v>
          </cell>
          <cell r="AG5" t="str">
            <v>--</v>
          </cell>
          <cell r="AH5" t="str">
            <v>--</v>
          </cell>
          <cell r="AI5" t="str">
            <v>--</v>
          </cell>
          <cell r="AJ5" t="str">
            <v>--</v>
          </cell>
          <cell r="AK5" t="str">
            <v>--</v>
          </cell>
          <cell r="AL5" t="str">
            <v>--</v>
          </cell>
          <cell r="AM5" t="str">
            <v>--</v>
          </cell>
          <cell r="AN5" t="str">
            <v>--</v>
          </cell>
          <cell r="AO5" t="str">
            <v>--</v>
          </cell>
          <cell r="AP5" t="str">
            <v>--</v>
          </cell>
          <cell r="AQ5" t="str">
            <v>--</v>
          </cell>
          <cell r="AR5">
            <v>0</v>
          </cell>
          <cell r="AS5" t="str">
            <v>--</v>
          </cell>
          <cell r="AT5">
            <v>0</v>
          </cell>
          <cell r="AU5" t="str">
            <v>--</v>
          </cell>
          <cell r="AV5">
            <v>0</v>
          </cell>
          <cell r="AW5" t="str">
            <v>--</v>
          </cell>
          <cell r="AX5" t="str">
            <v>--</v>
          </cell>
          <cell r="AY5" t="str">
            <v>--</v>
          </cell>
          <cell r="AZ5" t="str">
            <v>--</v>
          </cell>
          <cell r="BA5" t="str">
            <v>--</v>
          </cell>
          <cell r="BB5">
            <v>0</v>
          </cell>
          <cell r="BC5" t="str">
            <v>--</v>
          </cell>
          <cell r="BD5">
            <v>0</v>
          </cell>
          <cell r="BE5" t="str">
            <v>--</v>
          </cell>
          <cell r="BF5">
            <v>0</v>
          </cell>
          <cell r="BG5" t="str">
            <v/>
          </cell>
        </row>
        <row r="6">
          <cell r="A6" t="str">
            <v>衍生金融资产</v>
          </cell>
          <cell r="B6" t="str">
            <v>--</v>
          </cell>
          <cell r="C6" t="str">
            <v>--</v>
          </cell>
          <cell r="D6" t="str">
            <v>--</v>
          </cell>
          <cell r="E6" t="str">
            <v>--</v>
          </cell>
          <cell r="F6" t="str">
            <v>--</v>
          </cell>
          <cell r="G6" t="str">
            <v>--</v>
          </cell>
          <cell r="H6" t="str">
            <v>--</v>
          </cell>
          <cell r="I6" t="str">
            <v>--</v>
          </cell>
          <cell r="J6" t="str">
            <v>--</v>
          </cell>
          <cell r="K6" t="str">
            <v>--</v>
          </cell>
          <cell r="L6" t="str">
            <v>--</v>
          </cell>
          <cell r="M6" t="str">
            <v>--</v>
          </cell>
          <cell r="N6" t="str">
            <v>--</v>
          </cell>
          <cell r="O6" t="str">
            <v>--</v>
          </cell>
          <cell r="P6" t="str">
            <v>--</v>
          </cell>
          <cell r="Q6" t="str">
            <v>--</v>
          </cell>
          <cell r="R6" t="str">
            <v>--</v>
          </cell>
          <cell r="S6" t="str">
            <v>--</v>
          </cell>
          <cell r="T6" t="str">
            <v>--</v>
          </cell>
          <cell r="U6" t="str">
            <v>--</v>
          </cell>
          <cell r="V6" t="str">
            <v>--</v>
          </cell>
          <cell r="W6" t="str">
            <v>--</v>
          </cell>
          <cell r="X6" t="str">
            <v>--</v>
          </cell>
          <cell r="Y6" t="str">
            <v>--</v>
          </cell>
          <cell r="Z6" t="str">
            <v>--</v>
          </cell>
          <cell r="AA6" t="str">
            <v>--</v>
          </cell>
          <cell r="AB6" t="str">
            <v>--</v>
          </cell>
          <cell r="AC6" t="str">
            <v>--</v>
          </cell>
          <cell r="AD6" t="str">
            <v>--</v>
          </cell>
          <cell r="AE6" t="str">
            <v>--</v>
          </cell>
          <cell r="AF6" t="str">
            <v>--</v>
          </cell>
          <cell r="AG6" t="str">
            <v>--</v>
          </cell>
          <cell r="AH6" t="str">
            <v>--</v>
          </cell>
          <cell r="AI6" t="str">
            <v>--</v>
          </cell>
          <cell r="AJ6" t="str">
            <v>--</v>
          </cell>
          <cell r="AK6" t="str">
            <v>--</v>
          </cell>
          <cell r="AL6" t="str">
            <v>--</v>
          </cell>
          <cell r="AM6" t="str">
            <v>--</v>
          </cell>
          <cell r="AN6" t="str">
            <v>--</v>
          </cell>
          <cell r="AO6" t="str">
            <v>--</v>
          </cell>
          <cell r="AP6" t="str">
            <v>--</v>
          </cell>
          <cell r="AQ6" t="str">
            <v>--</v>
          </cell>
          <cell r="AR6">
            <v>0</v>
          </cell>
          <cell r="AS6" t="str">
            <v>--</v>
          </cell>
          <cell r="AT6">
            <v>0</v>
          </cell>
          <cell r="AU6" t="str">
            <v>--</v>
          </cell>
          <cell r="AV6">
            <v>0</v>
          </cell>
          <cell r="AW6" t="str">
            <v>--</v>
          </cell>
          <cell r="AX6" t="str">
            <v>--</v>
          </cell>
          <cell r="AY6" t="str">
            <v>--</v>
          </cell>
          <cell r="AZ6" t="str">
            <v>--</v>
          </cell>
          <cell r="BA6" t="str">
            <v>--</v>
          </cell>
          <cell r="BB6">
            <v>0</v>
          </cell>
          <cell r="BC6" t="str">
            <v>--</v>
          </cell>
          <cell r="BD6">
            <v>0</v>
          </cell>
          <cell r="BE6" t="str">
            <v>--</v>
          </cell>
          <cell r="BF6">
            <v>0</v>
          </cell>
          <cell r="BG6" t="str">
            <v/>
          </cell>
        </row>
        <row r="7">
          <cell r="A7" t="str">
            <v>应收票据</v>
          </cell>
          <cell r="B7">
            <v>279150000</v>
          </cell>
          <cell r="C7">
            <v>279150000</v>
          </cell>
          <cell r="D7">
            <v>322370000</v>
          </cell>
          <cell r="E7">
            <v>600630000</v>
          </cell>
          <cell r="F7">
            <v>464110000</v>
          </cell>
          <cell r="G7">
            <v>143390000</v>
          </cell>
          <cell r="H7">
            <v>68420000</v>
          </cell>
          <cell r="I7">
            <v>273370000</v>
          </cell>
          <cell r="J7">
            <v>111790000</v>
          </cell>
          <cell r="K7">
            <v>225740000</v>
          </cell>
          <cell r="L7">
            <v>120040000</v>
          </cell>
          <cell r="M7">
            <v>296830000</v>
          </cell>
          <cell r="N7">
            <v>152320000</v>
          </cell>
          <cell r="O7">
            <v>155580000</v>
          </cell>
          <cell r="P7">
            <v>52610000</v>
          </cell>
          <cell r="Q7">
            <v>221460000</v>
          </cell>
          <cell r="R7">
            <v>88410000</v>
          </cell>
          <cell r="S7">
            <v>116530000</v>
          </cell>
          <cell r="T7">
            <v>74010000</v>
          </cell>
          <cell r="U7">
            <v>150700000</v>
          </cell>
          <cell r="V7">
            <v>73360000</v>
          </cell>
          <cell r="W7">
            <v>15750000</v>
          </cell>
          <cell r="X7">
            <v>22460000</v>
          </cell>
          <cell r="Y7">
            <v>24300000</v>
          </cell>
          <cell r="Z7">
            <v>14800000</v>
          </cell>
          <cell r="AA7">
            <v>25980000</v>
          </cell>
          <cell r="AB7">
            <v>12700000</v>
          </cell>
          <cell r="AC7">
            <v>68870000</v>
          </cell>
          <cell r="AD7">
            <v>4300000</v>
          </cell>
          <cell r="AE7">
            <v>770000</v>
          </cell>
          <cell r="AF7">
            <v>21980000</v>
          </cell>
          <cell r="AG7">
            <v>22320000</v>
          </cell>
          <cell r="AH7">
            <v>42960000</v>
          </cell>
          <cell r="AI7">
            <v>60140000</v>
          </cell>
          <cell r="AJ7">
            <v>51520000</v>
          </cell>
          <cell r="AK7">
            <v>109210000</v>
          </cell>
          <cell r="AL7">
            <v>13560000</v>
          </cell>
          <cell r="AM7">
            <v>29870000</v>
          </cell>
          <cell r="AN7">
            <v>8040000</v>
          </cell>
          <cell r="AO7">
            <v>9630000</v>
          </cell>
          <cell r="AP7" t="str">
            <v>--</v>
          </cell>
          <cell r="AQ7">
            <v>1870000</v>
          </cell>
          <cell r="AR7">
            <v>0</v>
          </cell>
          <cell r="AS7">
            <v>230000</v>
          </cell>
          <cell r="AT7">
            <v>230000</v>
          </cell>
          <cell r="AU7">
            <v>3000000</v>
          </cell>
          <cell r="AV7">
            <v>1450000</v>
          </cell>
          <cell r="AW7">
            <v>9110000</v>
          </cell>
          <cell r="AX7">
            <v>0</v>
          </cell>
          <cell r="AY7" t="str">
            <v>--</v>
          </cell>
          <cell r="AZ7">
            <v>23620000</v>
          </cell>
          <cell r="BA7">
            <v>56920000</v>
          </cell>
          <cell r="BB7">
            <v>23360000</v>
          </cell>
          <cell r="BC7">
            <v>40550000</v>
          </cell>
          <cell r="BD7">
            <v>800000</v>
          </cell>
          <cell r="BE7">
            <v>2000000</v>
          </cell>
          <cell r="BF7">
            <v>4090000</v>
          </cell>
          <cell r="BG7" t="str">
            <v/>
          </cell>
        </row>
        <row r="8">
          <cell r="A8" t="str">
            <v>应收账款</v>
          </cell>
          <cell r="B8">
            <v>70190000</v>
          </cell>
          <cell r="C8">
            <v>70190000</v>
          </cell>
          <cell r="D8">
            <v>35600000</v>
          </cell>
          <cell r="E8">
            <v>36790000</v>
          </cell>
          <cell r="F8">
            <v>41580000</v>
          </cell>
          <cell r="G8">
            <v>33780000</v>
          </cell>
          <cell r="H8">
            <v>44870000</v>
          </cell>
          <cell r="I8">
            <v>19550000</v>
          </cell>
          <cell r="J8">
            <v>25180000</v>
          </cell>
          <cell r="K8">
            <v>11410000</v>
          </cell>
          <cell r="L8">
            <v>11420000</v>
          </cell>
          <cell r="M8">
            <v>210000</v>
          </cell>
          <cell r="N8">
            <v>370000</v>
          </cell>
          <cell r="O8">
            <v>370000</v>
          </cell>
          <cell r="P8">
            <v>370000</v>
          </cell>
          <cell r="Q8">
            <v>370000</v>
          </cell>
          <cell r="R8">
            <v>370000</v>
          </cell>
          <cell r="S8">
            <v>380000</v>
          </cell>
          <cell r="T8">
            <v>410000</v>
          </cell>
          <cell r="U8">
            <v>680000</v>
          </cell>
          <cell r="V8">
            <v>420000</v>
          </cell>
          <cell r="W8">
            <v>460000</v>
          </cell>
          <cell r="X8">
            <v>1340000</v>
          </cell>
          <cell r="Y8">
            <v>480000</v>
          </cell>
          <cell r="Z8">
            <v>58230000</v>
          </cell>
          <cell r="AA8">
            <v>910000</v>
          </cell>
          <cell r="AB8">
            <v>810000</v>
          </cell>
          <cell r="AC8">
            <v>840000</v>
          </cell>
          <cell r="AD8">
            <v>890000</v>
          </cell>
          <cell r="AE8">
            <v>560000</v>
          </cell>
          <cell r="AF8">
            <v>540000</v>
          </cell>
          <cell r="AG8">
            <v>540000</v>
          </cell>
          <cell r="AH8">
            <v>3690000</v>
          </cell>
          <cell r="AI8">
            <v>660000</v>
          </cell>
          <cell r="AJ8">
            <v>680000</v>
          </cell>
          <cell r="AK8">
            <v>690000</v>
          </cell>
          <cell r="AL8">
            <v>600000</v>
          </cell>
          <cell r="AM8">
            <v>800000</v>
          </cell>
          <cell r="AN8">
            <v>580000</v>
          </cell>
          <cell r="AO8">
            <v>620000</v>
          </cell>
          <cell r="AP8">
            <v>580000</v>
          </cell>
          <cell r="AQ8">
            <v>970000</v>
          </cell>
          <cell r="AR8">
            <v>1020000</v>
          </cell>
          <cell r="AS8">
            <v>970000</v>
          </cell>
          <cell r="AT8">
            <v>830000</v>
          </cell>
          <cell r="AU8">
            <v>950000</v>
          </cell>
          <cell r="AV8">
            <v>810000</v>
          </cell>
          <cell r="AW8">
            <v>1400000</v>
          </cell>
          <cell r="AX8">
            <v>3830000</v>
          </cell>
          <cell r="AY8">
            <v>6990000</v>
          </cell>
          <cell r="AZ8">
            <v>10930000</v>
          </cell>
          <cell r="BA8">
            <v>10320000</v>
          </cell>
          <cell r="BB8">
            <v>16320000</v>
          </cell>
          <cell r="BC8">
            <v>22320000</v>
          </cell>
          <cell r="BD8">
            <v>38950000</v>
          </cell>
          <cell r="BE8">
            <v>49960000</v>
          </cell>
          <cell r="BF8">
            <v>50150000</v>
          </cell>
          <cell r="BG8" t="str">
            <v/>
          </cell>
        </row>
        <row r="9">
          <cell r="A9" t="str">
            <v>预付款项</v>
          </cell>
          <cell r="B9">
            <v>111730000</v>
          </cell>
          <cell r="C9">
            <v>111730000</v>
          </cell>
          <cell r="D9">
            <v>138930000</v>
          </cell>
          <cell r="E9">
            <v>157800000</v>
          </cell>
          <cell r="F9">
            <v>207950000</v>
          </cell>
          <cell r="G9">
            <v>80670000</v>
          </cell>
          <cell r="H9">
            <v>83590000</v>
          </cell>
          <cell r="I9">
            <v>61410000</v>
          </cell>
          <cell r="J9">
            <v>62110000</v>
          </cell>
          <cell r="K9">
            <v>132990000</v>
          </cell>
          <cell r="L9">
            <v>133950000</v>
          </cell>
          <cell r="M9">
            <v>36730000</v>
          </cell>
          <cell r="N9">
            <v>21240000</v>
          </cell>
          <cell r="O9">
            <v>18340000</v>
          </cell>
          <cell r="P9">
            <v>9040000</v>
          </cell>
          <cell r="Q9">
            <v>26260000</v>
          </cell>
          <cell r="R9">
            <v>20880000</v>
          </cell>
          <cell r="S9">
            <v>17260000</v>
          </cell>
          <cell r="T9">
            <v>14120000</v>
          </cell>
          <cell r="U9">
            <v>34120000</v>
          </cell>
          <cell r="V9">
            <v>18810000</v>
          </cell>
          <cell r="W9">
            <v>21290000</v>
          </cell>
          <cell r="X9">
            <v>21290000</v>
          </cell>
          <cell r="Y9">
            <v>28910000</v>
          </cell>
          <cell r="Z9">
            <v>21560000</v>
          </cell>
          <cell r="AA9">
            <v>128440000</v>
          </cell>
          <cell r="AB9">
            <v>42680000</v>
          </cell>
          <cell r="AC9">
            <v>61790000</v>
          </cell>
          <cell r="AD9">
            <v>37180000</v>
          </cell>
          <cell r="AE9">
            <v>122860000</v>
          </cell>
          <cell r="AF9">
            <v>116560000</v>
          </cell>
          <cell r="AG9">
            <v>84630000</v>
          </cell>
          <cell r="AH9">
            <v>47540000</v>
          </cell>
          <cell r="AI9">
            <v>34250000</v>
          </cell>
          <cell r="AJ9">
            <v>37240000</v>
          </cell>
          <cell r="AK9">
            <v>21800000</v>
          </cell>
          <cell r="AL9">
            <v>15610000</v>
          </cell>
          <cell r="AM9">
            <v>30050000</v>
          </cell>
          <cell r="AN9">
            <v>37200000</v>
          </cell>
          <cell r="AO9">
            <v>42260000</v>
          </cell>
          <cell r="AP9">
            <v>25360000</v>
          </cell>
          <cell r="AQ9">
            <v>27720000</v>
          </cell>
          <cell r="AR9">
            <v>33930000</v>
          </cell>
          <cell r="AS9">
            <v>47300000</v>
          </cell>
          <cell r="AT9">
            <v>39240000</v>
          </cell>
          <cell r="AU9">
            <v>27880000</v>
          </cell>
          <cell r="AV9">
            <v>22640000</v>
          </cell>
          <cell r="AW9">
            <v>30030000</v>
          </cell>
          <cell r="AX9">
            <v>9200000</v>
          </cell>
          <cell r="AY9">
            <v>7910000</v>
          </cell>
          <cell r="AZ9">
            <v>5250000</v>
          </cell>
          <cell r="BA9">
            <v>6060000</v>
          </cell>
          <cell r="BB9">
            <v>11120000</v>
          </cell>
          <cell r="BC9">
            <v>3720000</v>
          </cell>
          <cell r="BD9">
            <v>3770000</v>
          </cell>
          <cell r="BE9">
            <v>3630000</v>
          </cell>
          <cell r="BF9">
            <v>3480000</v>
          </cell>
          <cell r="BG9" t="str">
            <v/>
          </cell>
        </row>
        <row r="10">
          <cell r="A10" t="str">
            <v>应收保费</v>
          </cell>
          <cell r="B10" t="str">
            <v>--</v>
          </cell>
          <cell r="C10" t="str">
            <v>--</v>
          </cell>
          <cell r="D10" t="str">
            <v>--</v>
          </cell>
          <cell r="E10" t="str">
            <v>--</v>
          </cell>
          <cell r="F10" t="str">
            <v>--</v>
          </cell>
          <cell r="G10" t="str">
            <v>--</v>
          </cell>
          <cell r="H10" t="str">
            <v>--</v>
          </cell>
          <cell r="I10" t="str">
            <v>--</v>
          </cell>
          <cell r="J10" t="str">
            <v>--</v>
          </cell>
          <cell r="K10" t="str">
            <v>--</v>
          </cell>
          <cell r="L10" t="str">
            <v>--</v>
          </cell>
          <cell r="M10" t="str">
            <v>--</v>
          </cell>
          <cell r="N10" t="str">
            <v>--</v>
          </cell>
          <cell r="O10" t="str">
            <v>--</v>
          </cell>
          <cell r="P10" t="str">
            <v>--</v>
          </cell>
          <cell r="Q10" t="str">
            <v>--</v>
          </cell>
          <cell r="R10" t="str">
            <v>--</v>
          </cell>
          <cell r="S10" t="str">
            <v>--</v>
          </cell>
          <cell r="T10" t="str">
            <v>--</v>
          </cell>
          <cell r="U10" t="str">
            <v>--</v>
          </cell>
          <cell r="V10" t="str">
            <v>--</v>
          </cell>
          <cell r="W10" t="str">
            <v>--</v>
          </cell>
          <cell r="X10" t="str">
            <v>--</v>
          </cell>
          <cell r="Y10" t="str">
            <v>--</v>
          </cell>
          <cell r="Z10" t="str">
            <v>--</v>
          </cell>
          <cell r="AA10" t="str">
            <v>--</v>
          </cell>
          <cell r="AB10" t="str">
            <v>--</v>
          </cell>
          <cell r="AC10" t="str">
            <v>--</v>
          </cell>
          <cell r="AD10" t="str">
            <v>--</v>
          </cell>
          <cell r="AE10" t="str">
            <v>--</v>
          </cell>
          <cell r="AF10" t="str">
            <v>--</v>
          </cell>
          <cell r="AG10" t="str">
            <v>--</v>
          </cell>
          <cell r="AH10" t="str">
            <v>--</v>
          </cell>
          <cell r="AI10" t="str">
            <v>--</v>
          </cell>
          <cell r="AJ10" t="str">
            <v>--</v>
          </cell>
          <cell r="AK10" t="str">
            <v>--</v>
          </cell>
          <cell r="AL10" t="str">
            <v>--</v>
          </cell>
          <cell r="AM10" t="str">
            <v>--</v>
          </cell>
          <cell r="AN10" t="str">
            <v>--</v>
          </cell>
          <cell r="AO10" t="str">
            <v>--</v>
          </cell>
          <cell r="AP10" t="str">
            <v>--</v>
          </cell>
          <cell r="AQ10" t="str">
            <v>--</v>
          </cell>
          <cell r="AR10">
            <v>0</v>
          </cell>
          <cell r="AS10" t="str">
            <v>--</v>
          </cell>
          <cell r="AT10">
            <v>0</v>
          </cell>
          <cell r="AU10" t="str">
            <v>--</v>
          </cell>
          <cell r="AV10">
            <v>0</v>
          </cell>
          <cell r="AW10" t="str">
            <v>--</v>
          </cell>
          <cell r="AX10" t="str">
            <v>--</v>
          </cell>
          <cell r="AY10" t="str">
            <v>--</v>
          </cell>
          <cell r="AZ10" t="str">
            <v>--</v>
          </cell>
          <cell r="BA10" t="str">
            <v>--</v>
          </cell>
          <cell r="BB10">
            <v>0</v>
          </cell>
          <cell r="BC10" t="str">
            <v>--</v>
          </cell>
          <cell r="BD10">
            <v>0</v>
          </cell>
          <cell r="BE10" t="str">
            <v>--</v>
          </cell>
          <cell r="BF10">
            <v>0</v>
          </cell>
          <cell r="BG10" t="str">
            <v/>
          </cell>
        </row>
        <row r="11">
          <cell r="A11" t="str">
            <v>应收分保账款</v>
          </cell>
          <cell r="B11" t="str">
            <v>--</v>
          </cell>
          <cell r="C11" t="str">
            <v>--</v>
          </cell>
          <cell r="D11" t="str">
            <v>--</v>
          </cell>
          <cell r="E11" t="str">
            <v>--</v>
          </cell>
          <cell r="F11" t="str">
            <v>--</v>
          </cell>
          <cell r="G11" t="str">
            <v>--</v>
          </cell>
          <cell r="H11" t="str">
            <v>--</v>
          </cell>
          <cell r="I11" t="str">
            <v>--</v>
          </cell>
          <cell r="J11" t="str">
            <v>--</v>
          </cell>
          <cell r="K11" t="str">
            <v>--</v>
          </cell>
          <cell r="L11" t="str">
            <v>--</v>
          </cell>
          <cell r="M11" t="str">
            <v>--</v>
          </cell>
          <cell r="N11" t="str">
            <v>--</v>
          </cell>
          <cell r="O11" t="str">
            <v>--</v>
          </cell>
          <cell r="P11" t="str">
            <v>--</v>
          </cell>
          <cell r="Q11" t="str">
            <v>--</v>
          </cell>
          <cell r="R11" t="str">
            <v>--</v>
          </cell>
          <cell r="S11" t="str">
            <v>--</v>
          </cell>
          <cell r="T11" t="str">
            <v>--</v>
          </cell>
          <cell r="U11" t="str">
            <v>--</v>
          </cell>
          <cell r="V11" t="str">
            <v>--</v>
          </cell>
          <cell r="W11" t="str">
            <v>--</v>
          </cell>
          <cell r="X11" t="str">
            <v>--</v>
          </cell>
          <cell r="Y11" t="str">
            <v>--</v>
          </cell>
          <cell r="Z11" t="str">
            <v>--</v>
          </cell>
          <cell r="AA11" t="str">
            <v>--</v>
          </cell>
          <cell r="AB11" t="str">
            <v>--</v>
          </cell>
          <cell r="AC11" t="str">
            <v>--</v>
          </cell>
          <cell r="AD11" t="str">
            <v>--</v>
          </cell>
          <cell r="AE11" t="str">
            <v>--</v>
          </cell>
          <cell r="AF11" t="str">
            <v>--</v>
          </cell>
          <cell r="AG11" t="str">
            <v>--</v>
          </cell>
          <cell r="AH11" t="str">
            <v>--</v>
          </cell>
          <cell r="AI11" t="str">
            <v>--</v>
          </cell>
          <cell r="AJ11" t="str">
            <v>--</v>
          </cell>
          <cell r="AK11" t="str">
            <v>--</v>
          </cell>
          <cell r="AL11" t="str">
            <v>--</v>
          </cell>
          <cell r="AM11" t="str">
            <v>--</v>
          </cell>
          <cell r="AN11" t="str">
            <v>--</v>
          </cell>
          <cell r="AO11" t="str">
            <v>--</v>
          </cell>
          <cell r="AP11" t="str">
            <v>--</v>
          </cell>
          <cell r="AQ11" t="str">
            <v>--</v>
          </cell>
          <cell r="AR11">
            <v>0</v>
          </cell>
          <cell r="AS11" t="str">
            <v>--</v>
          </cell>
          <cell r="AT11">
            <v>0</v>
          </cell>
          <cell r="AU11" t="str">
            <v>--</v>
          </cell>
          <cell r="AV11">
            <v>0</v>
          </cell>
          <cell r="AW11" t="str">
            <v>--</v>
          </cell>
          <cell r="AX11" t="str">
            <v>--</v>
          </cell>
          <cell r="AY11" t="str">
            <v>--</v>
          </cell>
          <cell r="AZ11" t="str">
            <v>--</v>
          </cell>
          <cell r="BA11" t="str">
            <v>--</v>
          </cell>
          <cell r="BB11">
            <v>0</v>
          </cell>
          <cell r="BC11" t="str">
            <v>--</v>
          </cell>
          <cell r="BD11">
            <v>0</v>
          </cell>
          <cell r="BE11" t="str">
            <v>--</v>
          </cell>
          <cell r="BF11">
            <v>0</v>
          </cell>
          <cell r="BG11" t="str">
            <v/>
          </cell>
        </row>
        <row r="12">
          <cell r="A12" t="str">
            <v>应收分保合同准备金</v>
          </cell>
          <cell r="B12" t="str">
            <v>--</v>
          </cell>
          <cell r="C12" t="str">
            <v>--</v>
          </cell>
          <cell r="D12" t="str">
            <v>--</v>
          </cell>
          <cell r="E12" t="str">
            <v>--</v>
          </cell>
          <cell r="F12" t="str">
            <v>--</v>
          </cell>
          <cell r="G12" t="str">
            <v>--</v>
          </cell>
          <cell r="H12" t="str">
            <v>--</v>
          </cell>
          <cell r="I12" t="str">
            <v>--</v>
          </cell>
          <cell r="J12" t="str">
            <v>--</v>
          </cell>
          <cell r="K12" t="str">
            <v>--</v>
          </cell>
          <cell r="L12" t="str">
            <v>--</v>
          </cell>
          <cell r="M12" t="str">
            <v>--</v>
          </cell>
          <cell r="N12" t="str">
            <v>--</v>
          </cell>
          <cell r="O12" t="str">
            <v>--</v>
          </cell>
          <cell r="P12" t="str">
            <v>--</v>
          </cell>
          <cell r="Q12" t="str">
            <v>--</v>
          </cell>
          <cell r="R12" t="str">
            <v>--</v>
          </cell>
          <cell r="S12" t="str">
            <v>--</v>
          </cell>
          <cell r="T12" t="str">
            <v>--</v>
          </cell>
          <cell r="U12" t="str">
            <v>--</v>
          </cell>
          <cell r="V12" t="str">
            <v>--</v>
          </cell>
          <cell r="W12" t="str">
            <v>--</v>
          </cell>
          <cell r="X12" t="str">
            <v>--</v>
          </cell>
          <cell r="Y12" t="str">
            <v>--</v>
          </cell>
          <cell r="Z12" t="str">
            <v>--</v>
          </cell>
          <cell r="AA12" t="str">
            <v>--</v>
          </cell>
          <cell r="AB12" t="str">
            <v>--</v>
          </cell>
          <cell r="AC12" t="str">
            <v>--</v>
          </cell>
          <cell r="AD12" t="str">
            <v>--</v>
          </cell>
          <cell r="AE12" t="str">
            <v>--</v>
          </cell>
          <cell r="AF12" t="str">
            <v>--</v>
          </cell>
          <cell r="AG12" t="str">
            <v>--</v>
          </cell>
          <cell r="AH12" t="str">
            <v>--</v>
          </cell>
          <cell r="AI12" t="str">
            <v>--</v>
          </cell>
          <cell r="AJ12" t="str">
            <v>--</v>
          </cell>
          <cell r="AK12" t="str">
            <v>--</v>
          </cell>
          <cell r="AL12" t="str">
            <v>--</v>
          </cell>
          <cell r="AM12" t="str">
            <v>--</v>
          </cell>
          <cell r="AN12" t="str">
            <v>--</v>
          </cell>
          <cell r="AO12" t="str">
            <v>--</v>
          </cell>
          <cell r="AP12" t="str">
            <v>--</v>
          </cell>
          <cell r="AQ12" t="str">
            <v>--</v>
          </cell>
          <cell r="AR12">
            <v>0</v>
          </cell>
          <cell r="AS12" t="str">
            <v>--</v>
          </cell>
          <cell r="AT12">
            <v>0</v>
          </cell>
          <cell r="AU12" t="str">
            <v>--</v>
          </cell>
          <cell r="AV12">
            <v>0</v>
          </cell>
          <cell r="AW12" t="str">
            <v>--</v>
          </cell>
          <cell r="AX12" t="str">
            <v>--</v>
          </cell>
          <cell r="AY12" t="str">
            <v>--</v>
          </cell>
          <cell r="AZ12" t="str">
            <v>--</v>
          </cell>
          <cell r="BA12" t="str">
            <v>--</v>
          </cell>
          <cell r="BB12">
            <v>0</v>
          </cell>
          <cell r="BC12" t="str">
            <v>--</v>
          </cell>
          <cell r="BD12">
            <v>0</v>
          </cell>
          <cell r="BE12" t="str">
            <v>--</v>
          </cell>
          <cell r="BF12">
            <v>0</v>
          </cell>
          <cell r="BG12" t="str">
            <v/>
          </cell>
        </row>
        <row r="13">
          <cell r="A13" t="str">
            <v>应收利息</v>
          </cell>
          <cell r="B13">
            <v>1420000</v>
          </cell>
          <cell r="C13">
            <v>1420000</v>
          </cell>
          <cell r="D13">
            <v>1420000</v>
          </cell>
          <cell r="E13">
            <v>770000</v>
          </cell>
          <cell r="F13">
            <v>2310000</v>
          </cell>
          <cell r="G13">
            <v>4730000</v>
          </cell>
          <cell r="H13">
            <v>3240000</v>
          </cell>
          <cell r="I13">
            <v>2860000</v>
          </cell>
          <cell r="J13" t="str">
            <v>--</v>
          </cell>
          <cell r="K13" t="str">
            <v>--</v>
          </cell>
          <cell r="L13" t="str">
            <v>--</v>
          </cell>
          <cell r="M13" t="str">
            <v>--</v>
          </cell>
          <cell r="N13" t="str">
            <v>--</v>
          </cell>
          <cell r="O13">
            <v>5300000</v>
          </cell>
          <cell r="P13">
            <v>5300000</v>
          </cell>
          <cell r="Q13" t="str">
            <v>--</v>
          </cell>
          <cell r="R13" t="str">
            <v>--</v>
          </cell>
          <cell r="S13" t="str">
            <v>--</v>
          </cell>
          <cell r="T13" t="str">
            <v>--</v>
          </cell>
          <cell r="U13" t="str">
            <v>--</v>
          </cell>
          <cell r="V13" t="str">
            <v>--</v>
          </cell>
          <cell r="W13" t="str">
            <v>--</v>
          </cell>
          <cell r="X13" t="str">
            <v>--</v>
          </cell>
          <cell r="Y13" t="str">
            <v>--</v>
          </cell>
          <cell r="Z13" t="str">
            <v>--</v>
          </cell>
          <cell r="AA13" t="str">
            <v>--</v>
          </cell>
          <cell r="AB13" t="str">
            <v>--</v>
          </cell>
          <cell r="AC13" t="str">
            <v>--</v>
          </cell>
          <cell r="AD13" t="str">
            <v>--</v>
          </cell>
          <cell r="AE13" t="str">
            <v>--</v>
          </cell>
          <cell r="AF13" t="str">
            <v>--</v>
          </cell>
          <cell r="AG13" t="str">
            <v>--</v>
          </cell>
          <cell r="AH13" t="str">
            <v>--</v>
          </cell>
          <cell r="AI13" t="str">
            <v>--</v>
          </cell>
          <cell r="AJ13" t="str">
            <v>--</v>
          </cell>
          <cell r="AK13" t="str">
            <v>--</v>
          </cell>
          <cell r="AL13" t="str">
            <v>--</v>
          </cell>
          <cell r="AM13" t="str">
            <v>--</v>
          </cell>
          <cell r="AN13" t="str">
            <v>--</v>
          </cell>
          <cell r="AO13" t="str">
            <v>--</v>
          </cell>
          <cell r="AP13" t="str">
            <v>--</v>
          </cell>
          <cell r="AQ13" t="str">
            <v>--</v>
          </cell>
          <cell r="AR13">
            <v>0</v>
          </cell>
          <cell r="AS13" t="str">
            <v>--</v>
          </cell>
          <cell r="AT13">
            <v>0</v>
          </cell>
          <cell r="AU13" t="str">
            <v>--</v>
          </cell>
          <cell r="AV13">
            <v>0</v>
          </cell>
          <cell r="AW13" t="str">
            <v>--</v>
          </cell>
          <cell r="AX13" t="str">
            <v>--</v>
          </cell>
          <cell r="AY13" t="str">
            <v>--</v>
          </cell>
          <cell r="AZ13" t="str">
            <v>--</v>
          </cell>
          <cell r="BA13" t="str">
            <v>--</v>
          </cell>
          <cell r="BB13">
            <v>0</v>
          </cell>
          <cell r="BC13" t="str">
            <v>--</v>
          </cell>
          <cell r="BD13">
            <v>0</v>
          </cell>
          <cell r="BE13" t="str">
            <v>--</v>
          </cell>
          <cell r="BF13">
            <v>0</v>
          </cell>
          <cell r="BG13" t="str">
            <v/>
          </cell>
        </row>
        <row r="14">
          <cell r="A14" t="str">
            <v>应收股利</v>
          </cell>
          <cell r="B14" t="str">
            <v>--</v>
          </cell>
          <cell r="C14" t="str">
            <v>--</v>
          </cell>
          <cell r="D14" t="str">
            <v>--</v>
          </cell>
          <cell r="E14" t="str">
            <v>--</v>
          </cell>
          <cell r="F14" t="str">
            <v>--</v>
          </cell>
          <cell r="G14" t="str">
            <v>--</v>
          </cell>
          <cell r="H14" t="str">
            <v>--</v>
          </cell>
          <cell r="I14" t="str">
            <v>--</v>
          </cell>
          <cell r="J14" t="str">
            <v>--</v>
          </cell>
          <cell r="K14" t="str">
            <v>--</v>
          </cell>
          <cell r="L14" t="str">
            <v>--</v>
          </cell>
          <cell r="M14" t="str">
            <v>--</v>
          </cell>
          <cell r="N14" t="str">
            <v>--</v>
          </cell>
          <cell r="O14" t="str">
            <v>--</v>
          </cell>
          <cell r="P14" t="str">
            <v>--</v>
          </cell>
          <cell r="Q14" t="str">
            <v>--</v>
          </cell>
          <cell r="R14" t="str">
            <v>--</v>
          </cell>
          <cell r="S14" t="str">
            <v>--</v>
          </cell>
          <cell r="T14" t="str">
            <v>--</v>
          </cell>
          <cell r="U14" t="str">
            <v>--</v>
          </cell>
          <cell r="V14" t="str">
            <v>--</v>
          </cell>
          <cell r="W14" t="str">
            <v>--</v>
          </cell>
          <cell r="X14" t="str">
            <v>--</v>
          </cell>
          <cell r="Y14" t="str">
            <v>--</v>
          </cell>
          <cell r="Z14" t="str">
            <v>--</v>
          </cell>
          <cell r="AA14" t="str">
            <v>--</v>
          </cell>
          <cell r="AB14" t="str">
            <v>--</v>
          </cell>
          <cell r="AC14" t="str">
            <v>--</v>
          </cell>
          <cell r="AD14" t="str">
            <v>--</v>
          </cell>
          <cell r="AE14" t="str">
            <v>--</v>
          </cell>
          <cell r="AF14" t="str">
            <v>--</v>
          </cell>
          <cell r="AG14" t="str">
            <v>--</v>
          </cell>
          <cell r="AH14" t="str">
            <v>--</v>
          </cell>
          <cell r="AI14" t="str">
            <v>--</v>
          </cell>
          <cell r="AJ14" t="str">
            <v>--</v>
          </cell>
          <cell r="AK14" t="str">
            <v>--</v>
          </cell>
          <cell r="AL14" t="str">
            <v>--</v>
          </cell>
          <cell r="AM14" t="str">
            <v>--</v>
          </cell>
          <cell r="AN14" t="str">
            <v>--</v>
          </cell>
          <cell r="AO14" t="str">
            <v>--</v>
          </cell>
          <cell r="AP14" t="str">
            <v>--</v>
          </cell>
          <cell r="AQ14" t="str">
            <v>--</v>
          </cell>
          <cell r="AR14">
            <v>0</v>
          </cell>
          <cell r="AS14" t="str">
            <v>--</v>
          </cell>
          <cell r="AT14">
            <v>0</v>
          </cell>
          <cell r="AU14" t="str">
            <v>--</v>
          </cell>
          <cell r="AV14">
            <v>0</v>
          </cell>
          <cell r="AW14" t="str">
            <v>--</v>
          </cell>
          <cell r="AX14" t="str">
            <v>--</v>
          </cell>
          <cell r="AY14" t="str">
            <v>--</v>
          </cell>
          <cell r="AZ14" t="str">
            <v>--</v>
          </cell>
          <cell r="BA14" t="str">
            <v>--</v>
          </cell>
          <cell r="BB14">
            <v>0</v>
          </cell>
          <cell r="BC14" t="str">
            <v>--</v>
          </cell>
          <cell r="BD14">
            <v>0</v>
          </cell>
          <cell r="BE14" t="str">
            <v>--</v>
          </cell>
          <cell r="BF14">
            <v>0</v>
          </cell>
          <cell r="BG14" t="str">
            <v/>
          </cell>
        </row>
        <row r="15">
          <cell r="A15" t="str">
            <v>其他应收款</v>
          </cell>
          <cell r="B15" t="str">
            <v>--</v>
          </cell>
          <cell r="C15" t="str">
            <v>--</v>
          </cell>
          <cell r="D15">
            <v>74650000</v>
          </cell>
          <cell r="E15" t="str">
            <v>--</v>
          </cell>
          <cell r="F15">
            <v>37670000</v>
          </cell>
          <cell r="G15" t="str">
            <v>--</v>
          </cell>
          <cell r="H15">
            <v>80330000</v>
          </cell>
          <cell r="I15" t="str">
            <v>--</v>
          </cell>
          <cell r="J15">
            <v>21550000</v>
          </cell>
          <cell r="K15">
            <v>63020000</v>
          </cell>
          <cell r="L15">
            <v>72040000</v>
          </cell>
          <cell r="M15">
            <v>35360000</v>
          </cell>
          <cell r="N15">
            <v>21840000</v>
          </cell>
          <cell r="O15">
            <v>18140000</v>
          </cell>
          <cell r="P15">
            <v>16990000</v>
          </cell>
          <cell r="Q15">
            <v>15140000</v>
          </cell>
          <cell r="R15">
            <v>16530000</v>
          </cell>
          <cell r="S15">
            <v>14020000</v>
          </cell>
          <cell r="T15">
            <v>11440000</v>
          </cell>
          <cell r="U15">
            <v>8900000</v>
          </cell>
          <cell r="V15">
            <v>6670000</v>
          </cell>
          <cell r="W15">
            <v>10520000</v>
          </cell>
          <cell r="X15">
            <v>13820000</v>
          </cell>
          <cell r="Y15">
            <v>12230000</v>
          </cell>
          <cell r="Z15">
            <v>16970000</v>
          </cell>
          <cell r="AA15">
            <v>5320000</v>
          </cell>
          <cell r="AB15">
            <v>9530000</v>
          </cell>
          <cell r="AC15">
            <v>33220000</v>
          </cell>
          <cell r="AD15">
            <v>2710000</v>
          </cell>
          <cell r="AE15">
            <v>28220000</v>
          </cell>
          <cell r="AF15">
            <v>26870000</v>
          </cell>
          <cell r="AG15">
            <v>29740000</v>
          </cell>
          <cell r="AH15">
            <v>27970000</v>
          </cell>
          <cell r="AI15">
            <v>30120000</v>
          </cell>
          <cell r="AJ15">
            <v>46680000</v>
          </cell>
          <cell r="AK15">
            <v>12640000</v>
          </cell>
          <cell r="AL15">
            <v>27430000</v>
          </cell>
          <cell r="AM15">
            <v>35060000</v>
          </cell>
          <cell r="AN15">
            <v>41670000</v>
          </cell>
          <cell r="AO15">
            <v>49710000</v>
          </cell>
          <cell r="AP15">
            <v>48720000</v>
          </cell>
          <cell r="AQ15">
            <v>55990000</v>
          </cell>
          <cell r="AR15">
            <v>61420000</v>
          </cell>
          <cell r="AS15">
            <v>64100000</v>
          </cell>
          <cell r="AT15">
            <v>62590000</v>
          </cell>
          <cell r="AU15">
            <v>67640000</v>
          </cell>
          <cell r="AV15">
            <v>69820000</v>
          </cell>
          <cell r="AW15">
            <v>68700000</v>
          </cell>
          <cell r="AX15">
            <v>3250000</v>
          </cell>
          <cell r="AY15">
            <v>16940000</v>
          </cell>
          <cell r="AZ15">
            <v>16600000</v>
          </cell>
          <cell r="BA15">
            <v>44340000</v>
          </cell>
          <cell r="BB15">
            <v>43740000</v>
          </cell>
          <cell r="BC15">
            <v>54710000</v>
          </cell>
          <cell r="BD15">
            <v>58100000</v>
          </cell>
          <cell r="BE15">
            <v>14980000</v>
          </cell>
          <cell r="BF15">
            <v>15240000</v>
          </cell>
          <cell r="BG15" t="str">
            <v/>
          </cell>
        </row>
        <row r="16">
          <cell r="A16" t="str">
            <v>应收出口退税</v>
          </cell>
          <cell r="B16" t="str">
            <v>--</v>
          </cell>
          <cell r="C16" t="str">
            <v>--</v>
          </cell>
          <cell r="D16" t="str">
            <v>--</v>
          </cell>
          <cell r="E16" t="str">
            <v>--</v>
          </cell>
          <cell r="F16" t="str">
            <v>--</v>
          </cell>
          <cell r="G16" t="str">
            <v>--</v>
          </cell>
          <cell r="H16" t="str">
            <v>--</v>
          </cell>
          <cell r="I16" t="str">
            <v>--</v>
          </cell>
          <cell r="J16" t="str">
            <v>--</v>
          </cell>
          <cell r="K16" t="str">
            <v>--</v>
          </cell>
          <cell r="L16" t="str">
            <v>--</v>
          </cell>
          <cell r="M16" t="str">
            <v>--</v>
          </cell>
          <cell r="N16" t="str">
            <v>--</v>
          </cell>
          <cell r="O16" t="str">
            <v>--</v>
          </cell>
          <cell r="P16" t="str">
            <v>--</v>
          </cell>
          <cell r="Q16" t="str">
            <v>--</v>
          </cell>
          <cell r="R16" t="str">
            <v>--</v>
          </cell>
          <cell r="S16" t="str">
            <v>--</v>
          </cell>
          <cell r="T16" t="str">
            <v>--</v>
          </cell>
          <cell r="U16" t="str">
            <v>--</v>
          </cell>
          <cell r="V16" t="str">
            <v>--</v>
          </cell>
          <cell r="W16" t="str">
            <v>--</v>
          </cell>
          <cell r="X16" t="str">
            <v>--</v>
          </cell>
          <cell r="Y16" t="str">
            <v>--</v>
          </cell>
          <cell r="Z16" t="str">
            <v>--</v>
          </cell>
          <cell r="AA16" t="str">
            <v>--</v>
          </cell>
          <cell r="AB16" t="str">
            <v>--</v>
          </cell>
          <cell r="AC16" t="str">
            <v>--</v>
          </cell>
          <cell r="AD16" t="str">
            <v>--</v>
          </cell>
          <cell r="AE16" t="str">
            <v>--</v>
          </cell>
          <cell r="AF16" t="str">
            <v>--</v>
          </cell>
          <cell r="AG16" t="str">
            <v>--</v>
          </cell>
          <cell r="AH16" t="str">
            <v>--</v>
          </cell>
          <cell r="AI16" t="str">
            <v>--</v>
          </cell>
          <cell r="AJ16" t="str">
            <v>--</v>
          </cell>
          <cell r="AK16" t="str">
            <v>--</v>
          </cell>
          <cell r="AL16" t="str">
            <v>--</v>
          </cell>
          <cell r="AM16" t="str">
            <v>--</v>
          </cell>
          <cell r="AN16" t="str">
            <v>--</v>
          </cell>
          <cell r="AO16" t="str">
            <v>--</v>
          </cell>
          <cell r="AP16" t="str">
            <v>--</v>
          </cell>
          <cell r="AQ16" t="str">
            <v>--</v>
          </cell>
          <cell r="AR16">
            <v>0</v>
          </cell>
          <cell r="AS16" t="str">
            <v>--</v>
          </cell>
          <cell r="AT16">
            <v>0</v>
          </cell>
          <cell r="AU16" t="str">
            <v>--</v>
          </cell>
          <cell r="AV16">
            <v>0</v>
          </cell>
          <cell r="AW16" t="str">
            <v>--</v>
          </cell>
          <cell r="AX16" t="str">
            <v>--</v>
          </cell>
          <cell r="AY16" t="str">
            <v>--</v>
          </cell>
          <cell r="AZ16" t="str">
            <v>--</v>
          </cell>
          <cell r="BA16" t="str">
            <v>--</v>
          </cell>
          <cell r="BB16">
            <v>0</v>
          </cell>
          <cell r="BC16" t="str">
            <v>--</v>
          </cell>
          <cell r="BD16">
            <v>0</v>
          </cell>
          <cell r="BE16" t="str">
            <v>--</v>
          </cell>
          <cell r="BF16">
            <v>0</v>
          </cell>
          <cell r="BG16" t="str">
            <v/>
          </cell>
        </row>
        <row r="17">
          <cell r="A17" t="str">
            <v>应收补贴款</v>
          </cell>
          <cell r="B17" t="str">
            <v>--</v>
          </cell>
          <cell r="C17" t="str">
            <v>--</v>
          </cell>
          <cell r="D17" t="str">
            <v>--</v>
          </cell>
          <cell r="E17" t="str">
            <v>--</v>
          </cell>
          <cell r="F17" t="str">
            <v>--</v>
          </cell>
          <cell r="G17" t="str">
            <v>--</v>
          </cell>
          <cell r="H17" t="str">
            <v>--</v>
          </cell>
          <cell r="I17" t="str">
            <v>--</v>
          </cell>
          <cell r="J17" t="str">
            <v>--</v>
          </cell>
          <cell r="K17" t="str">
            <v>--</v>
          </cell>
          <cell r="L17" t="str">
            <v>--</v>
          </cell>
          <cell r="M17" t="str">
            <v>--</v>
          </cell>
          <cell r="N17" t="str">
            <v>--</v>
          </cell>
          <cell r="O17" t="str">
            <v>--</v>
          </cell>
          <cell r="P17" t="str">
            <v>--</v>
          </cell>
          <cell r="Q17" t="str">
            <v>--</v>
          </cell>
          <cell r="R17" t="str">
            <v>--</v>
          </cell>
          <cell r="S17" t="str">
            <v>--</v>
          </cell>
          <cell r="T17" t="str">
            <v>--</v>
          </cell>
          <cell r="U17" t="str">
            <v>--</v>
          </cell>
          <cell r="V17" t="str">
            <v>--</v>
          </cell>
          <cell r="W17" t="str">
            <v>--</v>
          </cell>
          <cell r="X17" t="str">
            <v>--</v>
          </cell>
          <cell r="Y17" t="str">
            <v>--</v>
          </cell>
          <cell r="Z17" t="str">
            <v>--</v>
          </cell>
          <cell r="AA17" t="str">
            <v>--</v>
          </cell>
          <cell r="AB17" t="str">
            <v>--</v>
          </cell>
          <cell r="AC17" t="str">
            <v>--</v>
          </cell>
          <cell r="AD17" t="str">
            <v>--</v>
          </cell>
          <cell r="AE17" t="str">
            <v>--</v>
          </cell>
          <cell r="AF17" t="str">
            <v>--</v>
          </cell>
          <cell r="AG17" t="str">
            <v>--</v>
          </cell>
          <cell r="AH17" t="str">
            <v>--</v>
          </cell>
          <cell r="AI17" t="str">
            <v>--</v>
          </cell>
          <cell r="AJ17" t="str">
            <v>--</v>
          </cell>
          <cell r="AK17" t="str">
            <v>--</v>
          </cell>
          <cell r="AL17" t="str">
            <v>--</v>
          </cell>
          <cell r="AM17" t="str">
            <v>--</v>
          </cell>
          <cell r="AN17" t="str">
            <v>--</v>
          </cell>
          <cell r="AO17" t="str">
            <v>--</v>
          </cell>
          <cell r="AP17" t="str">
            <v>--</v>
          </cell>
          <cell r="AQ17" t="str">
            <v>--</v>
          </cell>
          <cell r="AR17">
            <v>0</v>
          </cell>
          <cell r="AS17" t="str">
            <v>--</v>
          </cell>
          <cell r="AT17">
            <v>0</v>
          </cell>
          <cell r="AU17" t="str">
            <v>--</v>
          </cell>
          <cell r="AV17">
            <v>0</v>
          </cell>
          <cell r="AW17" t="str">
            <v>--</v>
          </cell>
          <cell r="AX17" t="str">
            <v>--</v>
          </cell>
          <cell r="AY17" t="str">
            <v>--</v>
          </cell>
          <cell r="AZ17" t="str">
            <v>--</v>
          </cell>
          <cell r="BA17" t="str">
            <v>--</v>
          </cell>
          <cell r="BB17">
            <v>0</v>
          </cell>
          <cell r="BC17" t="str">
            <v>--</v>
          </cell>
          <cell r="BD17">
            <v>0</v>
          </cell>
          <cell r="BE17" t="str">
            <v>--</v>
          </cell>
          <cell r="BF17">
            <v>0</v>
          </cell>
          <cell r="BG17" t="str">
            <v/>
          </cell>
        </row>
        <row r="18">
          <cell r="A18" t="str">
            <v>应收保证金</v>
          </cell>
          <cell r="B18" t="str">
            <v>--</v>
          </cell>
          <cell r="C18" t="str">
            <v>--</v>
          </cell>
          <cell r="D18" t="str">
            <v>--</v>
          </cell>
          <cell r="E18" t="str">
            <v>--</v>
          </cell>
          <cell r="F18" t="str">
            <v>--</v>
          </cell>
          <cell r="G18" t="str">
            <v>--</v>
          </cell>
          <cell r="H18" t="str">
            <v>--</v>
          </cell>
          <cell r="I18" t="str">
            <v>--</v>
          </cell>
          <cell r="J18" t="str">
            <v>--</v>
          </cell>
          <cell r="K18" t="str">
            <v>--</v>
          </cell>
          <cell r="L18" t="str">
            <v>--</v>
          </cell>
          <cell r="M18" t="str">
            <v>--</v>
          </cell>
          <cell r="N18" t="str">
            <v>--</v>
          </cell>
          <cell r="O18" t="str">
            <v>--</v>
          </cell>
          <cell r="P18" t="str">
            <v>--</v>
          </cell>
          <cell r="Q18" t="str">
            <v>--</v>
          </cell>
          <cell r="R18" t="str">
            <v>--</v>
          </cell>
          <cell r="S18" t="str">
            <v>--</v>
          </cell>
          <cell r="T18" t="str">
            <v>--</v>
          </cell>
          <cell r="U18" t="str">
            <v>--</v>
          </cell>
          <cell r="V18" t="str">
            <v>--</v>
          </cell>
          <cell r="W18" t="str">
            <v>--</v>
          </cell>
          <cell r="X18" t="str">
            <v>--</v>
          </cell>
          <cell r="Y18" t="str">
            <v>--</v>
          </cell>
          <cell r="Z18" t="str">
            <v>--</v>
          </cell>
          <cell r="AA18" t="str">
            <v>--</v>
          </cell>
          <cell r="AB18" t="str">
            <v>--</v>
          </cell>
          <cell r="AC18" t="str">
            <v>--</v>
          </cell>
          <cell r="AD18" t="str">
            <v>--</v>
          </cell>
          <cell r="AE18" t="str">
            <v>--</v>
          </cell>
          <cell r="AF18" t="str">
            <v>--</v>
          </cell>
          <cell r="AG18" t="str">
            <v>--</v>
          </cell>
          <cell r="AH18" t="str">
            <v>--</v>
          </cell>
          <cell r="AI18" t="str">
            <v>--</v>
          </cell>
          <cell r="AJ18" t="str">
            <v>--</v>
          </cell>
          <cell r="AK18" t="str">
            <v>--</v>
          </cell>
          <cell r="AL18" t="str">
            <v>--</v>
          </cell>
          <cell r="AM18" t="str">
            <v>--</v>
          </cell>
          <cell r="AN18" t="str">
            <v>--</v>
          </cell>
          <cell r="AO18" t="str">
            <v>--</v>
          </cell>
          <cell r="AP18" t="str">
            <v>--</v>
          </cell>
          <cell r="AQ18" t="str">
            <v>--</v>
          </cell>
          <cell r="AR18">
            <v>0</v>
          </cell>
          <cell r="AS18" t="str">
            <v>--</v>
          </cell>
          <cell r="AT18">
            <v>0</v>
          </cell>
          <cell r="AU18" t="str">
            <v>--</v>
          </cell>
          <cell r="AV18">
            <v>0</v>
          </cell>
          <cell r="AW18" t="str">
            <v>--</v>
          </cell>
          <cell r="AX18" t="str">
            <v>--</v>
          </cell>
          <cell r="AY18" t="str">
            <v>--</v>
          </cell>
          <cell r="AZ18" t="str">
            <v>--</v>
          </cell>
          <cell r="BA18" t="str">
            <v>--</v>
          </cell>
          <cell r="BB18">
            <v>0</v>
          </cell>
          <cell r="BC18" t="str">
            <v>--</v>
          </cell>
          <cell r="BD18">
            <v>0</v>
          </cell>
          <cell r="BE18" t="str">
            <v>--</v>
          </cell>
          <cell r="BF18">
            <v>0</v>
          </cell>
          <cell r="BG18" t="str">
            <v/>
          </cell>
        </row>
        <row r="19">
          <cell r="A19" t="str">
            <v>内部应收款</v>
          </cell>
          <cell r="B19" t="str">
            <v>--</v>
          </cell>
          <cell r="C19" t="str">
            <v>--</v>
          </cell>
          <cell r="D19" t="str">
            <v>--</v>
          </cell>
          <cell r="E19" t="str">
            <v>--</v>
          </cell>
          <cell r="F19" t="str">
            <v>--</v>
          </cell>
          <cell r="G19" t="str">
            <v>--</v>
          </cell>
          <cell r="H19" t="str">
            <v>--</v>
          </cell>
          <cell r="I19" t="str">
            <v>--</v>
          </cell>
          <cell r="J19" t="str">
            <v>--</v>
          </cell>
          <cell r="K19" t="str">
            <v>--</v>
          </cell>
          <cell r="L19" t="str">
            <v>--</v>
          </cell>
          <cell r="M19" t="str">
            <v>--</v>
          </cell>
          <cell r="N19" t="str">
            <v>--</v>
          </cell>
          <cell r="O19" t="str">
            <v>--</v>
          </cell>
          <cell r="P19" t="str">
            <v>--</v>
          </cell>
          <cell r="Q19" t="str">
            <v>--</v>
          </cell>
          <cell r="R19" t="str">
            <v>--</v>
          </cell>
          <cell r="S19" t="str">
            <v>--</v>
          </cell>
          <cell r="T19" t="str">
            <v>--</v>
          </cell>
          <cell r="U19" t="str">
            <v>--</v>
          </cell>
          <cell r="V19" t="str">
            <v>--</v>
          </cell>
          <cell r="W19" t="str">
            <v>--</v>
          </cell>
          <cell r="X19" t="str">
            <v>--</v>
          </cell>
          <cell r="Y19" t="str">
            <v>--</v>
          </cell>
          <cell r="Z19" t="str">
            <v>--</v>
          </cell>
          <cell r="AA19" t="str">
            <v>--</v>
          </cell>
          <cell r="AB19" t="str">
            <v>--</v>
          </cell>
          <cell r="AC19" t="str">
            <v>--</v>
          </cell>
          <cell r="AD19" t="str">
            <v>--</v>
          </cell>
          <cell r="AE19" t="str">
            <v>--</v>
          </cell>
          <cell r="AF19" t="str">
            <v>--</v>
          </cell>
          <cell r="AG19" t="str">
            <v>--</v>
          </cell>
          <cell r="AH19" t="str">
            <v>--</v>
          </cell>
          <cell r="AI19" t="str">
            <v>--</v>
          </cell>
          <cell r="AJ19" t="str">
            <v>--</v>
          </cell>
          <cell r="AK19" t="str">
            <v>--</v>
          </cell>
          <cell r="AL19" t="str">
            <v>--</v>
          </cell>
          <cell r="AM19" t="str">
            <v>--</v>
          </cell>
          <cell r="AN19" t="str">
            <v>--</v>
          </cell>
          <cell r="AO19" t="str">
            <v>--</v>
          </cell>
          <cell r="AP19" t="str">
            <v>--</v>
          </cell>
          <cell r="AQ19" t="str">
            <v>--</v>
          </cell>
          <cell r="AR19">
            <v>0</v>
          </cell>
          <cell r="AS19" t="str">
            <v>--</v>
          </cell>
          <cell r="AT19">
            <v>0</v>
          </cell>
          <cell r="AU19" t="str">
            <v>--</v>
          </cell>
          <cell r="AV19">
            <v>0</v>
          </cell>
          <cell r="AW19" t="str">
            <v>--</v>
          </cell>
          <cell r="AX19" t="str">
            <v>--</v>
          </cell>
          <cell r="AY19" t="str">
            <v>--</v>
          </cell>
          <cell r="AZ19" t="str">
            <v>--</v>
          </cell>
          <cell r="BA19" t="str">
            <v>--</v>
          </cell>
          <cell r="BB19">
            <v>0</v>
          </cell>
          <cell r="BC19" t="str">
            <v>--</v>
          </cell>
          <cell r="BD19">
            <v>0</v>
          </cell>
          <cell r="BE19" t="str">
            <v>--</v>
          </cell>
          <cell r="BF19">
            <v>0</v>
          </cell>
          <cell r="BG19" t="str">
            <v/>
          </cell>
        </row>
        <row r="20">
          <cell r="A20" t="str">
            <v>买入返售金融资产</v>
          </cell>
          <cell r="B20" t="str">
            <v>--</v>
          </cell>
          <cell r="C20" t="str">
            <v>--</v>
          </cell>
          <cell r="D20" t="str">
            <v>--</v>
          </cell>
          <cell r="E20" t="str">
            <v>--</v>
          </cell>
          <cell r="F20" t="str">
            <v>--</v>
          </cell>
          <cell r="G20" t="str">
            <v>--</v>
          </cell>
          <cell r="H20" t="str">
            <v>--</v>
          </cell>
          <cell r="I20" t="str">
            <v>--</v>
          </cell>
          <cell r="J20" t="str">
            <v>--</v>
          </cell>
          <cell r="K20" t="str">
            <v>--</v>
          </cell>
          <cell r="L20" t="str">
            <v>--</v>
          </cell>
          <cell r="M20" t="str">
            <v>--</v>
          </cell>
          <cell r="N20" t="str">
            <v>--</v>
          </cell>
          <cell r="O20" t="str">
            <v>--</v>
          </cell>
          <cell r="P20" t="str">
            <v>--</v>
          </cell>
          <cell r="Q20" t="str">
            <v>--</v>
          </cell>
          <cell r="R20" t="str">
            <v>--</v>
          </cell>
          <cell r="S20" t="str">
            <v>--</v>
          </cell>
          <cell r="T20" t="str">
            <v>--</v>
          </cell>
          <cell r="U20" t="str">
            <v>--</v>
          </cell>
          <cell r="V20" t="str">
            <v>--</v>
          </cell>
          <cell r="W20" t="str">
            <v>--</v>
          </cell>
          <cell r="X20" t="str">
            <v>--</v>
          </cell>
          <cell r="Y20" t="str">
            <v>--</v>
          </cell>
          <cell r="Z20" t="str">
            <v>--</v>
          </cell>
          <cell r="AA20" t="str">
            <v>--</v>
          </cell>
          <cell r="AB20" t="str">
            <v>--</v>
          </cell>
          <cell r="AC20" t="str">
            <v>--</v>
          </cell>
          <cell r="AD20" t="str">
            <v>--</v>
          </cell>
          <cell r="AE20" t="str">
            <v>--</v>
          </cell>
          <cell r="AF20" t="str">
            <v>--</v>
          </cell>
          <cell r="AG20" t="str">
            <v>--</v>
          </cell>
          <cell r="AH20" t="str">
            <v>--</v>
          </cell>
          <cell r="AI20" t="str">
            <v>--</v>
          </cell>
          <cell r="AJ20" t="str">
            <v>--</v>
          </cell>
          <cell r="AK20" t="str">
            <v>--</v>
          </cell>
          <cell r="AL20" t="str">
            <v>--</v>
          </cell>
          <cell r="AM20" t="str">
            <v>--</v>
          </cell>
          <cell r="AN20" t="str">
            <v>--</v>
          </cell>
          <cell r="AO20" t="str">
            <v>--</v>
          </cell>
          <cell r="AP20" t="str">
            <v>--</v>
          </cell>
          <cell r="AQ20" t="str">
            <v>--</v>
          </cell>
          <cell r="AR20">
            <v>0</v>
          </cell>
          <cell r="AS20" t="str">
            <v>--</v>
          </cell>
          <cell r="AT20">
            <v>0</v>
          </cell>
          <cell r="AU20" t="str">
            <v>--</v>
          </cell>
          <cell r="AV20">
            <v>0</v>
          </cell>
          <cell r="AW20" t="str">
            <v>--</v>
          </cell>
          <cell r="AX20" t="str">
            <v>--</v>
          </cell>
          <cell r="AY20" t="str">
            <v>--</v>
          </cell>
          <cell r="AZ20" t="str">
            <v>--</v>
          </cell>
          <cell r="BA20" t="str">
            <v>--</v>
          </cell>
          <cell r="BB20">
            <v>0</v>
          </cell>
          <cell r="BC20" t="str">
            <v>--</v>
          </cell>
          <cell r="BD20">
            <v>0</v>
          </cell>
          <cell r="BE20" t="str">
            <v>--</v>
          </cell>
          <cell r="BF20">
            <v>0</v>
          </cell>
          <cell r="BG20" t="str">
            <v/>
          </cell>
        </row>
        <row r="21">
          <cell r="A21" t="str">
            <v>存货</v>
          </cell>
          <cell r="B21">
            <v>1624580000</v>
          </cell>
          <cell r="C21">
            <v>1624580000</v>
          </cell>
          <cell r="D21">
            <v>1592610000</v>
          </cell>
          <cell r="E21">
            <v>1574120000</v>
          </cell>
          <cell r="F21">
            <v>1577430000</v>
          </cell>
          <cell r="G21">
            <v>1581700000</v>
          </cell>
          <cell r="H21">
            <v>1580190000</v>
          </cell>
          <cell r="I21">
            <v>1577700000</v>
          </cell>
          <cell r="J21">
            <v>1630060000</v>
          </cell>
          <cell r="K21">
            <v>1662720000</v>
          </cell>
          <cell r="L21">
            <v>1690590000</v>
          </cell>
          <cell r="M21">
            <v>967680000</v>
          </cell>
          <cell r="N21">
            <v>1010410000</v>
          </cell>
          <cell r="O21">
            <v>1032370000</v>
          </cell>
          <cell r="P21">
            <v>1110990000</v>
          </cell>
          <cell r="Q21">
            <v>1082180000</v>
          </cell>
          <cell r="R21">
            <v>1126180000</v>
          </cell>
          <cell r="S21">
            <v>1196850000</v>
          </cell>
          <cell r="T21">
            <v>1226810000</v>
          </cell>
          <cell r="U21">
            <v>1238650000</v>
          </cell>
          <cell r="V21">
            <v>1274310000</v>
          </cell>
          <cell r="W21">
            <v>1487170000</v>
          </cell>
          <cell r="X21">
            <v>1516510000</v>
          </cell>
          <cell r="Y21">
            <v>1412420000</v>
          </cell>
          <cell r="Z21">
            <v>1394020000</v>
          </cell>
          <cell r="AA21">
            <v>1405190000</v>
          </cell>
          <cell r="AB21">
            <v>1380390000</v>
          </cell>
          <cell r="AC21">
            <v>1182330000</v>
          </cell>
          <cell r="AD21">
            <v>1121620000</v>
          </cell>
          <cell r="AE21">
            <v>1124990000</v>
          </cell>
          <cell r="AF21">
            <v>1078250000</v>
          </cell>
          <cell r="AG21">
            <v>1020470000</v>
          </cell>
          <cell r="AH21">
            <v>944270000</v>
          </cell>
          <cell r="AI21">
            <v>919280000</v>
          </cell>
          <cell r="AJ21">
            <v>907970000</v>
          </cell>
          <cell r="AK21">
            <v>779430000</v>
          </cell>
          <cell r="AL21">
            <v>784950000</v>
          </cell>
          <cell r="AM21">
            <v>632650000</v>
          </cell>
          <cell r="AN21">
            <v>620990000</v>
          </cell>
          <cell r="AO21">
            <v>628490000</v>
          </cell>
          <cell r="AP21">
            <v>629110000</v>
          </cell>
          <cell r="AQ21">
            <v>582520000</v>
          </cell>
          <cell r="AR21">
            <v>576220000</v>
          </cell>
          <cell r="AS21">
            <v>593230000</v>
          </cell>
          <cell r="AT21">
            <v>578870000</v>
          </cell>
          <cell r="AU21">
            <v>403650000</v>
          </cell>
          <cell r="AV21">
            <v>446210000</v>
          </cell>
          <cell r="AW21">
            <v>435700000</v>
          </cell>
          <cell r="AX21">
            <v>518080000</v>
          </cell>
          <cell r="AY21">
            <v>505980000</v>
          </cell>
          <cell r="AZ21">
            <v>413190000</v>
          </cell>
          <cell r="BA21">
            <v>355930000</v>
          </cell>
          <cell r="BB21">
            <v>321820000</v>
          </cell>
          <cell r="BC21">
            <v>292800000</v>
          </cell>
          <cell r="BD21">
            <v>244070000</v>
          </cell>
          <cell r="BE21">
            <v>205710000</v>
          </cell>
          <cell r="BF21">
            <v>186670000</v>
          </cell>
          <cell r="BG21" t="str">
            <v/>
          </cell>
        </row>
        <row r="22">
          <cell r="A22" t="str">
            <v>待摊费用</v>
          </cell>
          <cell r="B22" t="str">
            <v>--</v>
          </cell>
          <cell r="C22" t="str">
            <v>--</v>
          </cell>
          <cell r="D22" t="str">
            <v>--</v>
          </cell>
          <cell r="E22" t="str">
            <v>--</v>
          </cell>
          <cell r="F22" t="str">
            <v>--</v>
          </cell>
          <cell r="G22" t="str">
            <v>--</v>
          </cell>
          <cell r="H22" t="str">
            <v>--</v>
          </cell>
          <cell r="I22" t="str">
            <v>--</v>
          </cell>
          <cell r="J22" t="str">
            <v>--</v>
          </cell>
          <cell r="K22" t="str">
            <v>--</v>
          </cell>
          <cell r="L22" t="str">
            <v>--</v>
          </cell>
          <cell r="M22" t="str">
            <v>--</v>
          </cell>
          <cell r="N22" t="str">
            <v>--</v>
          </cell>
          <cell r="O22" t="str">
            <v>--</v>
          </cell>
          <cell r="P22" t="str">
            <v>--</v>
          </cell>
          <cell r="Q22" t="str">
            <v>--</v>
          </cell>
          <cell r="R22" t="str">
            <v>--</v>
          </cell>
          <cell r="S22" t="str">
            <v>--</v>
          </cell>
          <cell r="T22" t="str">
            <v>--</v>
          </cell>
          <cell r="U22" t="str">
            <v>--</v>
          </cell>
          <cell r="V22" t="str">
            <v>--</v>
          </cell>
          <cell r="W22" t="str">
            <v>--</v>
          </cell>
          <cell r="X22" t="str">
            <v>--</v>
          </cell>
          <cell r="Y22" t="str">
            <v>--</v>
          </cell>
          <cell r="Z22" t="str">
            <v>--</v>
          </cell>
          <cell r="AA22" t="str">
            <v>--</v>
          </cell>
          <cell r="AB22" t="str">
            <v>--</v>
          </cell>
          <cell r="AC22" t="str">
            <v>--</v>
          </cell>
          <cell r="AD22" t="str">
            <v>--</v>
          </cell>
          <cell r="AE22" t="str">
            <v>--</v>
          </cell>
          <cell r="AF22" t="str">
            <v>--</v>
          </cell>
          <cell r="AG22" t="str">
            <v>--</v>
          </cell>
          <cell r="AH22" t="str">
            <v>--</v>
          </cell>
          <cell r="AI22" t="str">
            <v>--</v>
          </cell>
          <cell r="AJ22" t="str">
            <v>--</v>
          </cell>
          <cell r="AK22" t="str">
            <v>--</v>
          </cell>
          <cell r="AL22" t="str">
            <v>--</v>
          </cell>
          <cell r="AM22" t="str">
            <v>--</v>
          </cell>
          <cell r="AN22" t="str">
            <v>--</v>
          </cell>
          <cell r="AO22" t="str">
            <v>--</v>
          </cell>
          <cell r="AP22" t="str">
            <v>--</v>
          </cell>
          <cell r="AQ22" t="str">
            <v>--</v>
          </cell>
          <cell r="AR22">
            <v>0</v>
          </cell>
          <cell r="AS22" t="str">
            <v>--</v>
          </cell>
          <cell r="AT22">
            <v>0</v>
          </cell>
          <cell r="AU22" t="str">
            <v>--</v>
          </cell>
          <cell r="AV22">
            <v>0</v>
          </cell>
          <cell r="AW22" t="str">
            <v>--</v>
          </cell>
          <cell r="AX22" t="str">
            <v>--</v>
          </cell>
          <cell r="AY22" t="str">
            <v>--</v>
          </cell>
          <cell r="AZ22" t="str">
            <v>--</v>
          </cell>
          <cell r="BA22" t="str">
            <v>--</v>
          </cell>
          <cell r="BB22">
            <v>0</v>
          </cell>
          <cell r="BC22" t="str">
            <v>--</v>
          </cell>
          <cell r="BD22">
            <v>0</v>
          </cell>
          <cell r="BE22" t="str">
            <v>--</v>
          </cell>
          <cell r="BF22">
            <v>0</v>
          </cell>
          <cell r="BG22" t="str">
            <v/>
          </cell>
        </row>
        <row r="23">
          <cell r="A23" t="str">
            <v>待处理流动资产损益</v>
          </cell>
          <cell r="B23" t="str">
            <v>--</v>
          </cell>
          <cell r="C23" t="str">
            <v>--</v>
          </cell>
          <cell r="D23" t="str">
            <v>--</v>
          </cell>
          <cell r="E23" t="str">
            <v>--</v>
          </cell>
          <cell r="F23" t="str">
            <v>--</v>
          </cell>
          <cell r="G23" t="str">
            <v>--</v>
          </cell>
          <cell r="H23" t="str">
            <v>--</v>
          </cell>
          <cell r="I23" t="str">
            <v>--</v>
          </cell>
          <cell r="J23" t="str">
            <v>--</v>
          </cell>
          <cell r="K23" t="str">
            <v>--</v>
          </cell>
          <cell r="L23" t="str">
            <v>--</v>
          </cell>
          <cell r="M23" t="str">
            <v>--</v>
          </cell>
          <cell r="N23" t="str">
            <v>--</v>
          </cell>
          <cell r="O23" t="str">
            <v>--</v>
          </cell>
          <cell r="P23" t="str">
            <v>--</v>
          </cell>
          <cell r="Q23" t="str">
            <v>--</v>
          </cell>
          <cell r="R23" t="str">
            <v>--</v>
          </cell>
          <cell r="S23" t="str">
            <v>--</v>
          </cell>
          <cell r="T23" t="str">
            <v>--</v>
          </cell>
          <cell r="U23" t="str">
            <v>--</v>
          </cell>
          <cell r="V23" t="str">
            <v>--</v>
          </cell>
          <cell r="W23" t="str">
            <v>--</v>
          </cell>
          <cell r="X23" t="str">
            <v>--</v>
          </cell>
          <cell r="Y23" t="str">
            <v>--</v>
          </cell>
          <cell r="Z23" t="str">
            <v>--</v>
          </cell>
          <cell r="AA23" t="str">
            <v>--</v>
          </cell>
          <cell r="AB23" t="str">
            <v>--</v>
          </cell>
          <cell r="AC23" t="str">
            <v>--</v>
          </cell>
          <cell r="AD23" t="str">
            <v>--</v>
          </cell>
          <cell r="AE23" t="str">
            <v>--</v>
          </cell>
          <cell r="AF23" t="str">
            <v>--</v>
          </cell>
          <cell r="AG23" t="str">
            <v>--</v>
          </cell>
          <cell r="AH23" t="str">
            <v>--</v>
          </cell>
          <cell r="AI23" t="str">
            <v>--</v>
          </cell>
          <cell r="AJ23" t="str">
            <v>--</v>
          </cell>
          <cell r="AK23" t="str">
            <v>--</v>
          </cell>
          <cell r="AL23" t="str">
            <v>--</v>
          </cell>
          <cell r="AM23" t="str">
            <v>--</v>
          </cell>
          <cell r="AN23" t="str">
            <v>--</v>
          </cell>
          <cell r="AO23" t="str">
            <v>--</v>
          </cell>
          <cell r="AP23" t="str">
            <v>--</v>
          </cell>
          <cell r="AQ23" t="str">
            <v>--</v>
          </cell>
          <cell r="AR23">
            <v>0</v>
          </cell>
          <cell r="AS23" t="str">
            <v>--</v>
          </cell>
          <cell r="AT23">
            <v>0</v>
          </cell>
          <cell r="AU23" t="str">
            <v>--</v>
          </cell>
          <cell r="AV23">
            <v>0</v>
          </cell>
          <cell r="AW23" t="str">
            <v>--</v>
          </cell>
          <cell r="AX23" t="str">
            <v>--</v>
          </cell>
          <cell r="AY23" t="str">
            <v>--</v>
          </cell>
          <cell r="AZ23" t="str">
            <v>--</v>
          </cell>
          <cell r="BA23" t="str">
            <v>--</v>
          </cell>
          <cell r="BB23">
            <v>0</v>
          </cell>
          <cell r="BC23" t="str">
            <v>--</v>
          </cell>
          <cell r="BD23">
            <v>0</v>
          </cell>
          <cell r="BE23" t="str">
            <v>--</v>
          </cell>
          <cell r="BF23">
            <v>0</v>
          </cell>
          <cell r="BG23" t="str">
            <v/>
          </cell>
        </row>
        <row r="24">
          <cell r="A24" t="str">
            <v>一年内到期的非流动资产</v>
          </cell>
          <cell r="B24" t="str">
            <v>--</v>
          </cell>
          <cell r="C24" t="str">
            <v>--</v>
          </cell>
          <cell r="D24" t="str">
            <v>--</v>
          </cell>
          <cell r="E24" t="str">
            <v>--</v>
          </cell>
          <cell r="F24" t="str">
            <v>--</v>
          </cell>
          <cell r="G24" t="str">
            <v>--</v>
          </cell>
          <cell r="H24" t="str">
            <v>--</v>
          </cell>
          <cell r="I24" t="str">
            <v>--</v>
          </cell>
          <cell r="J24" t="str">
            <v>--</v>
          </cell>
          <cell r="K24" t="str">
            <v>--</v>
          </cell>
          <cell r="L24" t="str">
            <v>--</v>
          </cell>
          <cell r="M24" t="str">
            <v>--</v>
          </cell>
          <cell r="N24" t="str">
            <v>--</v>
          </cell>
          <cell r="O24" t="str">
            <v>--</v>
          </cell>
          <cell r="P24" t="str">
            <v>--</v>
          </cell>
          <cell r="Q24" t="str">
            <v>--</v>
          </cell>
          <cell r="R24" t="str">
            <v>--</v>
          </cell>
          <cell r="S24" t="str">
            <v>--</v>
          </cell>
          <cell r="T24" t="str">
            <v>--</v>
          </cell>
          <cell r="U24" t="str">
            <v>--</v>
          </cell>
          <cell r="V24" t="str">
            <v>--</v>
          </cell>
          <cell r="W24" t="str">
            <v>--</v>
          </cell>
          <cell r="X24" t="str">
            <v>--</v>
          </cell>
          <cell r="Y24" t="str">
            <v>--</v>
          </cell>
          <cell r="Z24" t="str">
            <v>--</v>
          </cell>
          <cell r="AA24" t="str">
            <v>--</v>
          </cell>
          <cell r="AB24" t="str">
            <v>--</v>
          </cell>
          <cell r="AC24" t="str">
            <v>--</v>
          </cell>
          <cell r="AD24" t="str">
            <v>--</v>
          </cell>
          <cell r="AE24" t="str">
            <v>--</v>
          </cell>
          <cell r="AF24" t="str">
            <v>--</v>
          </cell>
          <cell r="AG24" t="str">
            <v>--</v>
          </cell>
          <cell r="AH24" t="str">
            <v>--</v>
          </cell>
          <cell r="AI24" t="str">
            <v>--</v>
          </cell>
          <cell r="AJ24" t="str">
            <v>--</v>
          </cell>
          <cell r="AK24" t="str">
            <v>--</v>
          </cell>
          <cell r="AL24" t="str">
            <v>--</v>
          </cell>
          <cell r="AM24" t="str">
            <v>--</v>
          </cell>
          <cell r="AN24" t="str">
            <v>--</v>
          </cell>
          <cell r="AO24" t="str">
            <v>--</v>
          </cell>
          <cell r="AP24" t="str">
            <v>--</v>
          </cell>
          <cell r="AQ24" t="str">
            <v>--</v>
          </cell>
          <cell r="AR24">
            <v>0</v>
          </cell>
          <cell r="AS24" t="str">
            <v>--</v>
          </cell>
          <cell r="AT24">
            <v>0</v>
          </cell>
          <cell r="AU24" t="str">
            <v>--</v>
          </cell>
          <cell r="AV24">
            <v>0</v>
          </cell>
          <cell r="AW24" t="str">
            <v>--</v>
          </cell>
          <cell r="AX24" t="str">
            <v>--</v>
          </cell>
          <cell r="AY24" t="str">
            <v>--</v>
          </cell>
          <cell r="AZ24" t="str">
            <v>--</v>
          </cell>
          <cell r="BA24" t="str">
            <v>--</v>
          </cell>
          <cell r="BB24">
            <v>0</v>
          </cell>
          <cell r="BC24" t="str">
            <v>--</v>
          </cell>
          <cell r="BD24">
            <v>0</v>
          </cell>
          <cell r="BE24" t="str">
            <v>--</v>
          </cell>
          <cell r="BF24">
            <v>0</v>
          </cell>
          <cell r="BG24" t="str">
            <v/>
          </cell>
        </row>
        <row r="25">
          <cell r="A25" t="str">
            <v>其他流动资产</v>
          </cell>
          <cell r="B25">
            <v>10000</v>
          </cell>
          <cell r="C25">
            <v>10000</v>
          </cell>
          <cell r="D25">
            <v>10000</v>
          </cell>
          <cell r="E25">
            <v>10000</v>
          </cell>
          <cell r="F25">
            <v>18380000</v>
          </cell>
          <cell r="G25">
            <v>380000</v>
          </cell>
          <cell r="H25">
            <v>380000</v>
          </cell>
          <cell r="I25">
            <v>151320000</v>
          </cell>
          <cell r="J25">
            <v>1650000</v>
          </cell>
          <cell r="K25">
            <v>5280000</v>
          </cell>
          <cell r="L25">
            <v>56380000</v>
          </cell>
          <cell r="M25">
            <v>55000000</v>
          </cell>
          <cell r="N25">
            <v>71000000</v>
          </cell>
          <cell r="O25" t="str">
            <v>--</v>
          </cell>
          <cell r="P25" t="str">
            <v>--</v>
          </cell>
          <cell r="Q25">
            <v>260000000</v>
          </cell>
          <cell r="R25">
            <v>218000000</v>
          </cell>
          <cell r="S25">
            <v>100000000</v>
          </cell>
          <cell r="T25">
            <v>100000000</v>
          </cell>
          <cell r="U25">
            <v>159000000</v>
          </cell>
          <cell r="V25">
            <v>250000000</v>
          </cell>
          <cell r="W25" t="str">
            <v>--</v>
          </cell>
          <cell r="X25" t="str">
            <v>--</v>
          </cell>
          <cell r="Y25">
            <v>670000</v>
          </cell>
          <cell r="Z25" t="str">
            <v>--</v>
          </cell>
          <cell r="AA25" t="str">
            <v>--</v>
          </cell>
          <cell r="AB25" t="str">
            <v>--</v>
          </cell>
          <cell r="AC25" t="str">
            <v>--</v>
          </cell>
          <cell r="AD25" t="str">
            <v>--</v>
          </cell>
          <cell r="AE25" t="str">
            <v>--</v>
          </cell>
          <cell r="AF25" t="str">
            <v>--</v>
          </cell>
          <cell r="AG25" t="str">
            <v>--</v>
          </cell>
          <cell r="AH25" t="str">
            <v>--</v>
          </cell>
          <cell r="AI25" t="str">
            <v>--</v>
          </cell>
          <cell r="AJ25" t="str">
            <v>--</v>
          </cell>
          <cell r="AK25" t="str">
            <v>--</v>
          </cell>
          <cell r="AL25" t="str">
            <v>--</v>
          </cell>
          <cell r="AM25" t="str">
            <v>--</v>
          </cell>
          <cell r="AN25" t="str">
            <v>--</v>
          </cell>
          <cell r="AO25" t="str">
            <v>--</v>
          </cell>
          <cell r="AP25" t="str">
            <v>--</v>
          </cell>
          <cell r="AQ25" t="str">
            <v>--</v>
          </cell>
          <cell r="AR25">
            <v>0</v>
          </cell>
          <cell r="AS25" t="str">
            <v>--</v>
          </cell>
          <cell r="AT25">
            <v>0</v>
          </cell>
          <cell r="AU25" t="str">
            <v>--</v>
          </cell>
          <cell r="AV25">
            <v>0</v>
          </cell>
          <cell r="AW25" t="str">
            <v>--</v>
          </cell>
          <cell r="AX25" t="str">
            <v>--</v>
          </cell>
          <cell r="AY25" t="str">
            <v>--</v>
          </cell>
          <cell r="AZ25" t="str">
            <v>--</v>
          </cell>
          <cell r="BA25" t="str">
            <v>--</v>
          </cell>
          <cell r="BB25">
            <v>0</v>
          </cell>
          <cell r="BC25">
            <v>290000</v>
          </cell>
          <cell r="BD25">
            <v>0</v>
          </cell>
          <cell r="BE25">
            <v>400000</v>
          </cell>
          <cell r="BF25">
            <v>0</v>
          </cell>
          <cell r="BG25" t="str">
            <v/>
          </cell>
        </row>
        <row r="26">
          <cell r="A26" t="str">
            <v>流动资产合计</v>
          </cell>
          <cell r="B26">
            <v>3454760000</v>
          </cell>
          <cell r="C26">
            <v>3454760000</v>
          </cell>
          <cell r="D26">
            <v>3000740000</v>
          </cell>
          <cell r="E26">
            <v>3304140000</v>
          </cell>
          <cell r="F26">
            <v>3616180000</v>
          </cell>
          <cell r="G26">
            <v>2912230000</v>
          </cell>
          <cell r="H26">
            <v>2726860000</v>
          </cell>
          <cell r="I26">
            <v>3234810000</v>
          </cell>
          <cell r="J26">
            <v>2871940000</v>
          </cell>
          <cell r="K26">
            <v>3175610000</v>
          </cell>
          <cell r="L26">
            <v>2753340000</v>
          </cell>
          <cell r="M26">
            <v>2298040000</v>
          </cell>
          <cell r="N26">
            <v>2127200000</v>
          </cell>
          <cell r="O26">
            <v>2136770000</v>
          </cell>
          <cell r="P26">
            <v>2068860000</v>
          </cell>
          <cell r="Q26">
            <v>2469230000</v>
          </cell>
          <cell r="R26">
            <v>2475640000</v>
          </cell>
          <cell r="S26">
            <v>2358600000</v>
          </cell>
          <cell r="T26">
            <v>1702910000</v>
          </cell>
          <cell r="U26">
            <v>1836110000</v>
          </cell>
          <cell r="V26">
            <v>2065970000</v>
          </cell>
          <cell r="W26">
            <v>1586160000</v>
          </cell>
          <cell r="X26">
            <v>1594490000</v>
          </cell>
          <cell r="Y26">
            <v>1497860000</v>
          </cell>
          <cell r="Z26">
            <v>1527070000</v>
          </cell>
          <cell r="AA26">
            <v>1635800000</v>
          </cell>
          <cell r="AB26">
            <v>1479920000</v>
          </cell>
          <cell r="AC26">
            <v>1431380000</v>
          </cell>
          <cell r="AD26">
            <v>1201840000</v>
          </cell>
          <cell r="AE26">
            <v>1307320000</v>
          </cell>
          <cell r="AF26">
            <v>1311190000</v>
          </cell>
          <cell r="AG26">
            <v>1193390000</v>
          </cell>
          <cell r="AH26">
            <v>1113510000</v>
          </cell>
          <cell r="AI26">
            <v>1111640000</v>
          </cell>
          <cell r="AJ26">
            <v>1078240000</v>
          </cell>
          <cell r="AK26">
            <v>1017150000</v>
          </cell>
          <cell r="AL26">
            <v>891060000</v>
          </cell>
          <cell r="AM26">
            <v>795860000</v>
          </cell>
          <cell r="AN26">
            <v>794170000</v>
          </cell>
          <cell r="AO26">
            <v>786730000</v>
          </cell>
          <cell r="AP26">
            <v>753530000</v>
          </cell>
          <cell r="AQ26">
            <v>679340000</v>
          </cell>
          <cell r="AR26">
            <v>708520000</v>
          </cell>
          <cell r="AS26">
            <v>722060000</v>
          </cell>
          <cell r="AT26">
            <v>693820000</v>
          </cell>
          <cell r="AU26">
            <v>520310000</v>
          </cell>
          <cell r="AV26">
            <v>601340000</v>
          </cell>
          <cell r="AW26">
            <v>650780000</v>
          </cell>
          <cell r="AX26">
            <v>563710000</v>
          </cell>
          <cell r="AY26">
            <v>578260000</v>
          </cell>
          <cell r="AZ26">
            <v>502560000</v>
          </cell>
          <cell r="BA26">
            <v>564870000</v>
          </cell>
          <cell r="BB26">
            <v>558510000</v>
          </cell>
          <cell r="BC26">
            <v>519050000</v>
          </cell>
          <cell r="BD26">
            <v>377100000</v>
          </cell>
          <cell r="BE26">
            <v>331050000</v>
          </cell>
          <cell r="BF26">
            <v>313880000</v>
          </cell>
          <cell r="BG26" t="str">
            <v/>
          </cell>
        </row>
        <row r="27">
          <cell r="A27" t="str">
            <v>发放贷款及垫款</v>
          </cell>
          <cell r="B27" t="str">
            <v>--</v>
          </cell>
          <cell r="C27" t="str">
            <v>--</v>
          </cell>
          <cell r="D27" t="str">
            <v>--</v>
          </cell>
          <cell r="E27" t="str">
            <v>--</v>
          </cell>
          <cell r="F27" t="str">
            <v>--</v>
          </cell>
          <cell r="G27" t="str">
            <v>--</v>
          </cell>
          <cell r="H27" t="str">
            <v>--</v>
          </cell>
          <cell r="I27" t="str">
            <v>--</v>
          </cell>
          <cell r="J27" t="str">
            <v>--</v>
          </cell>
          <cell r="K27" t="str">
            <v>--</v>
          </cell>
          <cell r="L27" t="str">
            <v>--</v>
          </cell>
          <cell r="M27" t="str">
            <v>--</v>
          </cell>
          <cell r="N27" t="str">
            <v>--</v>
          </cell>
          <cell r="O27" t="str">
            <v>--</v>
          </cell>
          <cell r="P27" t="str">
            <v>--</v>
          </cell>
          <cell r="Q27" t="str">
            <v>--</v>
          </cell>
          <cell r="R27" t="str">
            <v>--</v>
          </cell>
          <cell r="S27" t="str">
            <v>--</v>
          </cell>
          <cell r="T27" t="str">
            <v>--</v>
          </cell>
          <cell r="U27" t="str">
            <v>--</v>
          </cell>
          <cell r="V27" t="str">
            <v>--</v>
          </cell>
          <cell r="W27" t="str">
            <v>--</v>
          </cell>
          <cell r="X27" t="str">
            <v>--</v>
          </cell>
          <cell r="Y27" t="str">
            <v>--</v>
          </cell>
          <cell r="Z27" t="str">
            <v>--</v>
          </cell>
          <cell r="AA27" t="str">
            <v>--</v>
          </cell>
          <cell r="AB27" t="str">
            <v>--</v>
          </cell>
          <cell r="AC27" t="str">
            <v>--</v>
          </cell>
          <cell r="AD27" t="str">
            <v>--</v>
          </cell>
          <cell r="AE27" t="str">
            <v>--</v>
          </cell>
          <cell r="AF27" t="str">
            <v>--</v>
          </cell>
          <cell r="AG27" t="str">
            <v>--</v>
          </cell>
          <cell r="AH27" t="str">
            <v>--</v>
          </cell>
          <cell r="AI27" t="str">
            <v>--</v>
          </cell>
          <cell r="AJ27" t="str">
            <v>--</v>
          </cell>
          <cell r="AK27" t="str">
            <v>--</v>
          </cell>
          <cell r="AL27" t="str">
            <v>--</v>
          </cell>
          <cell r="AM27" t="str">
            <v>--</v>
          </cell>
          <cell r="AN27" t="str">
            <v>--</v>
          </cell>
          <cell r="AO27" t="str">
            <v>--</v>
          </cell>
          <cell r="AP27" t="str">
            <v>--</v>
          </cell>
          <cell r="AQ27" t="str">
            <v>--</v>
          </cell>
          <cell r="AR27">
            <v>0</v>
          </cell>
          <cell r="AS27" t="str">
            <v>--</v>
          </cell>
          <cell r="AT27">
            <v>0</v>
          </cell>
          <cell r="AU27" t="str">
            <v>--</v>
          </cell>
          <cell r="AV27">
            <v>0</v>
          </cell>
          <cell r="AW27" t="str">
            <v>--</v>
          </cell>
          <cell r="AX27" t="str">
            <v>--</v>
          </cell>
          <cell r="AY27" t="str">
            <v>--</v>
          </cell>
          <cell r="AZ27" t="str">
            <v>--</v>
          </cell>
          <cell r="BA27" t="str">
            <v>--</v>
          </cell>
          <cell r="BB27">
            <v>0</v>
          </cell>
          <cell r="BC27" t="str">
            <v>--</v>
          </cell>
          <cell r="BD27">
            <v>0</v>
          </cell>
          <cell r="BE27" t="str">
            <v>--</v>
          </cell>
          <cell r="BF27">
            <v>0</v>
          </cell>
          <cell r="BG27" t="str">
            <v/>
          </cell>
        </row>
        <row r="28">
          <cell r="A28" t="str">
            <v>可供出售金融资产</v>
          </cell>
          <cell r="B28" t="str">
            <v>--</v>
          </cell>
          <cell r="C28" t="str">
            <v>--</v>
          </cell>
          <cell r="D28" t="str">
            <v>--</v>
          </cell>
          <cell r="E28" t="str">
            <v>--</v>
          </cell>
          <cell r="F28" t="str">
            <v>--</v>
          </cell>
          <cell r="G28" t="str">
            <v>--</v>
          </cell>
          <cell r="H28" t="str">
            <v>--</v>
          </cell>
          <cell r="I28" t="str">
            <v>--</v>
          </cell>
          <cell r="J28">
            <v>3000000</v>
          </cell>
          <cell r="K28">
            <v>3000000</v>
          </cell>
          <cell r="L28">
            <v>3000000</v>
          </cell>
          <cell r="M28" t="str">
            <v>--</v>
          </cell>
          <cell r="N28" t="str">
            <v>--</v>
          </cell>
          <cell r="O28" t="str">
            <v>--</v>
          </cell>
          <cell r="P28" t="str">
            <v>--</v>
          </cell>
          <cell r="Q28" t="str">
            <v>--</v>
          </cell>
          <cell r="R28" t="str">
            <v>--</v>
          </cell>
          <cell r="S28" t="str">
            <v>--</v>
          </cell>
          <cell r="T28" t="str">
            <v>--</v>
          </cell>
          <cell r="U28" t="str">
            <v>--</v>
          </cell>
          <cell r="V28" t="str">
            <v>--</v>
          </cell>
          <cell r="W28" t="str">
            <v>--</v>
          </cell>
          <cell r="X28" t="str">
            <v>--</v>
          </cell>
          <cell r="Y28" t="str">
            <v>--</v>
          </cell>
          <cell r="Z28" t="str">
            <v>--</v>
          </cell>
          <cell r="AA28" t="str">
            <v>--</v>
          </cell>
          <cell r="AB28" t="str">
            <v>--</v>
          </cell>
          <cell r="AC28" t="str">
            <v>--</v>
          </cell>
          <cell r="AD28" t="str">
            <v>--</v>
          </cell>
          <cell r="AE28" t="str">
            <v>--</v>
          </cell>
          <cell r="AF28" t="str">
            <v>--</v>
          </cell>
          <cell r="AG28" t="str">
            <v>--</v>
          </cell>
          <cell r="AH28" t="str">
            <v>--</v>
          </cell>
          <cell r="AI28" t="str">
            <v>--</v>
          </cell>
          <cell r="AJ28" t="str">
            <v>--</v>
          </cell>
          <cell r="AK28" t="str">
            <v>--</v>
          </cell>
          <cell r="AL28" t="str">
            <v>--</v>
          </cell>
          <cell r="AM28" t="str">
            <v>--</v>
          </cell>
          <cell r="AN28" t="str">
            <v>--</v>
          </cell>
          <cell r="AO28" t="str">
            <v>--</v>
          </cell>
          <cell r="AP28" t="str">
            <v>--</v>
          </cell>
          <cell r="AQ28" t="str">
            <v>--</v>
          </cell>
          <cell r="AR28">
            <v>0</v>
          </cell>
          <cell r="AS28" t="str">
            <v>--</v>
          </cell>
          <cell r="AT28">
            <v>0</v>
          </cell>
          <cell r="AU28" t="str">
            <v>--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 t="str">
            <v>--</v>
          </cell>
          <cell r="BA28" t="str">
            <v>--</v>
          </cell>
          <cell r="BB28">
            <v>0</v>
          </cell>
          <cell r="BC28" t="str">
            <v>--</v>
          </cell>
          <cell r="BD28">
            <v>0</v>
          </cell>
          <cell r="BE28" t="str">
            <v>--</v>
          </cell>
          <cell r="BF28">
            <v>0</v>
          </cell>
          <cell r="BG28" t="str">
            <v/>
          </cell>
        </row>
        <row r="29">
          <cell r="A29" t="str">
            <v>持有至到期投资</v>
          </cell>
          <cell r="B29" t="str">
            <v>--</v>
          </cell>
          <cell r="C29" t="str">
            <v>--</v>
          </cell>
          <cell r="D29" t="str">
            <v>--</v>
          </cell>
          <cell r="E29" t="str">
            <v>--</v>
          </cell>
          <cell r="F29" t="str">
            <v>--</v>
          </cell>
          <cell r="G29" t="str">
            <v>--</v>
          </cell>
          <cell r="H29" t="str">
            <v>--</v>
          </cell>
          <cell r="I29" t="str">
            <v>--</v>
          </cell>
          <cell r="J29" t="str">
            <v>--</v>
          </cell>
          <cell r="K29" t="str">
            <v>--</v>
          </cell>
          <cell r="L29" t="str">
            <v>--</v>
          </cell>
          <cell r="M29" t="str">
            <v>--</v>
          </cell>
          <cell r="N29" t="str">
            <v>--</v>
          </cell>
          <cell r="O29" t="str">
            <v>--</v>
          </cell>
          <cell r="P29" t="str">
            <v>--</v>
          </cell>
          <cell r="Q29" t="str">
            <v>--</v>
          </cell>
          <cell r="R29" t="str">
            <v>--</v>
          </cell>
          <cell r="S29" t="str">
            <v>--</v>
          </cell>
          <cell r="T29" t="str">
            <v>--</v>
          </cell>
          <cell r="U29" t="str">
            <v>--</v>
          </cell>
          <cell r="V29" t="str">
            <v>--</v>
          </cell>
          <cell r="W29" t="str">
            <v>--</v>
          </cell>
          <cell r="X29" t="str">
            <v>--</v>
          </cell>
          <cell r="Y29" t="str">
            <v>--</v>
          </cell>
          <cell r="Z29" t="str">
            <v>--</v>
          </cell>
          <cell r="AA29" t="str">
            <v>--</v>
          </cell>
          <cell r="AB29" t="str">
            <v>--</v>
          </cell>
          <cell r="AC29" t="str">
            <v>--</v>
          </cell>
          <cell r="AD29" t="str">
            <v>--</v>
          </cell>
          <cell r="AE29" t="str">
            <v>--</v>
          </cell>
          <cell r="AF29" t="str">
            <v>--</v>
          </cell>
          <cell r="AG29" t="str">
            <v>--</v>
          </cell>
          <cell r="AH29" t="str">
            <v>--</v>
          </cell>
          <cell r="AI29" t="str">
            <v>--</v>
          </cell>
          <cell r="AJ29" t="str">
            <v>--</v>
          </cell>
          <cell r="AK29" t="str">
            <v>--</v>
          </cell>
          <cell r="AL29" t="str">
            <v>--</v>
          </cell>
          <cell r="AM29" t="str">
            <v>--</v>
          </cell>
          <cell r="AN29" t="str">
            <v>--</v>
          </cell>
          <cell r="AO29" t="str">
            <v>--</v>
          </cell>
          <cell r="AP29" t="str">
            <v>--</v>
          </cell>
          <cell r="AQ29" t="str">
            <v>--</v>
          </cell>
          <cell r="AR29">
            <v>0</v>
          </cell>
          <cell r="AS29" t="str">
            <v>--</v>
          </cell>
          <cell r="AT29">
            <v>0</v>
          </cell>
          <cell r="AU29" t="str">
            <v>--</v>
          </cell>
          <cell r="AV29">
            <v>0</v>
          </cell>
          <cell r="AW29" t="str">
            <v>--</v>
          </cell>
          <cell r="AX29" t="str">
            <v>--</v>
          </cell>
          <cell r="AY29" t="str">
            <v>--</v>
          </cell>
          <cell r="AZ29" t="str">
            <v>--</v>
          </cell>
          <cell r="BA29" t="str">
            <v>--</v>
          </cell>
          <cell r="BB29">
            <v>0</v>
          </cell>
          <cell r="BC29" t="str">
            <v>--</v>
          </cell>
          <cell r="BD29">
            <v>0</v>
          </cell>
          <cell r="BE29" t="str">
            <v>--</v>
          </cell>
          <cell r="BF29">
            <v>0</v>
          </cell>
          <cell r="BG29" t="str">
            <v/>
          </cell>
        </row>
        <row r="30">
          <cell r="A30" t="str">
            <v>长期应收款</v>
          </cell>
          <cell r="B30" t="str">
            <v>--</v>
          </cell>
          <cell r="C30" t="str">
            <v>--</v>
          </cell>
          <cell r="D30" t="str">
            <v>--</v>
          </cell>
          <cell r="E30" t="str">
            <v>--</v>
          </cell>
          <cell r="F30" t="str">
            <v>--</v>
          </cell>
          <cell r="G30" t="str">
            <v>--</v>
          </cell>
          <cell r="H30" t="str">
            <v>--</v>
          </cell>
          <cell r="I30" t="str">
            <v>--</v>
          </cell>
          <cell r="J30" t="str">
            <v>--</v>
          </cell>
          <cell r="K30" t="str">
            <v>--</v>
          </cell>
          <cell r="L30" t="str">
            <v>--</v>
          </cell>
          <cell r="M30" t="str">
            <v>--</v>
          </cell>
          <cell r="N30" t="str">
            <v>--</v>
          </cell>
          <cell r="O30" t="str">
            <v>--</v>
          </cell>
          <cell r="P30" t="str">
            <v>--</v>
          </cell>
          <cell r="Q30" t="str">
            <v>--</v>
          </cell>
          <cell r="R30" t="str">
            <v>--</v>
          </cell>
          <cell r="S30" t="str">
            <v>--</v>
          </cell>
          <cell r="T30" t="str">
            <v>--</v>
          </cell>
          <cell r="U30" t="str">
            <v>--</v>
          </cell>
          <cell r="V30" t="str">
            <v>--</v>
          </cell>
          <cell r="W30" t="str">
            <v>--</v>
          </cell>
          <cell r="X30" t="str">
            <v>--</v>
          </cell>
          <cell r="Y30" t="str">
            <v>--</v>
          </cell>
          <cell r="Z30" t="str">
            <v>--</v>
          </cell>
          <cell r="AA30" t="str">
            <v>--</v>
          </cell>
          <cell r="AB30" t="str">
            <v>--</v>
          </cell>
          <cell r="AC30" t="str">
            <v>--</v>
          </cell>
          <cell r="AD30" t="str">
            <v>--</v>
          </cell>
          <cell r="AE30" t="str">
            <v>--</v>
          </cell>
          <cell r="AF30" t="str">
            <v>--</v>
          </cell>
          <cell r="AG30" t="str">
            <v>--</v>
          </cell>
          <cell r="AH30" t="str">
            <v>--</v>
          </cell>
          <cell r="AI30" t="str">
            <v>--</v>
          </cell>
          <cell r="AJ30" t="str">
            <v>--</v>
          </cell>
          <cell r="AK30" t="str">
            <v>--</v>
          </cell>
          <cell r="AL30" t="str">
            <v>--</v>
          </cell>
          <cell r="AM30" t="str">
            <v>--</v>
          </cell>
          <cell r="AN30" t="str">
            <v>--</v>
          </cell>
          <cell r="AO30" t="str">
            <v>--</v>
          </cell>
          <cell r="AP30" t="str">
            <v>--</v>
          </cell>
          <cell r="AQ30" t="str">
            <v>--</v>
          </cell>
          <cell r="AR30">
            <v>0</v>
          </cell>
          <cell r="AS30" t="str">
            <v>--</v>
          </cell>
          <cell r="AT30">
            <v>0</v>
          </cell>
          <cell r="AU30" t="str">
            <v>--</v>
          </cell>
          <cell r="AV30">
            <v>0</v>
          </cell>
          <cell r="AW30" t="str">
            <v>--</v>
          </cell>
          <cell r="AX30" t="str">
            <v>--</v>
          </cell>
          <cell r="AY30" t="str">
            <v>--</v>
          </cell>
          <cell r="AZ30" t="str">
            <v>--</v>
          </cell>
          <cell r="BA30" t="str">
            <v>--</v>
          </cell>
          <cell r="BB30">
            <v>0</v>
          </cell>
          <cell r="BC30" t="str">
            <v>--</v>
          </cell>
          <cell r="BD30">
            <v>0</v>
          </cell>
          <cell r="BE30" t="str">
            <v>--</v>
          </cell>
          <cell r="BF30">
            <v>0</v>
          </cell>
          <cell r="BG30" t="str">
            <v/>
          </cell>
        </row>
        <row r="31">
          <cell r="A31" t="str">
            <v>长期股权投资</v>
          </cell>
          <cell r="B31">
            <v>86630000</v>
          </cell>
          <cell r="C31">
            <v>86630000</v>
          </cell>
          <cell r="D31">
            <v>84960000</v>
          </cell>
          <cell r="E31">
            <v>83150000</v>
          </cell>
          <cell r="F31">
            <v>80250000</v>
          </cell>
          <cell r="G31">
            <v>80460000</v>
          </cell>
          <cell r="H31">
            <v>77290000</v>
          </cell>
          <cell r="I31">
            <v>73540000</v>
          </cell>
          <cell r="J31">
            <v>69630000</v>
          </cell>
          <cell r="K31">
            <v>64840000</v>
          </cell>
          <cell r="L31">
            <v>68190000</v>
          </cell>
          <cell r="M31">
            <v>301240000</v>
          </cell>
          <cell r="N31">
            <v>64720000</v>
          </cell>
          <cell r="O31">
            <v>67230000</v>
          </cell>
          <cell r="P31">
            <v>33040000</v>
          </cell>
          <cell r="Q31">
            <v>27160000</v>
          </cell>
          <cell r="R31">
            <v>27310000</v>
          </cell>
          <cell r="S31">
            <v>27520000</v>
          </cell>
          <cell r="T31">
            <v>29920000</v>
          </cell>
          <cell r="U31">
            <v>30090000</v>
          </cell>
          <cell r="V31">
            <v>30090000</v>
          </cell>
          <cell r="W31">
            <v>30440000</v>
          </cell>
          <cell r="X31">
            <v>30540000</v>
          </cell>
          <cell r="Y31">
            <v>32760000</v>
          </cell>
          <cell r="Z31">
            <v>10260000</v>
          </cell>
          <cell r="AA31">
            <v>13400000</v>
          </cell>
          <cell r="AB31">
            <v>4400000</v>
          </cell>
          <cell r="AC31">
            <v>4400000</v>
          </cell>
          <cell r="AD31">
            <v>4400000</v>
          </cell>
          <cell r="AE31" t="str">
            <v>--</v>
          </cell>
          <cell r="AF31" t="str">
            <v>--</v>
          </cell>
          <cell r="AG31" t="str">
            <v>--</v>
          </cell>
          <cell r="AH31" t="str">
            <v>--</v>
          </cell>
          <cell r="AI31" t="str">
            <v>--</v>
          </cell>
          <cell r="AJ31" t="str">
            <v>--</v>
          </cell>
          <cell r="AK31" t="str">
            <v>--</v>
          </cell>
          <cell r="AL31" t="str">
            <v>--</v>
          </cell>
          <cell r="AM31" t="str">
            <v>--</v>
          </cell>
          <cell r="AN31" t="str">
            <v>--</v>
          </cell>
          <cell r="AO31" t="str">
            <v>--</v>
          </cell>
          <cell r="AP31" t="str">
            <v>--</v>
          </cell>
          <cell r="AQ31" t="str">
            <v>--</v>
          </cell>
          <cell r="AR31">
            <v>0</v>
          </cell>
          <cell r="AS31" t="str">
            <v>--</v>
          </cell>
          <cell r="AT31">
            <v>0</v>
          </cell>
          <cell r="AU31">
            <v>1000000</v>
          </cell>
          <cell r="AV31">
            <v>2000000</v>
          </cell>
          <cell r="AW31">
            <v>5550000</v>
          </cell>
          <cell r="AX31">
            <v>5550000</v>
          </cell>
          <cell r="AY31">
            <v>5450000</v>
          </cell>
          <cell r="AZ31">
            <v>6840000</v>
          </cell>
          <cell r="BA31">
            <v>6840000</v>
          </cell>
          <cell r="BB31">
            <v>6840000</v>
          </cell>
          <cell r="BC31">
            <v>8670000</v>
          </cell>
          <cell r="BD31">
            <v>8990000</v>
          </cell>
          <cell r="BE31">
            <v>56400000</v>
          </cell>
          <cell r="BF31">
            <v>56480000</v>
          </cell>
          <cell r="BG31" t="str">
            <v/>
          </cell>
        </row>
        <row r="32">
          <cell r="A32" t="str">
            <v>其他长期投资</v>
          </cell>
          <cell r="B32" t="str">
            <v>--</v>
          </cell>
          <cell r="C32" t="str">
            <v>--</v>
          </cell>
          <cell r="D32" t="str">
            <v>--</v>
          </cell>
          <cell r="E32" t="str">
            <v>--</v>
          </cell>
          <cell r="F32" t="str">
            <v>--</v>
          </cell>
          <cell r="G32" t="str">
            <v>--</v>
          </cell>
          <cell r="H32" t="str">
            <v>--</v>
          </cell>
          <cell r="I32" t="str">
            <v>--</v>
          </cell>
          <cell r="J32" t="str">
            <v>--</v>
          </cell>
          <cell r="K32" t="str">
            <v>--</v>
          </cell>
          <cell r="L32" t="str">
            <v>--</v>
          </cell>
          <cell r="M32" t="str">
            <v>--</v>
          </cell>
          <cell r="N32" t="str">
            <v>--</v>
          </cell>
          <cell r="O32" t="str">
            <v>--</v>
          </cell>
          <cell r="P32" t="str">
            <v>--</v>
          </cell>
          <cell r="Q32" t="str">
            <v>--</v>
          </cell>
          <cell r="R32" t="str">
            <v>--</v>
          </cell>
          <cell r="S32" t="str">
            <v>--</v>
          </cell>
          <cell r="T32" t="str">
            <v>--</v>
          </cell>
          <cell r="U32" t="str">
            <v>--</v>
          </cell>
          <cell r="V32" t="str">
            <v>--</v>
          </cell>
          <cell r="W32" t="str">
            <v>--</v>
          </cell>
          <cell r="X32" t="str">
            <v>--</v>
          </cell>
          <cell r="Y32" t="str">
            <v>--</v>
          </cell>
          <cell r="Z32" t="str">
            <v>--</v>
          </cell>
          <cell r="AA32" t="str">
            <v>--</v>
          </cell>
          <cell r="AB32" t="str">
            <v>--</v>
          </cell>
          <cell r="AC32" t="str">
            <v>--</v>
          </cell>
          <cell r="AD32" t="str">
            <v>--</v>
          </cell>
          <cell r="AE32" t="str">
            <v>--</v>
          </cell>
          <cell r="AF32" t="str">
            <v>--</v>
          </cell>
          <cell r="AG32" t="str">
            <v>--</v>
          </cell>
          <cell r="AH32" t="str">
            <v>--</v>
          </cell>
          <cell r="AI32" t="str">
            <v>--</v>
          </cell>
          <cell r="AJ32" t="str">
            <v>--</v>
          </cell>
          <cell r="AK32" t="str">
            <v>--</v>
          </cell>
          <cell r="AL32" t="str">
            <v>--</v>
          </cell>
          <cell r="AM32" t="str">
            <v>--</v>
          </cell>
          <cell r="AN32" t="str">
            <v>--</v>
          </cell>
          <cell r="AO32" t="str">
            <v>--</v>
          </cell>
          <cell r="AP32" t="str">
            <v>--</v>
          </cell>
          <cell r="AQ32" t="str">
            <v>--</v>
          </cell>
          <cell r="AR32">
            <v>0</v>
          </cell>
          <cell r="AS32" t="str">
            <v>--</v>
          </cell>
          <cell r="AT32">
            <v>0</v>
          </cell>
          <cell r="AU32" t="str">
            <v>--</v>
          </cell>
          <cell r="AV32">
            <v>0</v>
          </cell>
          <cell r="AW32" t="str">
            <v>--</v>
          </cell>
          <cell r="AX32" t="str">
            <v>--</v>
          </cell>
          <cell r="AY32" t="str">
            <v>--</v>
          </cell>
          <cell r="AZ32" t="str">
            <v>--</v>
          </cell>
          <cell r="BA32" t="str">
            <v>--</v>
          </cell>
          <cell r="BB32">
            <v>0</v>
          </cell>
          <cell r="BC32" t="str">
            <v>--</v>
          </cell>
          <cell r="BD32">
            <v>0</v>
          </cell>
          <cell r="BE32" t="str">
            <v>--</v>
          </cell>
          <cell r="BF32">
            <v>0</v>
          </cell>
          <cell r="BG32" t="str">
            <v/>
          </cell>
        </row>
        <row r="33">
          <cell r="A33" t="str">
            <v>投资性房地产</v>
          </cell>
          <cell r="B33" t="str">
            <v>--</v>
          </cell>
          <cell r="C33" t="str">
            <v>--</v>
          </cell>
          <cell r="D33" t="str">
            <v>--</v>
          </cell>
          <cell r="E33" t="str">
            <v>--</v>
          </cell>
          <cell r="F33" t="str">
            <v>--</v>
          </cell>
          <cell r="G33" t="str">
            <v>--</v>
          </cell>
          <cell r="H33" t="str">
            <v>--</v>
          </cell>
          <cell r="I33" t="str">
            <v>--</v>
          </cell>
          <cell r="J33" t="str">
            <v>--</v>
          </cell>
          <cell r="K33" t="str">
            <v>--</v>
          </cell>
          <cell r="L33" t="str">
            <v>--</v>
          </cell>
          <cell r="M33" t="str">
            <v>--</v>
          </cell>
          <cell r="N33" t="str">
            <v>--</v>
          </cell>
          <cell r="O33" t="str">
            <v>--</v>
          </cell>
          <cell r="P33" t="str">
            <v>--</v>
          </cell>
          <cell r="Q33" t="str">
            <v>--</v>
          </cell>
          <cell r="R33" t="str">
            <v>--</v>
          </cell>
          <cell r="S33" t="str">
            <v>--</v>
          </cell>
          <cell r="T33" t="str">
            <v>--</v>
          </cell>
          <cell r="U33" t="str">
            <v>--</v>
          </cell>
          <cell r="V33" t="str">
            <v>--</v>
          </cell>
          <cell r="W33" t="str">
            <v>--</v>
          </cell>
          <cell r="X33" t="str">
            <v>--</v>
          </cell>
          <cell r="Y33" t="str">
            <v>--</v>
          </cell>
          <cell r="Z33" t="str">
            <v>--</v>
          </cell>
          <cell r="AA33" t="str">
            <v>--</v>
          </cell>
          <cell r="AB33" t="str">
            <v>--</v>
          </cell>
          <cell r="AC33" t="str">
            <v>--</v>
          </cell>
          <cell r="AD33" t="str">
            <v>--</v>
          </cell>
          <cell r="AE33" t="str">
            <v>--</v>
          </cell>
          <cell r="AF33" t="str">
            <v>--</v>
          </cell>
          <cell r="AG33" t="str">
            <v>--</v>
          </cell>
          <cell r="AH33" t="str">
            <v>--</v>
          </cell>
          <cell r="AI33" t="str">
            <v>--</v>
          </cell>
          <cell r="AJ33" t="str">
            <v>--</v>
          </cell>
          <cell r="AK33" t="str">
            <v>--</v>
          </cell>
          <cell r="AL33" t="str">
            <v>--</v>
          </cell>
          <cell r="AM33" t="str">
            <v>--</v>
          </cell>
          <cell r="AN33" t="str">
            <v>--</v>
          </cell>
          <cell r="AO33" t="str">
            <v>--</v>
          </cell>
          <cell r="AP33" t="str">
            <v>--</v>
          </cell>
          <cell r="AQ33" t="str">
            <v>--</v>
          </cell>
          <cell r="AR33">
            <v>0</v>
          </cell>
          <cell r="AS33" t="str">
            <v>--</v>
          </cell>
          <cell r="AT33">
            <v>0</v>
          </cell>
          <cell r="AU33" t="str">
            <v>--</v>
          </cell>
          <cell r="AV33">
            <v>0</v>
          </cell>
          <cell r="AW33" t="str">
            <v>--</v>
          </cell>
          <cell r="AX33" t="str">
            <v>--</v>
          </cell>
          <cell r="AY33" t="str">
            <v>--</v>
          </cell>
          <cell r="AZ33" t="str">
            <v>--</v>
          </cell>
          <cell r="BA33" t="str">
            <v>--</v>
          </cell>
          <cell r="BB33">
            <v>0</v>
          </cell>
          <cell r="BC33" t="str">
            <v>--</v>
          </cell>
          <cell r="BD33">
            <v>0</v>
          </cell>
          <cell r="BE33" t="str">
            <v>--</v>
          </cell>
          <cell r="BF33">
            <v>0</v>
          </cell>
          <cell r="BG33" t="str">
            <v/>
          </cell>
        </row>
        <row r="34">
          <cell r="A34" t="str">
            <v>固定资产原值</v>
          </cell>
          <cell r="B34" t="str">
            <v>--</v>
          </cell>
          <cell r="C34" t="str">
            <v>--</v>
          </cell>
          <cell r="D34">
            <v>1686800000</v>
          </cell>
          <cell r="E34" t="str">
            <v>--</v>
          </cell>
          <cell r="F34">
            <v>1685550000</v>
          </cell>
          <cell r="G34" t="str">
            <v>--</v>
          </cell>
          <cell r="H34">
            <v>1612810000</v>
          </cell>
          <cell r="I34" t="str">
            <v>--</v>
          </cell>
          <cell r="J34">
            <v>1609200000</v>
          </cell>
          <cell r="K34" t="str">
            <v>--</v>
          </cell>
          <cell r="L34">
            <v>1594260000</v>
          </cell>
          <cell r="M34" t="str">
            <v>--</v>
          </cell>
          <cell r="N34">
            <v>888750000</v>
          </cell>
          <cell r="O34" t="str">
            <v>--</v>
          </cell>
          <cell r="P34">
            <v>888560000</v>
          </cell>
          <cell r="Q34" t="str">
            <v>--</v>
          </cell>
          <cell r="R34">
            <v>882530000</v>
          </cell>
          <cell r="S34" t="str">
            <v>--</v>
          </cell>
          <cell r="T34">
            <v>897100000</v>
          </cell>
          <cell r="U34" t="str">
            <v>--</v>
          </cell>
          <cell r="V34">
            <v>874880000</v>
          </cell>
          <cell r="W34" t="str">
            <v>--</v>
          </cell>
          <cell r="X34">
            <v>837180000</v>
          </cell>
          <cell r="Y34" t="str">
            <v>--</v>
          </cell>
          <cell r="Z34">
            <v>765810000</v>
          </cell>
          <cell r="AA34" t="str">
            <v>--</v>
          </cell>
          <cell r="AB34">
            <v>608860000</v>
          </cell>
          <cell r="AC34" t="str">
            <v>--</v>
          </cell>
          <cell r="AD34">
            <v>592270000</v>
          </cell>
          <cell r="AE34" t="str">
            <v>--</v>
          </cell>
          <cell r="AF34">
            <v>567100000</v>
          </cell>
          <cell r="AG34" t="str">
            <v>--</v>
          </cell>
          <cell r="AH34">
            <v>550810000</v>
          </cell>
          <cell r="AI34" t="str">
            <v>--</v>
          </cell>
          <cell r="AJ34">
            <v>541450000</v>
          </cell>
          <cell r="AK34" t="str">
            <v>--</v>
          </cell>
          <cell r="AL34">
            <v>568170000</v>
          </cell>
          <cell r="AM34" t="str">
            <v>--</v>
          </cell>
          <cell r="AN34">
            <v>557310000</v>
          </cell>
          <cell r="AO34" t="str">
            <v>--</v>
          </cell>
          <cell r="AP34">
            <v>539730000</v>
          </cell>
          <cell r="AQ34" t="str">
            <v>--</v>
          </cell>
          <cell r="AR34">
            <v>525910000</v>
          </cell>
          <cell r="AS34" t="str">
            <v>--</v>
          </cell>
          <cell r="AT34">
            <v>507500000</v>
          </cell>
          <cell r="AU34" t="str">
            <v>--</v>
          </cell>
          <cell r="AV34">
            <v>482490000</v>
          </cell>
          <cell r="AW34" t="str">
            <v>--</v>
          </cell>
          <cell r="AX34">
            <v>571080000</v>
          </cell>
          <cell r="AY34" t="str">
            <v>--</v>
          </cell>
          <cell r="AZ34">
            <v>495320000</v>
          </cell>
          <cell r="BA34" t="str">
            <v>--</v>
          </cell>
          <cell r="BB34">
            <v>444180000</v>
          </cell>
          <cell r="BC34" t="str">
            <v>--</v>
          </cell>
          <cell r="BD34">
            <v>387410000</v>
          </cell>
          <cell r="BE34" t="str">
            <v>--</v>
          </cell>
          <cell r="BF34">
            <v>443250000</v>
          </cell>
          <cell r="BG34" t="str">
            <v/>
          </cell>
        </row>
        <row r="35">
          <cell r="A35" t="str">
            <v>累计折旧</v>
          </cell>
          <cell r="B35" t="str">
            <v>--</v>
          </cell>
          <cell r="C35" t="str">
            <v>--</v>
          </cell>
          <cell r="D35">
            <v>803790000</v>
          </cell>
          <cell r="E35" t="str">
            <v>--</v>
          </cell>
          <cell r="F35">
            <v>757430000</v>
          </cell>
          <cell r="G35" t="str">
            <v>--</v>
          </cell>
          <cell r="H35">
            <v>708440000</v>
          </cell>
          <cell r="I35" t="str">
            <v>--</v>
          </cell>
          <cell r="J35">
            <v>659330000</v>
          </cell>
          <cell r="K35" t="str">
            <v>--</v>
          </cell>
          <cell r="L35">
            <v>614120000</v>
          </cell>
          <cell r="M35" t="str">
            <v>--</v>
          </cell>
          <cell r="N35">
            <v>354330000</v>
          </cell>
          <cell r="O35" t="str">
            <v>--</v>
          </cell>
          <cell r="P35">
            <v>334920000</v>
          </cell>
          <cell r="Q35" t="str">
            <v>--</v>
          </cell>
          <cell r="R35">
            <v>311300000</v>
          </cell>
          <cell r="S35" t="str">
            <v>--</v>
          </cell>
          <cell r="T35">
            <v>311450000</v>
          </cell>
          <cell r="U35" t="str">
            <v>--</v>
          </cell>
          <cell r="V35">
            <v>287830000</v>
          </cell>
          <cell r="W35" t="str">
            <v>--</v>
          </cell>
          <cell r="X35">
            <v>266610000</v>
          </cell>
          <cell r="Y35" t="str">
            <v>--</v>
          </cell>
          <cell r="Z35">
            <v>247780000</v>
          </cell>
          <cell r="AA35" t="str">
            <v>--</v>
          </cell>
          <cell r="AB35">
            <v>233380000</v>
          </cell>
          <cell r="AC35" t="str">
            <v>--</v>
          </cell>
          <cell r="AD35">
            <v>215530000</v>
          </cell>
          <cell r="AE35" t="str">
            <v>--</v>
          </cell>
          <cell r="AF35">
            <v>216820000</v>
          </cell>
          <cell r="AG35" t="str">
            <v>--</v>
          </cell>
          <cell r="AH35">
            <v>202510000</v>
          </cell>
          <cell r="AI35" t="str">
            <v>--</v>
          </cell>
          <cell r="AJ35">
            <v>197110000</v>
          </cell>
          <cell r="AK35" t="str">
            <v>--</v>
          </cell>
          <cell r="AL35">
            <v>199350000</v>
          </cell>
          <cell r="AM35" t="str">
            <v>--</v>
          </cell>
          <cell r="AN35">
            <v>184860000</v>
          </cell>
          <cell r="AO35" t="str">
            <v>--</v>
          </cell>
          <cell r="AP35">
            <v>170650000</v>
          </cell>
          <cell r="AQ35" t="str">
            <v>--</v>
          </cell>
          <cell r="AR35">
            <v>158470000</v>
          </cell>
          <cell r="AS35" t="str">
            <v>--</v>
          </cell>
          <cell r="AT35">
            <v>144290000</v>
          </cell>
          <cell r="AU35" t="str">
            <v>--</v>
          </cell>
          <cell r="AV35">
            <v>132130000</v>
          </cell>
          <cell r="AW35" t="str">
            <v>--</v>
          </cell>
          <cell r="AX35">
            <v>172960000</v>
          </cell>
          <cell r="AY35" t="str">
            <v>--</v>
          </cell>
          <cell r="AZ35">
            <v>159810000</v>
          </cell>
          <cell r="BA35" t="str">
            <v>--</v>
          </cell>
          <cell r="BB35">
            <v>148920000</v>
          </cell>
          <cell r="BC35" t="str">
            <v>--</v>
          </cell>
          <cell r="BD35">
            <v>138960000</v>
          </cell>
          <cell r="BE35" t="str">
            <v>--</v>
          </cell>
          <cell r="BF35">
            <v>129580000</v>
          </cell>
          <cell r="BG35" t="str">
            <v/>
          </cell>
        </row>
        <row r="36">
          <cell r="A36" t="str">
            <v>固定资产净值</v>
          </cell>
          <cell r="B36" t="str">
            <v>--</v>
          </cell>
          <cell r="C36" t="str">
            <v>--</v>
          </cell>
          <cell r="D36">
            <v>883010000</v>
          </cell>
          <cell r="E36" t="str">
            <v>--</v>
          </cell>
          <cell r="F36">
            <v>928120000</v>
          </cell>
          <cell r="G36" t="str">
            <v>--</v>
          </cell>
          <cell r="H36">
            <v>904370000</v>
          </cell>
          <cell r="I36" t="str">
            <v>--</v>
          </cell>
          <cell r="J36">
            <v>949870000</v>
          </cell>
          <cell r="K36" t="str">
            <v>--</v>
          </cell>
          <cell r="L36">
            <v>980140000</v>
          </cell>
          <cell r="M36" t="str">
            <v>--</v>
          </cell>
          <cell r="N36">
            <v>534420000</v>
          </cell>
          <cell r="O36" t="str">
            <v>--</v>
          </cell>
          <cell r="P36">
            <v>553640000</v>
          </cell>
          <cell r="Q36" t="str">
            <v>--</v>
          </cell>
          <cell r="R36">
            <v>571230000</v>
          </cell>
          <cell r="S36" t="str">
            <v>--</v>
          </cell>
          <cell r="T36">
            <v>585650000</v>
          </cell>
          <cell r="U36" t="str">
            <v>--</v>
          </cell>
          <cell r="V36">
            <v>587050000</v>
          </cell>
          <cell r="W36" t="str">
            <v>--</v>
          </cell>
          <cell r="X36">
            <v>570570000</v>
          </cell>
          <cell r="Y36" t="str">
            <v>--</v>
          </cell>
          <cell r="Z36">
            <v>518020000</v>
          </cell>
          <cell r="AA36" t="str">
            <v>--</v>
          </cell>
          <cell r="AB36">
            <v>375470000</v>
          </cell>
          <cell r="AC36" t="str">
            <v>--</v>
          </cell>
          <cell r="AD36">
            <v>376740000</v>
          </cell>
          <cell r="AE36" t="str">
            <v>--</v>
          </cell>
          <cell r="AF36">
            <v>350280000</v>
          </cell>
          <cell r="AG36" t="str">
            <v>--</v>
          </cell>
          <cell r="AH36">
            <v>348300000</v>
          </cell>
          <cell r="AI36" t="str">
            <v>--</v>
          </cell>
          <cell r="AJ36">
            <v>344350000</v>
          </cell>
          <cell r="AK36" t="str">
            <v>--</v>
          </cell>
          <cell r="AL36">
            <v>368820000</v>
          </cell>
          <cell r="AM36" t="str">
            <v>--</v>
          </cell>
          <cell r="AN36">
            <v>372450000</v>
          </cell>
          <cell r="AO36" t="str">
            <v>--</v>
          </cell>
          <cell r="AP36">
            <v>369080000</v>
          </cell>
          <cell r="AQ36" t="str">
            <v>--</v>
          </cell>
          <cell r="AR36">
            <v>367450000</v>
          </cell>
          <cell r="AS36" t="str">
            <v>--</v>
          </cell>
          <cell r="AT36">
            <v>363210000</v>
          </cell>
          <cell r="AU36" t="str">
            <v>--</v>
          </cell>
          <cell r="AV36">
            <v>350370000</v>
          </cell>
          <cell r="AW36" t="str">
            <v>--</v>
          </cell>
          <cell r="AX36">
            <v>398120000</v>
          </cell>
          <cell r="AY36" t="str">
            <v>--</v>
          </cell>
          <cell r="AZ36">
            <v>335510000</v>
          </cell>
          <cell r="BA36" t="str">
            <v>--</v>
          </cell>
          <cell r="BB36">
            <v>295270000</v>
          </cell>
          <cell r="BC36" t="str">
            <v>--</v>
          </cell>
          <cell r="BD36">
            <v>248450000</v>
          </cell>
          <cell r="BE36" t="str">
            <v>--</v>
          </cell>
          <cell r="BF36">
            <v>313660000</v>
          </cell>
          <cell r="BG36" t="str">
            <v/>
          </cell>
        </row>
        <row r="37">
          <cell r="A37" t="str">
            <v>固定资产减值准备</v>
          </cell>
          <cell r="B37" t="str">
            <v>--</v>
          </cell>
          <cell r="C37" t="str">
            <v>--</v>
          </cell>
          <cell r="D37">
            <v>1370000</v>
          </cell>
          <cell r="E37" t="str">
            <v>--</v>
          </cell>
          <cell r="F37">
            <v>1370000</v>
          </cell>
          <cell r="G37" t="str">
            <v>--</v>
          </cell>
          <cell r="H37">
            <v>1370000</v>
          </cell>
          <cell r="I37" t="str">
            <v>--</v>
          </cell>
          <cell r="J37">
            <v>1370000</v>
          </cell>
          <cell r="K37" t="str">
            <v>--</v>
          </cell>
          <cell r="L37">
            <v>1370000</v>
          </cell>
          <cell r="M37" t="str">
            <v>--</v>
          </cell>
          <cell r="N37">
            <v>1350000</v>
          </cell>
          <cell r="O37" t="str">
            <v>--</v>
          </cell>
          <cell r="P37">
            <v>1350000</v>
          </cell>
          <cell r="Q37" t="str">
            <v>--</v>
          </cell>
          <cell r="R37">
            <v>1350000</v>
          </cell>
          <cell r="S37" t="str">
            <v>--</v>
          </cell>
          <cell r="T37">
            <v>2380000</v>
          </cell>
          <cell r="U37" t="str">
            <v>--</v>
          </cell>
          <cell r="V37">
            <v>2380000</v>
          </cell>
          <cell r="W37" t="str">
            <v>--</v>
          </cell>
          <cell r="X37">
            <v>2380000</v>
          </cell>
          <cell r="Y37" t="str">
            <v>--</v>
          </cell>
          <cell r="Z37">
            <v>2380000</v>
          </cell>
          <cell r="AA37" t="str">
            <v>--</v>
          </cell>
          <cell r="AB37">
            <v>2380000</v>
          </cell>
          <cell r="AC37" t="str">
            <v>--</v>
          </cell>
          <cell r="AD37">
            <v>2380000</v>
          </cell>
          <cell r="AE37" t="str">
            <v>--</v>
          </cell>
          <cell r="AF37">
            <v>2380000</v>
          </cell>
          <cell r="AG37" t="str">
            <v>--</v>
          </cell>
          <cell r="AH37">
            <v>2380000</v>
          </cell>
          <cell r="AI37" t="str">
            <v>--</v>
          </cell>
          <cell r="AJ37">
            <v>2380000</v>
          </cell>
          <cell r="AK37" t="str">
            <v>--</v>
          </cell>
          <cell r="AL37">
            <v>2380000</v>
          </cell>
          <cell r="AM37" t="str">
            <v>--</v>
          </cell>
          <cell r="AN37">
            <v>2380000</v>
          </cell>
          <cell r="AO37" t="str">
            <v>--</v>
          </cell>
          <cell r="AP37">
            <v>2380000</v>
          </cell>
          <cell r="AQ37" t="str">
            <v>--</v>
          </cell>
          <cell r="AR37">
            <v>20000</v>
          </cell>
          <cell r="AS37" t="str">
            <v>--</v>
          </cell>
          <cell r="AT37">
            <v>20000</v>
          </cell>
          <cell r="AU37" t="str">
            <v>--</v>
          </cell>
          <cell r="AV37">
            <v>20000</v>
          </cell>
          <cell r="AW37" t="str">
            <v>--</v>
          </cell>
          <cell r="AX37">
            <v>20000</v>
          </cell>
          <cell r="AY37" t="str">
            <v>--</v>
          </cell>
          <cell r="AZ37">
            <v>150000</v>
          </cell>
          <cell r="BA37" t="str">
            <v>--</v>
          </cell>
          <cell r="BB37">
            <v>150000</v>
          </cell>
          <cell r="BC37" t="str">
            <v>--</v>
          </cell>
          <cell r="BD37">
            <v>200000</v>
          </cell>
          <cell r="BE37" t="str">
            <v>--</v>
          </cell>
          <cell r="BF37">
            <v>200000</v>
          </cell>
          <cell r="BG37" t="str">
            <v/>
          </cell>
        </row>
        <row r="38">
          <cell r="A38" t="str">
            <v>固定资产</v>
          </cell>
          <cell r="B38" t="str">
            <v>--</v>
          </cell>
          <cell r="C38" t="str">
            <v>--</v>
          </cell>
          <cell r="D38">
            <v>881640000</v>
          </cell>
          <cell r="E38" t="str">
            <v>--</v>
          </cell>
          <cell r="F38">
            <v>926750000</v>
          </cell>
          <cell r="G38" t="str">
            <v>--</v>
          </cell>
          <cell r="H38">
            <v>903000000</v>
          </cell>
          <cell r="I38" t="str">
            <v>--</v>
          </cell>
          <cell r="J38">
            <v>948510000</v>
          </cell>
          <cell r="K38">
            <v>965000000</v>
          </cell>
          <cell r="L38">
            <v>978770000</v>
          </cell>
          <cell r="M38">
            <v>524220000</v>
          </cell>
          <cell r="N38">
            <v>533070000</v>
          </cell>
          <cell r="O38">
            <v>543710000</v>
          </cell>
          <cell r="P38">
            <v>552290000</v>
          </cell>
          <cell r="Q38">
            <v>559770000</v>
          </cell>
          <cell r="R38">
            <v>569880000</v>
          </cell>
          <cell r="S38">
            <v>577410000</v>
          </cell>
          <cell r="T38">
            <v>583270000</v>
          </cell>
          <cell r="U38">
            <v>580740000</v>
          </cell>
          <cell r="V38">
            <v>584660000</v>
          </cell>
          <cell r="W38">
            <v>560750000</v>
          </cell>
          <cell r="X38">
            <v>568180000</v>
          </cell>
          <cell r="Y38">
            <v>524130000</v>
          </cell>
          <cell r="Z38">
            <v>515640000</v>
          </cell>
          <cell r="AA38">
            <v>374190000</v>
          </cell>
          <cell r="AB38">
            <v>373090000</v>
          </cell>
          <cell r="AC38">
            <v>379180000</v>
          </cell>
          <cell r="AD38">
            <v>374350000</v>
          </cell>
          <cell r="AE38">
            <v>350060000</v>
          </cell>
          <cell r="AF38">
            <v>347890000</v>
          </cell>
          <cell r="AG38">
            <v>353450000</v>
          </cell>
          <cell r="AH38">
            <v>345910000</v>
          </cell>
          <cell r="AI38">
            <v>339500000</v>
          </cell>
          <cell r="AJ38">
            <v>341960000</v>
          </cell>
          <cell r="AK38">
            <v>377210000</v>
          </cell>
          <cell r="AL38">
            <v>366430000</v>
          </cell>
          <cell r="AM38">
            <v>368870000</v>
          </cell>
          <cell r="AN38">
            <v>370060000</v>
          </cell>
          <cell r="AO38">
            <v>374600000</v>
          </cell>
          <cell r="AP38">
            <v>366690000</v>
          </cell>
          <cell r="AQ38">
            <v>356980000</v>
          </cell>
          <cell r="AR38">
            <v>367430000</v>
          </cell>
          <cell r="AS38">
            <v>366250000</v>
          </cell>
          <cell r="AT38">
            <v>363200000</v>
          </cell>
          <cell r="AU38">
            <v>352390000</v>
          </cell>
          <cell r="AV38">
            <v>350350000</v>
          </cell>
          <cell r="AW38">
            <v>362460000</v>
          </cell>
          <cell r="AX38">
            <v>398110000</v>
          </cell>
          <cell r="AY38">
            <v>371570000</v>
          </cell>
          <cell r="AZ38">
            <v>335350000</v>
          </cell>
          <cell r="BA38">
            <v>288450000</v>
          </cell>
          <cell r="BB38">
            <v>295110000</v>
          </cell>
          <cell r="BC38">
            <v>243130000</v>
          </cell>
          <cell r="BD38">
            <v>248250000</v>
          </cell>
          <cell r="BE38">
            <v>300980000</v>
          </cell>
          <cell r="BF38">
            <v>313460000</v>
          </cell>
          <cell r="BG38" t="str">
            <v/>
          </cell>
        </row>
        <row r="39">
          <cell r="A39" t="str">
            <v>在建工程</v>
          </cell>
          <cell r="B39" t="str">
            <v>--</v>
          </cell>
          <cell r="C39" t="str">
            <v>--</v>
          </cell>
          <cell r="D39">
            <v>303040000</v>
          </cell>
          <cell r="E39" t="str">
            <v>--</v>
          </cell>
          <cell r="F39">
            <v>243620000</v>
          </cell>
          <cell r="G39" t="str">
            <v>--</v>
          </cell>
          <cell r="H39">
            <v>269980000</v>
          </cell>
          <cell r="I39" t="str">
            <v>--</v>
          </cell>
          <cell r="J39">
            <v>179390000</v>
          </cell>
          <cell r="K39">
            <v>133120000</v>
          </cell>
          <cell r="L39">
            <v>110130000</v>
          </cell>
          <cell r="M39">
            <v>37610000</v>
          </cell>
          <cell r="N39">
            <v>33560000</v>
          </cell>
          <cell r="O39">
            <v>22820000</v>
          </cell>
          <cell r="P39">
            <v>11720000</v>
          </cell>
          <cell r="Q39">
            <v>700000</v>
          </cell>
          <cell r="R39">
            <v>650000</v>
          </cell>
          <cell r="S39">
            <v>730000</v>
          </cell>
          <cell r="T39">
            <v>250000</v>
          </cell>
          <cell r="U39">
            <v>1280000</v>
          </cell>
          <cell r="V39">
            <v>230000</v>
          </cell>
          <cell r="W39">
            <v>33430000</v>
          </cell>
          <cell r="X39">
            <v>30870000</v>
          </cell>
          <cell r="Y39">
            <v>64860000</v>
          </cell>
          <cell r="Z39">
            <v>61260000</v>
          </cell>
          <cell r="AA39">
            <v>187630000</v>
          </cell>
          <cell r="AB39">
            <v>179920000</v>
          </cell>
          <cell r="AC39">
            <v>164560000</v>
          </cell>
          <cell r="AD39">
            <v>140430000</v>
          </cell>
          <cell r="AE39">
            <v>149720000</v>
          </cell>
          <cell r="AF39">
            <v>119720000</v>
          </cell>
          <cell r="AG39">
            <v>106950000</v>
          </cell>
          <cell r="AH39">
            <v>97500000</v>
          </cell>
          <cell r="AI39">
            <v>84390000</v>
          </cell>
          <cell r="AJ39">
            <v>43210000</v>
          </cell>
          <cell r="AK39">
            <v>33540000</v>
          </cell>
          <cell r="AL39">
            <v>43320000</v>
          </cell>
          <cell r="AM39">
            <v>20460000</v>
          </cell>
          <cell r="AN39">
            <v>21170000</v>
          </cell>
          <cell r="AO39">
            <v>17670000</v>
          </cell>
          <cell r="AP39">
            <v>18680000</v>
          </cell>
          <cell r="AQ39">
            <v>21730000</v>
          </cell>
          <cell r="AR39">
            <v>13030000</v>
          </cell>
          <cell r="AS39">
            <v>20390000</v>
          </cell>
          <cell r="AT39">
            <v>12730000</v>
          </cell>
          <cell r="AU39">
            <v>50110000</v>
          </cell>
          <cell r="AV39">
            <v>50730000</v>
          </cell>
          <cell r="AW39">
            <v>23310000</v>
          </cell>
          <cell r="AX39">
            <v>22230000</v>
          </cell>
          <cell r="AY39">
            <v>39450000</v>
          </cell>
          <cell r="AZ39">
            <v>71580000</v>
          </cell>
          <cell r="BA39">
            <v>59910000</v>
          </cell>
          <cell r="BB39">
            <v>34730000</v>
          </cell>
          <cell r="BC39">
            <v>77250000</v>
          </cell>
          <cell r="BD39">
            <v>51290000</v>
          </cell>
          <cell r="BE39">
            <v>36410000</v>
          </cell>
          <cell r="BF39">
            <v>28210000</v>
          </cell>
          <cell r="BG39" t="str">
            <v/>
          </cell>
        </row>
        <row r="40">
          <cell r="A40" t="str">
            <v>工程物资</v>
          </cell>
          <cell r="B40" t="str">
            <v>--</v>
          </cell>
          <cell r="C40" t="str">
            <v>--</v>
          </cell>
          <cell r="D40" t="str">
            <v>--</v>
          </cell>
          <cell r="E40" t="str">
            <v>--</v>
          </cell>
          <cell r="F40" t="str">
            <v>--</v>
          </cell>
          <cell r="G40" t="str">
            <v>--</v>
          </cell>
          <cell r="H40" t="str">
            <v>--</v>
          </cell>
          <cell r="I40" t="str">
            <v>--</v>
          </cell>
          <cell r="J40" t="str">
            <v>--</v>
          </cell>
          <cell r="K40" t="str">
            <v>--</v>
          </cell>
          <cell r="L40" t="str">
            <v>--</v>
          </cell>
          <cell r="M40" t="str">
            <v>--</v>
          </cell>
          <cell r="N40" t="str">
            <v>--</v>
          </cell>
          <cell r="O40" t="str">
            <v>--</v>
          </cell>
          <cell r="P40" t="str">
            <v>--</v>
          </cell>
          <cell r="Q40" t="str">
            <v>--</v>
          </cell>
          <cell r="R40" t="str">
            <v>--</v>
          </cell>
          <cell r="S40" t="str">
            <v>--</v>
          </cell>
          <cell r="T40" t="str">
            <v>--</v>
          </cell>
          <cell r="U40" t="str">
            <v>--</v>
          </cell>
          <cell r="V40" t="str">
            <v>--</v>
          </cell>
          <cell r="W40" t="str">
            <v>--</v>
          </cell>
          <cell r="X40" t="str">
            <v>--</v>
          </cell>
          <cell r="Y40" t="str">
            <v>--</v>
          </cell>
          <cell r="Z40" t="str">
            <v>--</v>
          </cell>
          <cell r="AA40" t="str">
            <v>--</v>
          </cell>
          <cell r="AB40" t="str">
            <v>--</v>
          </cell>
          <cell r="AC40" t="str">
            <v>--</v>
          </cell>
          <cell r="AD40" t="str">
            <v>--</v>
          </cell>
          <cell r="AE40" t="str">
            <v>--</v>
          </cell>
          <cell r="AF40" t="str">
            <v>--</v>
          </cell>
          <cell r="AG40" t="str">
            <v>--</v>
          </cell>
          <cell r="AH40" t="str">
            <v>--</v>
          </cell>
          <cell r="AI40" t="str">
            <v>--</v>
          </cell>
          <cell r="AJ40" t="str">
            <v>--</v>
          </cell>
          <cell r="AK40" t="str">
            <v>--</v>
          </cell>
          <cell r="AL40" t="str">
            <v>--</v>
          </cell>
          <cell r="AM40" t="str">
            <v>--</v>
          </cell>
          <cell r="AN40" t="str">
            <v>--</v>
          </cell>
          <cell r="AO40" t="str">
            <v>--</v>
          </cell>
          <cell r="AP40" t="str">
            <v>--</v>
          </cell>
          <cell r="AQ40" t="str">
            <v>--</v>
          </cell>
          <cell r="AR40">
            <v>0</v>
          </cell>
          <cell r="AS40" t="str">
            <v>--</v>
          </cell>
          <cell r="AT40">
            <v>0</v>
          </cell>
          <cell r="AU40" t="str">
            <v>--</v>
          </cell>
          <cell r="AV40">
            <v>0</v>
          </cell>
          <cell r="AW40" t="str">
            <v>--</v>
          </cell>
          <cell r="AX40" t="str">
            <v>--</v>
          </cell>
          <cell r="AY40" t="str">
            <v>--</v>
          </cell>
          <cell r="AZ40" t="str">
            <v>--</v>
          </cell>
          <cell r="BA40" t="str">
            <v>--</v>
          </cell>
          <cell r="BB40">
            <v>0</v>
          </cell>
          <cell r="BC40" t="str">
            <v>--</v>
          </cell>
          <cell r="BD40">
            <v>0</v>
          </cell>
          <cell r="BE40" t="str">
            <v>--</v>
          </cell>
          <cell r="BF40">
            <v>520000</v>
          </cell>
          <cell r="BG40" t="str">
            <v/>
          </cell>
        </row>
        <row r="41">
          <cell r="A41" t="str">
            <v>固定资产清理</v>
          </cell>
          <cell r="B41" t="str">
            <v>--</v>
          </cell>
          <cell r="C41" t="str">
            <v>--</v>
          </cell>
          <cell r="D41">
            <v>1600000</v>
          </cell>
          <cell r="E41" t="str">
            <v>--</v>
          </cell>
          <cell r="F41">
            <v>1450000</v>
          </cell>
          <cell r="G41" t="str">
            <v>--</v>
          </cell>
          <cell r="H41">
            <v>2280000</v>
          </cell>
          <cell r="I41" t="str">
            <v>--</v>
          </cell>
          <cell r="J41">
            <v>1430000</v>
          </cell>
          <cell r="K41" t="str">
            <v>--</v>
          </cell>
          <cell r="L41">
            <v>1930000</v>
          </cell>
          <cell r="M41">
            <v>1930000</v>
          </cell>
          <cell r="N41">
            <v>1930000</v>
          </cell>
          <cell r="O41">
            <v>1930000</v>
          </cell>
          <cell r="P41">
            <v>1930000</v>
          </cell>
          <cell r="Q41">
            <v>1930000</v>
          </cell>
          <cell r="R41">
            <v>1930000</v>
          </cell>
          <cell r="S41" t="str">
            <v>--</v>
          </cell>
          <cell r="T41" t="str">
            <v>--</v>
          </cell>
          <cell r="U41" t="str">
            <v>--</v>
          </cell>
          <cell r="V41" t="str">
            <v>--</v>
          </cell>
          <cell r="W41" t="str">
            <v>--</v>
          </cell>
          <cell r="X41" t="str">
            <v>--</v>
          </cell>
          <cell r="Y41" t="str">
            <v>--</v>
          </cell>
          <cell r="Z41" t="str">
            <v>--</v>
          </cell>
          <cell r="AA41" t="str">
            <v>--</v>
          </cell>
          <cell r="AB41" t="str">
            <v>--</v>
          </cell>
          <cell r="AC41" t="str">
            <v>--</v>
          </cell>
          <cell r="AD41" t="str">
            <v>--</v>
          </cell>
          <cell r="AE41" t="str">
            <v>--</v>
          </cell>
          <cell r="AF41">
            <v>-10000</v>
          </cell>
          <cell r="AG41" t="str">
            <v>--</v>
          </cell>
          <cell r="AH41">
            <v>0</v>
          </cell>
          <cell r="AI41">
            <v>6210000</v>
          </cell>
          <cell r="AJ41">
            <v>6210000</v>
          </cell>
          <cell r="AK41">
            <v>6210000</v>
          </cell>
          <cell r="AL41">
            <v>6210000</v>
          </cell>
          <cell r="AM41">
            <v>6210000</v>
          </cell>
          <cell r="AN41">
            <v>6210000</v>
          </cell>
          <cell r="AO41">
            <v>6180000</v>
          </cell>
          <cell r="AP41">
            <v>6210000</v>
          </cell>
          <cell r="AQ41">
            <v>6210000</v>
          </cell>
          <cell r="AR41">
            <v>6210000</v>
          </cell>
          <cell r="AS41">
            <v>6210000</v>
          </cell>
          <cell r="AT41">
            <v>6210000</v>
          </cell>
          <cell r="AU41">
            <v>6310000</v>
          </cell>
          <cell r="AV41">
            <v>6310000</v>
          </cell>
          <cell r="AW41" t="str">
            <v>--</v>
          </cell>
          <cell r="AX41" t="str">
            <v>--</v>
          </cell>
          <cell r="AY41" t="str">
            <v>--</v>
          </cell>
          <cell r="AZ41">
            <v>580000</v>
          </cell>
          <cell r="BA41" t="str">
            <v>--</v>
          </cell>
          <cell r="BB41">
            <v>0</v>
          </cell>
          <cell r="BC41" t="str">
            <v>--</v>
          </cell>
          <cell r="BD41">
            <v>0</v>
          </cell>
          <cell r="BE41" t="str">
            <v>--</v>
          </cell>
          <cell r="BF41">
            <v>0</v>
          </cell>
          <cell r="BG41" t="str">
            <v/>
          </cell>
        </row>
        <row r="42">
          <cell r="A42" t="str">
            <v>生产性生物资产</v>
          </cell>
          <cell r="B42" t="str">
            <v>--</v>
          </cell>
          <cell r="C42" t="str">
            <v>--</v>
          </cell>
          <cell r="D42" t="str">
            <v>--</v>
          </cell>
          <cell r="E42" t="str">
            <v>--</v>
          </cell>
          <cell r="F42" t="str">
            <v>--</v>
          </cell>
          <cell r="G42" t="str">
            <v>--</v>
          </cell>
          <cell r="H42" t="str">
            <v>--</v>
          </cell>
          <cell r="I42" t="str">
            <v>--</v>
          </cell>
          <cell r="J42" t="str">
            <v>--</v>
          </cell>
          <cell r="K42" t="str">
            <v>--</v>
          </cell>
          <cell r="L42" t="str">
            <v>--</v>
          </cell>
          <cell r="M42" t="str">
            <v>--</v>
          </cell>
          <cell r="N42" t="str">
            <v>--</v>
          </cell>
          <cell r="O42" t="str">
            <v>--</v>
          </cell>
          <cell r="P42" t="str">
            <v>--</v>
          </cell>
          <cell r="Q42" t="str">
            <v>--</v>
          </cell>
          <cell r="R42" t="str">
            <v>--</v>
          </cell>
          <cell r="S42" t="str">
            <v>--</v>
          </cell>
          <cell r="T42" t="str">
            <v>--</v>
          </cell>
          <cell r="U42" t="str">
            <v>--</v>
          </cell>
          <cell r="V42" t="str">
            <v>--</v>
          </cell>
          <cell r="W42" t="str">
            <v>--</v>
          </cell>
          <cell r="X42" t="str">
            <v>--</v>
          </cell>
          <cell r="Y42">
            <v>1680000</v>
          </cell>
          <cell r="Z42">
            <v>1550000</v>
          </cell>
          <cell r="AA42">
            <v>2690000</v>
          </cell>
          <cell r="AB42">
            <v>3960000</v>
          </cell>
          <cell r="AC42">
            <v>4050000</v>
          </cell>
          <cell r="AD42">
            <v>3940000</v>
          </cell>
          <cell r="AE42">
            <v>4090000</v>
          </cell>
          <cell r="AF42">
            <v>4210000</v>
          </cell>
          <cell r="AG42">
            <v>4020000</v>
          </cell>
          <cell r="AH42">
            <v>3940000</v>
          </cell>
          <cell r="AI42">
            <v>3590000</v>
          </cell>
          <cell r="AJ42">
            <v>3240000</v>
          </cell>
          <cell r="AK42">
            <v>3070000</v>
          </cell>
          <cell r="AL42">
            <v>2950000</v>
          </cell>
          <cell r="AM42">
            <v>2700000</v>
          </cell>
          <cell r="AN42">
            <v>2180000</v>
          </cell>
          <cell r="AO42">
            <v>1560000</v>
          </cell>
          <cell r="AP42">
            <v>1290000</v>
          </cell>
          <cell r="AQ42">
            <v>790000</v>
          </cell>
          <cell r="AR42">
            <v>570000</v>
          </cell>
          <cell r="AS42">
            <v>980000</v>
          </cell>
          <cell r="AT42">
            <v>1090000</v>
          </cell>
          <cell r="AU42">
            <v>1000000</v>
          </cell>
          <cell r="AV42">
            <v>920000</v>
          </cell>
          <cell r="AW42">
            <v>1310000</v>
          </cell>
          <cell r="AX42">
            <v>1880000</v>
          </cell>
          <cell r="AY42">
            <v>2310000</v>
          </cell>
          <cell r="AZ42">
            <v>2790000</v>
          </cell>
          <cell r="BA42">
            <v>2960000</v>
          </cell>
          <cell r="BB42">
            <v>3150000</v>
          </cell>
          <cell r="BC42">
            <v>3870000</v>
          </cell>
          <cell r="BD42">
            <v>4750000</v>
          </cell>
          <cell r="BE42">
            <v>4890000</v>
          </cell>
          <cell r="BF42">
            <v>5330000</v>
          </cell>
          <cell r="BG42" t="str">
            <v/>
          </cell>
        </row>
        <row r="43">
          <cell r="A43" t="str">
            <v>公益性生物资产</v>
          </cell>
          <cell r="B43" t="str">
            <v>--</v>
          </cell>
          <cell r="C43" t="str">
            <v>--</v>
          </cell>
          <cell r="D43" t="str">
            <v>--</v>
          </cell>
          <cell r="E43" t="str">
            <v>--</v>
          </cell>
          <cell r="F43" t="str">
            <v>--</v>
          </cell>
          <cell r="G43" t="str">
            <v>--</v>
          </cell>
          <cell r="H43" t="str">
            <v>--</v>
          </cell>
          <cell r="I43" t="str">
            <v>--</v>
          </cell>
          <cell r="J43" t="str">
            <v>--</v>
          </cell>
          <cell r="K43" t="str">
            <v>--</v>
          </cell>
          <cell r="L43" t="str">
            <v>--</v>
          </cell>
          <cell r="M43" t="str">
            <v>--</v>
          </cell>
          <cell r="N43" t="str">
            <v>--</v>
          </cell>
          <cell r="O43" t="str">
            <v>--</v>
          </cell>
          <cell r="P43" t="str">
            <v>--</v>
          </cell>
          <cell r="Q43" t="str">
            <v>--</v>
          </cell>
          <cell r="R43" t="str">
            <v>--</v>
          </cell>
          <cell r="S43" t="str">
            <v>--</v>
          </cell>
          <cell r="T43" t="str">
            <v>--</v>
          </cell>
          <cell r="U43" t="str">
            <v>--</v>
          </cell>
          <cell r="V43" t="str">
            <v>--</v>
          </cell>
          <cell r="W43" t="str">
            <v>--</v>
          </cell>
          <cell r="X43" t="str">
            <v>--</v>
          </cell>
          <cell r="Y43" t="str">
            <v>--</v>
          </cell>
          <cell r="Z43" t="str">
            <v>--</v>
          </cell>
          <cell r="AA43" t="str">
            <v>--</v>
          </cell>
          <cell r="AB43" t="str">
            <v>--</v>
          </cell>
          <cell r="AC43" t="str">
            <v>--</v>
          </cell>
          <cell r="AD43" t="str">
            <v>--</v>
          </cell>
          <cell r="AE43" t="str">
            <v>--</v>
          </cell>
          <cell r="AF43" t="str">
            <v>--</v>
          </cell>
          <cell r="AG43" t="str">
            <v>--</v>
          </cell>
          <cell r="AH43" t="str">
            <v>--</v>
          </cell>
          <cell r="AI43" t="str">
            <v>--</v>
          </cell>
          <cell r="AJ43" t="str">
            <v>--</v>
          </cell>
          <cell r="AK43" t="str">
            <v>--</v>
          </cell>
          <cell r="AL43" t="str">
            <v>--</v>
          </cell>
          <cell r="AM43" t="str">
            <v>--</v>
          </cell>
          <cell r="AN43" t="str">
            <v>--</v>
          </cell>
          <cell r="AO43" t="str">
            <v>--</v>
          </cell>
          <cell r="AP43" t="str">
            <v>--</v>
          </cell>
          <cell r="AQ43" t="str">
            <v>--</v>
          </cell>
          <cell r="AR43">
            <v>0</v>
          </cell>
          <cell r="AS43" t="str">
            <v>--</v>
          </cell>
          <cell r="AT43">
            <v>0</v>
          </cell>
          <cell r="AU43" t="str">
            <v>--</v>
          </cell>
          <cell r="AV43">
            <v>0</v>
          </cell>
          <cell r="AW43" t="str">
            <v>--</v>
          </cell>
          <cell r="AX43" t="str">
            <v>--</v>
          </cell>
          <cell r="AY43" t="str">
            <v>--</v>
          </cell>
          <cell r="AZ43" t="str">
            <v>--</v>
          </cell>
          <cell r="BA43" t="str">
            <v>--</v>
          </cell>
          <cell r="BB43">
            <v>0</v>
          </cell>
          <cell r="BC43" t="str">
            <v>--</v>
          </cell>
          <cell r="BD43">
            <v>0</v>
          </cell>
          <cell r="BE43" t="str">
            <v>--</v>
          </cell>
          <cell r="BF43">
            <v>0</v>
          </cell>
          <cell r="BG43" t="str">
            <v/>
          </cell>
        </row>
        <row r="44">
          <cell r="A44" t="str">
            <v>油气资产</v>
          </cell>
          <cell r="B44" t="str">
            <v>--</v>
          </cell>
          <cell r="C44" t="str">
            <v>--</v>
          </cell>
          <cell r="D44" t="str">
            <v>--</v>
          </cell>
          <cell r="E44" t="str">
            <v>--</v>
          </cell>
          <cell r="F44" t="str">
            <v>--</v>
          </cell>
          <cell r="G44" t="str">
            <v>--</v>
          </cell>
          <cell r="H44" t="str">
            <v>--</v>
          </cell>
          <cell r="I44" t="str">
            <v>--</v>
          </cell>
          <cell r="J44" t="str">
            <v>--</v>
          </cell>
          <cell r="K44" t="str">
            <v>--</v>
          </cell>
          <cell r="L44" t="str">
            <v>--</v>
          </cell>
          <cell r="M44" t="str">
            <v>--</v>
          </cell>
          <cell r="N44" t="str">
            <v>--</v>
          </cell>
          <cell r="O44" t="str">
            <v>--</v>
          </cell>
          <cell r="P44" t="str">
            <v>--</v>
          </cell>
          <cell r="Q44" t="str">
            <v>--</v>
          </cell>
          <cell r="R44" t="str">
            <v>--</v>
          </cell>
          <cell r="S44" t="str">
            <v>--</v>
          </cell>
          <cell r="T44" t="str">
            <v>--</v>
          </cell>
          <cell r="U44" t="str">
            <v>--</v>
          </cell>
          <cell r="V44" t="str">
            <v>--</v>
          </cell>
          <cell r="W44" t="str">
            <v>--</v>
          </cell>
          <cell r="X44" t="str">
            <v>--</v>
          </cell>
          <cell r="Y44" t="str">
            <v>--</v>
          </cell>
          <cell r="Z44" t="str">
            <v>--</v>
          </cell>
          <cell r="AA44" t="str">
            <v>--</v>
          </cell>
          <cell r="AB44" t="str">
            <v>--</v>
          </cell>
          <cell r="AC44" t="str">
            <v>--</v>
          </cell>
          <cell r="AD44" t="str">
            <v>--</v>
          </cell>
          <cell r="AE44" t="str">
            <v>--</v>
          </cell>
          <cell r="AF44" t="str">
            <v>--</v>
          </cell>
          <cell r="AG44" t="str">
            <v>--</v>
          </cell>
          <cell r="AH44" t="str">
            <v>--</v>
          </cell>
          <cell r="AI44" t="str">
            <v>--</v>
          </cell>
          <cell r="AJ44" t="str">
            <v>--</v>
          </cell>
          <cell r="AK44" t="str">
            <v>--</v>
          </cell>
          <cell r="AL44" t="str">
            <v>--</v>
          </cell>
          <cell r="AM44" t="str">
            <v>--</v>
          </cell>
          <cell r="AN44" t="str">
            <v>--</v>
          </cell>
          <cell r="AO44" t="str">
            <v>--</v>
          </cell>
          <cell r="AP44" t="str">
            <v>--</v>
          </cell>
          <cell r="AQ44" t="str">
            <v>--</v>
          </cell>
          <cell r="AR44">
            <v>0</v>
          </cell>
          <cell r="AS44" t="str">
            <v>--</v>
          </cell>
          <cell r="AT44">
            <v>0</v>
          </cell>
          <cell r="AU44" t="str">
            <v>--</v>
          </cell>
          <cell r="AV44">
            <v>0</v>
          </cell>
          <cell r="AW44" t="str">
            <v>--</v>
          </cell>
          <cell r="AX44" t="str">
            <v>--</v>
          </cell>
          <cell r="AY44" t="str">
            <v>--</v>
          </cell>
          <cell r="AZ44" t="str">
            <v>--</v>
          </cell>
          <cell r="BA44" t="str">
            <v>--</v>
          </cell>
          <cell r="BB44">
            <v>0</v>
          </cell>
          <cell r="BC44" t="str">
            <v>--</v>
          </cell>
          <cell r="BD44">
            <v>0</v>
          </cell>
          <cell r="BE44" t="str">
            <v>--</v>
          </cell>
          <cell r="BF44">
            <v>0</v>
          </cell>
          <cell r="BG44" t="str">
            <v/>
          </cell>
        </row>
        <row r="45">
          <cell r="A45" t="str">
            <v>无形资产</v>
          </cell>
          <cell r="B45">
            <v>813810000</v>
          </cell>
          <cell r="C45">
            <v>813810000</v>
          </cell>
          <cell r="D45">
            <v>805730000</v>
          </cell>
          <cell r="E45">
            <v>809290000</v>
          </cell>
          <cell r="F45">
            <v>707600000</v>
          </cell>
          <cell r="G45">
            <v>708900000</v>
          </cell>
          <cell r="H45">
            <v>712720000</v>
          </cell>
          <cell r="I45">
            <v>702160000</v>
          </cell>
          <cell r="J45">
            <v>705260000</v>
          </cell>
          <cell r="K45">
            <v>707060000</v>
          </cell>
          <cell r="L45">
            <v>709960000</v>
          </cell>
          <cell r="M45">
            <v>121180000</v>
          </cell>
          <cell r="N45">
            <v>122090000</v>
          </cell>
          <cell r="O45">
            <v>123000000</v>
          </cell>
          <cell r="P45">
            <v>123920000</v>
          </cell>
          <cell r="Q45">
            <v>124870000</v>
          </cell>
          <cell r="R45">
            <v>125740000</v>
          </cell>
          <cell r="S45">
            <v>125860000</v>
          </cell>
          <cell r="T45">
            <v>126740000</v>
          </cell>
          <cell r="U45">
            <v>116840000</v>
          </cell>
          <cell r="V45">
            <v>117660000</v>
          </cell>
          <cell r="W45">
            <v>118730000</v>
          </cell>
          <cell r="X45">
            <v>119550000</v>
          </cell>
          <cell r="Y45">
            <v>120120000</v>
          </cell>
          <cell r="Z45">
            <v>120940000</v>
          </cell>
          <cell r="AA45">
            <v>121760000</v>
          </cell>
          <cell r="AB45">
            <v>124140000</v>
          </cell>
          <cell r="AC45">
            <v>124970000</v>
          </cell>
          <cell r="AD45">
            <v>125800000</v>
          </cell>
          <cell r="AE45">
            <v>126630000</v>
          </cell>
          <cell r="AF45">
            <v>127460000</v>
          </cell>
          <cell r="AG45">
            <v>128290000</v>
          </cell>
          <cell r="AH45">
            <v>129120000</v>
          </cell>
          <cell r="AI45">
            <v>129950000</v>
          </cell>
          <cell r="AJ45">
            <v>130780000</v>
          </cell>
          <cell r="AK45">
            <v>137120000</v>
          </cell>
          <cell r="AL45">
            <v>137980000</v>
          </cell>
          <cell r="AM45">
            <v>139580000</v>
          </cell>
          <cell r="AN45">
            <v>140450000</v>
          </cell>
          <cell r="AO45">
            <v>141310000</v>
          </cell>
          <cell r="AP45">
            <v>142180000</v>
          </cell>
          <cell r="AQ45">
            <v>143060000</v>
          </cell>
          <cell r="AR45">
            <v>146290000</v>
          </cell>
          <cell r="AS45">
            <v>93770000</v>
          </cell>
          <cell r="AT45">
            <v>94470000</v>
          </cell>
          <cell r="AU45">
            <v>95170000</v>
          </cell>
          <cell r="AV45">
            <v>95870000</v>
          </cell>
          <cell r="AW45">
            <v>96570000</v>
          </cell>
          <cell r="AX45">
            <v>117630000</v>
          </cell>
          <cell r="AY45">
            <v>117860000</v>
          </cell>
          <cell r="AZ45">
            <v>118670000</v>
          </cell>
          <cell r="BA45">
            <v>105340000</v>
          </cell>
          <cell r="BB45">
            <v>106440000</v>
          </cell>
          <cell r="BC45">
            <v>95070000</v>
          </cell>
          <cell r="BD45">
            <v>95790000</v>
          </cell>
          <cell r="BE45">
            <v>96380000</v>
          </cell>
          <cell r="BF45">
            <v>87150000</v>
          </cell>
          <cell r="BG45" t="str">
            <v/>
          </cell>
        </row>
        <row r="46">
          <cell r="A46" t="str">
            <v>开发支出</v>
          </cell>
          <cell r="B46">
            <v>1640000</v>
          </cell>
          <cell r="C46">
            <v>1640000</v>
          </cell>
          <cell r="D46">
            <v>1150000</v>
          </cell>
          <cell r="E46">
            <v>970000</v>
          </cell>
          <cell r="F46">
            <v>970000</v>
          </cell>
          <cell r="G46">
            <v>660000</v>
          </cell>
          <cell r="H46">
            <v>340000</v>
          </cell>
          <cell r="I46" t="str">
            <v>--</v>
          </cell>
          <cell r="J46" t="str">
            <v>--</v>
          </cell>
          <cell r="K46" t="str">
            <v>--</v>
          </cell>
          <cell r="L46" t="str">
            <v>--</v>
          </cell>
          <cell r="M46" t="str">
            <v>--</v>
          </cell>
          <cell r="N46" t="str">
            <v>--</v>
          </cell>
          <cell r="O46" t="str">
            <v>--</v>
          </cell>
          <cell r="P46" t="str">
            <v>--</v>
          </cell>
          <cell r="Q46" t="str">
            <v>--</v>
          </cell>
          <cell r="R46" t="str">
            <v>--</v>
          </cell>
          <cell r="S46" t="str">
            <v>--</v>
          </cell>
          <cell r="T46" t="str">
            <v>--</v>
          </cell>
          <cell r="U46" t="str">
            <v>--</v>
          </cell>
          <cell r="V46" t="str">
            <v>--</v>
          </cell>
          <cell r="W46" t="str">
            <v>--</v>
          </cell>
          <cell r="X46" t="str">
            <v>--</v>
          </cell>
          <cell r="Y46" t="str">
            <v>--</v>
          </cell>
          <cell r="Z46" t="str">
            <v>--</v>
          </cell>
          <cell r="AA46" t="str">
            <v>--</v>
          </cell>
          <cell r="AB46" t="str">
            <v>--</v>
          </cell>
          <cell r="AC46" t="str">
            <v>--</v>
          </cell>
          <cell r="AD46" t="str">
            <v>--</v>
          </cell>
          <cell r="AE46" t="str">
            <v>--</v>
          </cell>
          <cell r="AF46" t="str">
            <v>--</v>
          </cell>
          <cell r="AG46" t="str">
            <v>--</v>
          </cell>
          <cell r="AH46" t="str">
            <v>--</v>
          </cell>
          <cell r="AI46" t="str">
            <v>--</v>
          </cell>
          <cell r="AJ46" t="str">
            <v>--</v>
          </cell>
          <cell r="AK46" t="str">
            <v>--</v>
          </cell>
          <cell r="AL46" t="str">
            <v>--</v>
          </cell>
          <cell r="AM46" t="str">
            <v>--</v>
          </cell>
          <cell r="AN46" t="str">
            <v>--</v>
          </cell>
          <cell r="AO46" t="str">
            <v>--</v>
          </cell>
          <cell r="AP46" t="str">
            <v>--</v>
          </cell>
          <cell r="AQ46" t="str">
            <v>--</v>
          </cell>
          <cell r="AR46">
            <v>0</v>
          </cell>
          <cell r="AS46" t="str">
            <v>--</v>
          </cell>
          <cell r="AT46">
            <v>0</v>
          </cell>
          <cell r="AU46" t="str">
            <v>--</v>
          </cell>
          <cell r="AV46">
            <v>0</v>
          </cell>
          <cell r="AW46" t="str">
            <v>--</v>
          </cell>
          <cell r="AX46" t="str">
            <v>--</v>
          </cell>
          <cell r="AY46" t="str">
            <v>--</v>
          </cell>
          <cell r="AZ46" t="str">
            <v>--</v>
          </cell>
          <cell r="BA46" t="str">
            <v>--</v>
          </cell>
          <cell r="BB46">
            <v>0</v>
          </cell>
          <cell r="BC46" t="str">
            <v>--</v>
          </cell>
          <cell r="BD46">
            <v>0</v>
          </cell>
          <cell r="BE46" t="str">
            <v>--</v>
          </cell>
          <cell r="BF46">
            <v>0</v>
          </cell>
          <cell r="BG46" t="str">
            <v/>
          </cell>
        </row>
        <row r="47">
          <cell r="A47" t="str">
            <v>商誉</v>
          </cell>
          <cell r="B47">
            <v>632150000</v>
          </cell>
          <cell r="C47">
            <v>632150000</v>
          </cell>
          <cell r="D47">
            <v>632150000</v>
          </cell>
          <cell r="E47">
            <v>632150000</v>
          </cell>
          <cell r="F47">
            <v>632150000</v>
          </cell>
          <cell r="G47">
            <v>632150000</v>
          </cell>
          <cell r="H47">
            <v>632150000</v>
          </cell>
          <cell r="I47">
            <v>632150000</v>
          </cell>
          <cell r="J47">
            <v>632150000</v>
          </cell>
          <cell r="K47">
            <v>632150000</v>
          </cell>
          <cell r="L47">
            <v>632150000</v>
          </cell>
          <cell r="M47" t="str">
            <v>--</v>
          </cell>
          <cell r="N47" t="str">
            <v>--</v>
          </cell>
          <cell r="O47" t="str">
            <v>--</v>
          </cell>
          <cell r="P47" t="str">
            <v>--</v>
          </cell>
          <cell r="Q47" t="str">
            <v>--</v>
          </cell>
          <cell r="R47" t="str">
            <v>--</v>
          </cell>
          <cell r="S47" t="str">
            <v>--</v>
          </cell>
          <cell r="T47" t="str">
            <v>--</v>
          </cell>
          <cell r="U47" t="str">
            <v>--</v>
          </cell>
          <cell r="V47" t="str">
            <v>--</v>
          </cell>
          <cell r="W47" t="str">
            <v>--</v>
          </cell>
          <cell r="X47" t="str">
            <v>--</v>
          </cell>
          <cell r="Y47" t="str">
            <v>--</v>
          </cell>
          <cell r="Z47" t="str">
            <v>--</v>
          </cell>
          <cell r="AA47" t="str">
            <v>--</v>
          </cell>
          <cell r="AB47" t="str">
            <v>--</v>
          </cell>
          <cell r="AC47" t="str">
            <v>--</v>
          </cell>
          <cell r="AD47" t="str">
            <v>--</v>
          </cell>
          <cell r="AE47" t="str">
            <v>--</v>
          </cell>
          <cell r="AF47" t="str">
            <v>--</v>
          </cell>
          <cell r="AG47" t="str">
            <v>--</v>
          </cell>
          <cell r="AH47" t="str">
            <v>--</v>
          </cell>
          <cell r="AI47" t="str">
            <v>--</v>
          </cell>
          <cell r="AJ47" t="str">
            <v>--</v>
          </cell>
          <cell r="AK47" t="str">
            <v>--</v>
          </cell>
          <cell r="AL47" t="str">
            <v>--</v>
          </cell>
          <cell r="AM47" t="str">
            <v>--</v>
          </cell>
          <cell r="AN47" t="str">
            <v>--</v>
          </cell>
          <cell r="AO47" t="str">
            <v>--</v>
          </cell>
          <cell r="AP47" t="str">
            <v>--</v>
          </cell>
          <cell r="AQ47" t="str">
            <v>--</v>
          </cell>
          <cell r="AR47">
            <v>0</v>
          </cell>
          <cell r="AS47" t="str">
            <v>--</v>
          </cell>
          <cell r="AT47">
            <v>0</v>
          </cell>
          <cell r="AU47" t="str">
            <v>--</v>
          </cell>
          <cell r="AV47">
            <v>0</v>
          </cell>
          <cell r="AW47" t="str">
            <v>--</v>
          </cell>
          <cell r="AX47" t="str">
            <v>--</v>
          </cell>
          <cell r="AY47" t="str">
            <v>--</v>
          </cell>
          <cell r="AZ47" t="str">
            <v>--</v>
          </cell>
          <cell r="BA47" t="str">
            <v>--</v>
          </cell>
          <cell r="BB47">
            <v>0</v>
          </cell>
          <cell r="BC47" t="str">
            <v>--</v>
          </cell>
          <cell r="BD47">
            <v>0</v>
          </cell>
          <cell r="BE47" t="str">
            <v>--</v>
          </cell>
          <cell r="BF47">
            <v>0</v>
          </cell>
          <cell r="BG47" t="str">
            <v/>
          </cell>
        </row>
        <row r="48">
          <cell r="A48" t="str">
            <v>长期待摊费用</v>
          </cell>
          <cell r="B48">
            <v>4240000</v>
          </cell>
          <cell r="C48">
            <v>4240000</v>
          </cell>
          <cell r="D48">
            <v>5720000</v>
          </cell>
          <cell r="E48">
            <v>6970000</v>
          </cell>
          <cell r="F48">
            <v>8450000</v>
          </cell>
          <cell r="G48">
            <v>9650000</v>
          </cell>
          <cell r="H48">
            <v>11110000</v>
          </cell>
          <cell r="I48">
            <v>12570000</v>
          </cell>
          <cell r="J48">
            <v>14030000</v>
          </cell>
          <cell r="K48">
            <v>15520000</v>
          </cell>
          <cell r="L48">
            <v>17040000</v>
          </cell>
          <cell r="M48" t="str">
            <v>--</v>
          </cell>
          <cell r="N48" t="str">
            <v>--</v>
          </cell>
          <cell r="O48" t="str">
            <v>--</v>
          </cell>
          <cell r="P48" t="str">
            <v>--</v>
          </cell>
          <cell r="Q48" t="str">
            <v>--</v>
          </cell>
          <cell r="R48" t="str">
            <v>--</v>
          </cell>
          <cell r="S48" t="str">
            <v>--</v>
          </cell>
          <cell r="T48" t="str">
            <v>--</v>
          </cell>
          <cell r="U48" t="str">
            <v>--</v>
          </cell>
          <cell r="V48" t="str">
            <v>--</v>
          </cell>
          <cell r="W48" t="str">
            <v>--</v>
          </cell>
          <cell r="X48" t="str">
            <v>--</v>
          </cell>
          <cell r="Y48" t="str">
            <v>--</v>
          </cell>
          <cell r="Z48" t="str">
            <v>--</v>
          </cell>
          <cell r="AA48" t="str">
            <v>--</v>
          </cell>
          <cell r="AB48" t="str">
            <v>--</v>
          </cell>
          <cell r="AC48" t="str">
            <v>--</v>
          </cell>
          <cell r="AD48" t="str">
            <v>--</v>
          </cell>
          <cell r="AE48" t="str">
            <v>--</v>
          </cell>
          <cell r="AF48" t="str">
            <v>--</v>
          </cell>
          <cell r="AG48" t="str">
            <v>--</v>
          </cell>
          <cell r="AH48" t="str">
            <v>--</v>
          </cell>
          <cell r="AI48" t="str">
            <v>--</v>
          </cell>
          <cell r="AJ48" t="str">
            <v>--</v>
          </cell>
          <cell r="AK48" t="str">
            <v>--</v>
          </cell>
          <cell r="AL48" t="str">
            <v>--</v>
          </cell>
          <cell r="AM48" t="str">
            <v>--</v>
          </cell>
          <cell r="AN48" t="str">
            <v>--</v>
          </cell>
          <cell r="AO48" t="str">
            <v>--</v>
          </cell>
          <cell r="AP48" t="str">
            <v>--</v>
          </cell>
          <cell r="AQ48" t="str">
            <v>--</v>
          </cell>
          <cell r="AR48">
            <v>0</v>
          </cell>
          <cell r="AS48" t="str">
            <v>--</v>
          </cell>
          <cell r="AT48">
            <v>0</v>
          </cell>
          <cell r="AU48" t="str">
            <v>--</v>
          </cell>
          <cell r="AV48">
            <v>0</v>
          </cell>
          <cell r="AW48" t="str">
            <v>--</v>
          </cell>
          <cell r="AX48" t="str">
            <v>--</v>
          </cell>
          <cell r="AY48" t="str">
            <v>--</v>
          </cell>
          <cell r="AZ48" t="str">
            <v>--</v>
          </cell>
          <cell r="BA48" t="str">
            <v>--</v>
          </cell>
          <cell r="BB48">
            <v>0</v>
          </cell>
          <cell r="BC48">
            <v>2000000</v>
          </cell>
          <cell r="BD48">
            <v>1290000</v>
          </cell>
          <cell r="BE48">
            <v>2340000</v>
          </cell>
          <cell r="BF48">
            <v>1720000</v>
          </cell>
          <cell r="BG48" t="str">
            <v/>
          </cell>
        </row>
        <row r="49">
          <cell r="A49" t="str">
            <v>股权分置流通权</v>
          </cell>
          <cell r="B49" t="str">
            <v>--</v>
          </cell>
          <cell r="C49" t="str">
            <v>--</v>
          </cell>
          <cell r="D49" t="str">
            <v>--</v>
          </cell>
          <cell r="E49" t="str">
            <v>--</v>
          </cell>
          <cell r="F49" t="str">
            <v>--</v>
          </cell>
          <cell r="G49" t="str">
            <v>--</v>
          </cell>
          <cell r="H49" t="str">
            <v>--</v>
          </cell>
          <cell r="I49" t="str">
            <v>--</v>
          </cell>
          <cell r="J49" t="str">
            <v>--</v>
          </cell>
          <cell r="K49" t="str">
            <v>--</v>
          </cell>
          <cell r="L49" t="str">
            <v>--</v>
          </cell>
          <cell r="M49" t="str">
            <v>--</v>
          </cell>
          <cell r="N49" t="str">
            <v>--</v>
          </cell>
          <cell r="O49" t="str">
            <v>--</v>
          </cell>
          <cell r="P49" t="str">
            <v>--</v>
          </cell>
          <cell r="Q49" t="str">
            <v>--</v>
          </cell>
          <cell r="R49" t="str">
            <v>--</v>
          </cell>
          <cell r="S49" t="str">
            <v>--</v>
          </cell>
          <cell r="T49" t="str">
            <v>--</v>
          </cell>
          <cell r="U49" t="str">
            <v>--</v>
          </cell>
          <cell r="V49" t="str">
            <v>--</v>
          </cell>
          <cell r="W49" t="str">
            <v>--</v>
          </cell>
          <cell r="X49" t="str">
            <v>--</v>
          </cell>
          <cell r="Y49" t="str">
            <v>--</v>
          </cell>
          <cell r="Z49" t="str">
            <v>--</v>
          </cell>
          <cell r="AA49" t="str">
            <v>--</v>
          </cell>
          <cell r="AB49" t="str">
            <v>--</v>
          </cell>
          <cell r="AC49" t="str">
            <v>--</v>
          </cell>
          <cell r="AD49" t="str">
            <v>--</v>
          </cell>
          <cell r="AE49" t="str">
            <v>--</v>
          </cell>
          <cell r="AF49" t="str">
            <v>--</v>
          </cell>
          <cell r="AG49" t="str">
            <v>--</v>
          </cell>
          <cell r="AH49" t="str">
            <v>--</v>
          </cell>
          <cell r="AI49" t="str">
            <v>--</v>
          </cell>
          <cell r="AJ49" t="str">
            <v>--</v>
          </cell>
          <cell r="AK49" t="str">
            <v>--</v>
          </cell>
          <cell r="AL49" t="str">
            <v>--</v>
          </cell>
          <cell r="AM49" t="str">
            <v>--</v>
          </cell>
          <cell r="AN49" t="str">
            <v>--</v>
          </cell>
          <cell r="AO49" t="str">
            <v>--</v>
          </cell>
          <cell r="AP49" t="str">
            <v>--</v>
          </cell>
          <cell r="AQ49" t="str">
            <v>--</v>
          </cell>
          <cell r="AR49">
            <v>0</v>
          </cell>
          <cell r="AS49" t="str">
            <v>--</v>
          </cell>
          <cell r="AT49">
            <v>0</v>
          </cell>
          <cell r="AU49" t="str">
            <v>--</v>
          </cell>
          <cell r="AV49">
            <v>0</v>
          </cell>
          <cell r="AW49" t="str">
            <v>--</v>
          </cell>
          <cell r="AX49" t="str">
            <v>--</v>
          </cell>
          <cell r="AY49" t="str">
            <v>--</v>
          </cell>
          <cell r="AZ49" t="str">
            <v>--</v>
          </cell>
          <cell r="BA49" t="str">
            <v>--</v>
          </cell>
          <cell r="BB49">
            <v>0</v>
          </cell>
          <cell r="BC49" t="str">
            <v>--</v>
          </cell>
          <cell r="BD49">
            <v>0</v>
          </cell>
          <cell r="BE49" t="str">
            <v>--</v>
          </cell>
          <cell r="BF49">
            <v>0</v>
          </cell>
          <cell r="BG49" t="str">
            <v/>
          </cell>
        </row>
        <row r="50">
          <cell r="A50" t="str">
            <v>递延所得税资产</v>
          </cell>
          <cell r="B50">
            <v>59870000</v>
          </cell>
          <cell r="C50">
            <v>59870000</v>
          </cell>
          <cell r="D50">
            <v>53730000</v>
          </cell>
          <cell r="E50">
            <v>60320000</v>
          </cell>
          <cell r="F50">
            <v>52890000</v>
          </cell>
          <cell r="G50">
            <v>56770000</v>
          </cell>
          <cell r="H50">
            <v>57960000</v>
          </cell>
          <cell r="I50">
            <v>55410000</v>
          </cell>
          <cell r="J50">
            <v>53320000</v>
          </cell>
          <cell r="K50">
            <v>52330000</v>
          </cell>
          <cell r="L50">
            <v>50630000</v>
          </cell>
          <cell r="M50">
            <v>3340000</v>
          </cell>
          <cell r="N50">
            <v>4830000</v>
          </cell>
          <cell r="O50">
            <v>3760000</v>
          </cell>
          <cell r="P50">
            <v>3510000</v>
          </cell>
          <cell r="Q50">
            <v>3150000</v>
          </cell>
          <cell r="R50">
            <v>3150000</v>
          </cell>
          <cell r="S50">
            <v>4640000</v>
          </cell>
          <cell r="T50">
            <v>4380000</v>
          </cell>
          <cell r="U50">
            <v>4240000</v>
          </cell>
          <cell r="V50">
            <v>3880000</v>
          </cell>
          <cell r="W50">
            <v>6790000</v>
          </cell>
          <cell r="X50">
            <v>6790000</v>
          </cell>
          <cell r="Y50">
            <v>6680000</v>
          </cell>
          <cell r="Z50">
            <v>6790000</v>
          </cell>
          <cell r="AA50">
            <v>6370000</v>
          </cell>
          <cell r="AB50">
            <v>6370000</v>
          </cell>
          <cell r="AC50">
            <v>6370000</v>
          </cell>
          <cell r="AD50">
            <v>6500000</v>
          </cell>
          <cell r="AE50">
            <v>60000</v>
          </cell>
          <cell r="AF50">
            <v>60000</v>
          </cell>
          <cell r="AG50">
            <v>60000</v>
          </cell>
          <cell r="AH50">
            <v>580000</v>
          </cell>
          <cell r="AI50">
            <v>10000</v>
          </cell>
          <cell r="AJ50">
            <v>10000</v>
          </cell>
          <cell r="AK50">
            <v>10000</v>
          </cell>
          <cell r="AL50">
            <v>710000</v>
          </cell>
          <cell r="AM50">
            <v>1490000</v>
          </cell>
          <cell r="AN50">
            <v>1490000</v>
          </cell>
          <cell r="AO50">
            <v>1490000</v>
          </cell>
          <cell r="AP50">
            <v>1490000</v>
          </cell>
          <cell r="AQ50">
            <v>7600000</v>
          </cell>
          <cell r="AR50">
            <v>7600000</v>
          </cell>
          <cell r="AS50">
            <v>7600000</v>
          </cell>
          <cell r="AT50">
            <v>7600000</v>
          </cell>
          <cell r="AU50">
            <v>3730000</v>
          </cell>
          <cell r="AV50">
            <v>3730000</v>
          </cell>
          <cell r="AW50">
            <v>3730000</v>
          </cell>
          <cell r="AX50">
            <v>5020000</v>
          </cell>
          <cell r="AY50">
            <v>550000</v>
          </cell>
          <cell r="AZ50">
            <v>550000</v>
          </cell>
          <cell r="BA50">
            <v>550000</v>
          </cell>
          <cell r="BB50">
            <v>550000</v>
          </cell>
          <cell r="BC50">
            <v>1040000</v>
          </cell>
          <cell r="BD50">
            <v>1040000</v>
          </cell>
          <cell r="BE50">
            <v>360000</v>
          </cell>
          <cell r="BF50">
            <v>360000</v>
          </cell>
          <cell r="BG50" t="str">
            <v/>
          </cell>
        </row>
        <row r="51">
          <cell r="A51" t="str">
            <v>其他非流动资产</v>
          </cell>
          <cell r="B51" t="str">
            <v>--</v>
          </cell>
          <cell r="C51" t="str">
            <v>--</v>
          </cell>
          <cell r="D51" t="str">
            <v>--</v>
          </cell>
          <cell r="E51" t="str">
            <v>--</v>
          </cell>
          <cell r="F51" t="str">
            <v>--</v>
          </cell>
          <cell r="G51" t="str">
            <v>--</v>
          </cell>
          <cell r="H51" t="str">
            <v>--</v>
          </cell>
          <cell r="I51" t="str">
            <v>--</v>
          </cell>
          <cell r="J51" t="str">
            <v>--</v>
          </cell>
          <cell r="K51" t="str">
            <v>--</v>
          </cell>
          <cell r="L51" t="str">
            <v>--</v>
          </cell>
          <cell r="M51" t="str">
            <v>--</v>
          </cell>
          <cell r="N51" t="str">
            <v>--</v>
          </cell>
          <cell r="O51" t="str">
            <v>--</v>
          </cell>
          <cell r="P51" t="str">
            <v>--</v>
          </cell>
          <cell r="Q51" t="str">
            <v>--</v>
          </cell>
          <cell r="R51" t="str">
            <v>--</v>
          </cell>
          <cell r="S51" t="str">
            <v>--</v>
          </cell>
          <cell r="T51" t="str">
            <v>--</v>
          </cell>
          <cell r="U51" t="str">
            <v>--</v>
          </cell>
          <cell r="V51" t="str">
            <v>--</v>
          </cell>
          <cell r="W51" t="str">
            <v>--</v>
          </cell>
          <cell r="X51" t="str">
            <v>--</v>
          </cell>
          <cell r="Y51" t="str">
            <v>--</v>
          </cell>
          <cell r="Z51" t="str">
            <v>--</v>
          </cell>
          <cell r="AA51" t="str">
            <v>--</v>
          </cell>
          <cell r="AB51" t="str">
            <v>--</v>
          </cell>
          <cell r="AC51" t="str">
            <v>--</v>
          </cell>
          <cell r="AD51" t="str">
            <v>--</v>
          </cell>
          <cell r="AE51" t="str">
            <v>--</v>
          </cell>
          <cell r="AF51" t="str">
            <v>--</v>
          </cell>
          <cell r="AG51" t="str">
            <v>--</v>
          </cell>
          <cell r="AH51" t="str">
            <v>--</v>
          </cell>
          <cell r="AI51" t="str">
            <v>--</v>
          </cell>
          <cell r="AJ51" t="str">
            <v>--</v>
          </cell>
          <cell r="AK51" t="str">
            <v>--</v>
          </cell>
          <cell r="AL51" t="str">
            <v>--</v>
          </cell>
          <cell r="AM51" t="str">
            <v>--</v>
          </cell>
          <cell r="AN51" t="str">
            <v>--</v>
          </cell>
          <cell r="AO51" t="str">
            <v>--</v>
          </cell>
          <cell r="AP51" t="str">
            <v>--</v>
          </cell>
          <cell r="AQ51" t="str">
            <v>--</v>
          </cell>
          <cell r="AR51">
            <v>0</v>
          </cell>
          <cell r="AS51" t="str">
            <v>--</v>
          </cell>
          <cell r="AT51">
            <v>0</v>
          </cell>
          <cell r="AU51" t="str">
            <v>--</v>
          </cell>
          <cell r="AV51">
            <v>0</v>
          </cell>
          <cell r="AW51" t="str">
            <v>--</v>
          </cell>
          <cell r="AX51" t="str">
            <v>--</v>
          </cell>
          <cell r="AY51" t="str">
            <v>--</v>
          </cell>
          <cell r="AZ51" t="str">
            <v>--</v>
          </cell>
          <cell r="BA51" t="str">
            <v>--</v>
          </cell>
          <cell r="BB51">
            <v>0</v>
          </cell>
          <cell r="BC51" t="str">
            <v>--</v>
          </cell>
          <cell r="BD51">
            <v>0</v>
          </cell>
          <cell r="BE51" t="str">
            <v>--</v>
          </cell>
          <cell r="BF51">
            <v>0</v>
          </cell>
          <cell r="BG51" t="str">
            <v/>
          </cell>
        </row>
        <row r="52">
          <cell r="A52" t="str">
            <v>非流动资产合计</v>
          </cell>
          <cell r="B52">
            <v>2897710000</v>
          </cell>
          <cell r="C52">
            <v>2897710000</v>
          </cell>
          <cell r="D52">
            <v>2772710000</v>
          </cell>
          <cell r="E52">
            <v>2762910000</v>
          </cell>
          <cell r="F52">
            <v>2657120000</v>
          </cell>
          <cell r="G52">
            <v>2665690000</v>
          </cell>
          <cell r="H52">
            <v>2669820000</v>
          </cell>
          <cell r="I52">
            <v>2659650000</v>
          </cell>
          <cell r="J52">
            <v>2606720000</v>
          </cell>
          <cell r="K52">
            <v>2573010000</v>
          </cell>
          <cell r="L52">
            <v>2571800000</v>
          </cell>
          <cell r="M52">
            <v>989530000</v>
          </cell>
          <cell r="N52">
            <v>760200000</v>
          </cell>
          <cell r="O52">
            <v>762460000</v>
          </cell>
          <cell r="P52">
            <v>726410000</v>
          </cell>
          <cell r="Q52">
            <v>717580000</v>
          </cell>
          <cell r="R52">
            <v>728670000</v>
          </cell>
          <cell r="S52">
            <v>736160000</v>
          </cell>
          <cell r="T52">
            <v>744560000</v>
          </cell>
          <cell r="U52">
            <v>733190000</v>
          </cell>
          <cell r="V52">
            <v>736530000</v>
          </cell>
          <cell r="W52">
            <v>750150000</v>
          </cell>
          <cell r="X52">
            <v>755940000</v>
          </cell>
          <cell r="Y52">
            <v>750240000</v>
          </cell>
          <cell r="Z52">
            <v>716440000</v>
          </cell>
          <cell r="AA52">
            <v>706030000</v>
          </cell>
          <cell r="AB52">
            <v>691860000</v>
          </cell>
          <cell r="AC52">
            <v>683520000</v>
          </cell>
          <cell r="AD52">
            <v>655420000</v>
          </cell>
          <cell r="AE52">
            <v>630550000</v>
          </cell>
          <cell r="AF52">
            <v>599330000</v>
          </cell>
          <cell r="AG52">
            <v>592770000</v>
          </cell>
          <cell r="AH52">
            <v>577050000</v>
          </cell>
          <cell r="AI52">
            <v>563640000</v>
          </cell>
          <cell r="AJ52">
            <v>525410000</v>
          </cell>
          <cell r="AK52">
            <v>557160000</v>
          </cell>
          <cell r="AL52">
            <v>557610000</v>
          </cell>
          <cell r="AM52">
            <v>539320000</v>
          </cell>
          <cell r="AN52">
            <v>541560000</v>
          </cell>
          <cell r="AO52">
            <v>542820000</v>
          </cell>
          <cell r="AP52">
            <v>536560000</v>
          </cell>
          <cell r="AQ52">
            <v>536380000</v>
          </cell>
          <cell r="AR52">
            <v>541140000</v>
          </cell>
          <cell r="AS52">
            <v>495210000</v>
          </cell>
          <cell r="AT52">
            <v>485300000</v>
          </cell>
          <cell r="AU52">
            <v>509710000</v>
          </cell>
          <cell r="AV52">
            <v>509910000</v>
          </cell>
          <cell r="AW52">
            <v>492930000</v>
          </cell>
          <cell r="AX52">
            <v>550420000</v>
          </cell>
          <cell r="AY52">
            <v>537180000</v>
          </cell>
          <cell r="AZ52">
            <v>536360000</v>
          </cell>
          <cell r="BA52">
            <v>464050000</v>
          </cell>
          <cell r="BB52">
            <v>446830000</v>
          </cell>
          <cell r="BC52">
            <v>431030000</v>
          </cell>
          <cell r="BD52">
            <v>411400000</v>
          </cell>
          <cell r="BE52">
            <v>497760000</v>
          </cell>
          <cell r="BF52">
            <v>493230000</v>
          </cell>
          <cell r="BG52" t="str">
            <v/>
          </cell>
        </row>
        <row r="53">
          <cell r="A53" t="str">
            <v>资产总计</v>
          </cell>
          <cell r="B53">
            <v>6352470000</v>
          </cell>
          <cell r="C53">
            <v>6352470000</v>
          </cell>
          <cell r="D53">
            <v>5773450000</v>
          </cell>
          <cell r="E53">
            <v>6067050000</v>
          </cell>
          <cell r="F53">
            <v>6273300000</v>
          </cell>
          <cell r="G53">
            <v>5577930000</v>
          </cell>
          <cell r="H53">
            <v>5396680000</v>
          </cell>
          <cell r="I53">
            <v>5894460000</v>
          </cell>
          <cell r="J53">
            <v>5478660000</v>
          </cell>
          <cell r="K53">
            <v>5748620000</v>
          </cell>
          <cell r="L53">
            <v>5325150000</v>
          </cell>
          <cell r="M53">
            <v>3287570000</v>
          </cell>
          <cell r="N53">
            <v>2887400000</v>
          </cell>
          <cell r="O53">
            <v>2899220000</v>
          </cell>
          <cell r="P53">
            <v>2795270000</v>
          </cell>
          <cell r="Q53">
            <v>3186820000</v>
          </cell>
          <cell r="R53">
            <v>3204310000</v>
          </cell>
          <cell r="S53">
            <v>3094760000</v>
          </cell>
          <cell r="T53">
            <v>2447470000</v>
          </cell>
          <cell r="U53">
            <v>2569290000</v>
          </cell>
          <cell r="V53">
            <v>2802500000</v>
          </cell>
          <cell r="W53">
            <v>2336300000</v>
          </cell>
          <cell r="X53">
            <v>2350430000</v>
          </cell>
          <cell r="Y53">
            <v>2248100000</v>
          </cell>
          <cell r="Z53">
            <v>2243510000</v>
          </cell>
          <cell r="AA53">
            <v>2341840000</v>
          </cell>
          <cell r="AB53">
            <v>2171790000</v>
          </cell>
          <cell r="AC53">
            <v>2114900000</v>
          </cell>
          <cell r="AD53">
            <v>1857260000</v>
          </cell>
          <cell r="AE53">
            <v>1937870000</v>
          </cell>
          <cell r="AF53">
            <v>1910530000</v>
          </cell>
          <cell r="AG53">
            <v>1786160000</v>
          </cell>
          <cell r="AH53">
            <v>1690560000</v>
          </cell>
          <cell r="AI53">
            <v>1675280000</v>
          </cell>
          <cell r="AJ53">
            <v>1603650000</v>
          </cell>
          <cell r="AK53">
            <v>1574310000</v>
          </cell>
          <cell r="AL53">
            <v>1448670000</v>
          </cell>
          <cell r="AM53">
            <v>1335180000</v>
          </cell>
          <cell r="AN53">
            <v>1335730000</v>
          </cell>
          <cell r="AO53">
            <v>1329550000</v>
          </cell>
          <cell r="AP53">
            <v>1290090000</v>
          </cell>
          <cell r="AQ53">
            <v>1215720000</v>
          </cell>
          <cell r="AR53">
            <v>1249660000</v>
          </cell>
          <cell r="AS53">
            <v>1217260000</v>
          </cell>
          <cell r="AT53">
            <v>1179130000</v>
          </cell>
          <cell r="AU53">
            <v>1030020000</v>
          </cell>
          <cell r="AV53">
            <v>1111250000</v>
          </cell>
          <cell r="AW53">
            <v>1143710000</v>
          </cell>
          <cell r="AX53">
            <v>1114130000</v>
          </cell>
          <cell r="AY53">
            <v>1115440000</v>
          </cell>
          <cell r="AZ53">
            <v>1038920000</v>
          </cell>
          <cell r="BA53">
            <v>1028910000</v>
          </cell>
          <cell r="BB53">
            <v>1005330000</v>
          </cell>
          <cell r="BC53">
            <v>950090000</v>
          </cell>
          <cell r="BD53">
            <v>788500000</v>
          </cell>
          <cell r="BE53">
            <v>828800000</v>
          </cell>
          <cell r="BF53">
            <v>807110000</v>
          </cell>
          <cell r="BG53" t="str">
            <v/>
          </cell>
        </row>
        <row r="54">
          <cell r="A54" t="str">
            <v>短期借款</v>
          </cell>
          <cell r="B54">
            <v>465000000</v>
          </cell>
          <cell r="C54">
            <v>465000000</v>
          </cell>
          <cell r="D54">
            <v>545000000</v>
          </cell>
          <cell r="E54">
            <v>475000000</v>
          </cell>
          <cell r="F54">
            <v>500000000</v>
          </cell>
          <cell r="G54">
            <v>500000000</v>
          </cell>
          <cell r="H54">
            <v>480000000</v>
          </cell>
          <cell r="I54">
            <v>440000000</v>
          </cell>
          <cell r="J54">
            <v>390000000</v>
          </cell>
          <cell r="K54">
            <v>440000000</v>
          </cell>
          <cell r="L54">
            <v>490000000</v>
          </cell>
          <cell r="M54">
            <v>200000000</v>
          </cell>
          <cell r="N54" t="str">
            <v>--</v>
          </cell>
          <cell r="O54" t="str">
            <v>--</v>
          </cell>
          <cell r="P54" t="str">
            <v>--</v>
          </cell>
          <cell r="Q54" t="str">
            <v>--</v>
          </cell>
          <cell r="R54" t="str">
            <v>--</v>
          </cell>
          <cell r="S54">
            <v>88000000</v>
          </cell>
          <cell r="T54">
            <v>89000000</v>
          </cell>
          <cell r="U54">
            <v>119000000</v>
          </cell>
          <cell r="V54">
            <v>164000000</v>
          </cell>
          <cell r="W54">
            <v>464000000</v>
          </cell>
          <cell r="X54">
            <v>490000000</v>
          </cell>
          <cell r="Y54">
            <v>449000000</v>
          </cell>
          <cell r="Z54">
            <v>400000000</v>
          </cell>
          <cell r="AA54">
            <v>378000000</v>
          </cell>
          <cell r="AB54">
            <v>380000000</v>
          </cell>
          <cell r="AC54">
            <v>318500000</v>
          </cell>
          <cell r="AD54">
            <v>225000000</v>
          </cell>
          <cell r="AE54">
            <v>203000000</v>
          </cell>
          <cell r="AF54">
            <v>210000000</v>
          </cell>
          <cell r="AG54">
            <v>120000000</v>
          </cell>
          <cell r="AH54">
            <v>128000000</v>
          </cell>
          <cell r="AI54">
            <v>149000000</v>
          </cell>
          <cell r="AJ54">
            <v>129000000</v>
          </cell>
          <cell r="AK54">
            <v>89000000</v>
          </cell>
          <cell r="AL54">
            <v>25000000</v>
          </cell>
          <cell r="AM54">
            <v>25000000</v>
          </cell>
          <cell r="AN54">
            <v>31000000</v>
          </cell>
          <cell r="AO54">
            <v>6000000</v>
          </cell>
          <cell r="AP54">
            <v>31000000</v>
          </cell>
          <cell r="AQ54">
            <v>25000000</v>
          </cell>
          <cell r="AR54">
            <v>25000000</v>
          </cell>
          <cell r="AS54">
            <v>24000000</v>
          </cell>
          <cell r="AT54">
            <v>24000000</v>
          </cell>
          <cell r="AU54">
            <v>44000000</v>
          </cell>
          <cell r="AV54">
            <v>75990000</v>
          </cell>
          <cell r="AW54">
            <v>137290000</v>
          </cell>
          <cell r="AX54">
            <v>175290000</v>
          </cell>
          <cell r="AY54">
            <v>170290000</v>
          </cell>
          <cell r="AZ54">
            <v>107800000</v>
          </cell>
          <cell r="BA54">
            <v>100290000</v>
          </cell>
          <cell r="BB54">
            <v>140090000</v>
          </cell>
          <cell r="BC54">
            <v>197780000</v>
          </cell>
          <cell r="BD54">
            <v>215280000</v>
          </cell>
          <cell r="BE54">
            <v>223380000</v>
          </cell>
          <cell r="BF54">
            <v>223580000</v>
          </cell>
          <cell r="BG54" t="str">
            <v/>
          </cell>
        </row>
        <row r="55">
          <cell r="A55" t="str">
            <v>向中央银行借款</v>
          </cell>
          <cell r="B55" t="str">
            <v>--</v>
          </cell>
          <cell r="C55" t="str">
            <v>--</v>
          </cell>
          <cell r="D55" t="str">
            <v>--</v>
          </cell>
          <cell r="E55" t="str">
            <v>--</v>
          </cell>
          <cell r="F55" t="str">
            <v>--</v>
          </cell>
          <cell r="G55" t="str">
            <v>--</v>
          </cell>
          <cell r="H55" t="str">
            <v>--</v>
          </cell>
          <cell r="I55" t="str">
            <v>--</v>
          </cell>
          <cell r="J55" t="str">
            <v>--</v>
          </cell>
          <cell r="K55" t="str">
            <v>--</v>
          </cell>
          <cell r="L55" t="str">
            <v>--</v>
          </cell>
          <cell r="M55" t="str">
            <v>--</v>
          </cell>
          <cell r="N55" t="str">
            <v>--</v>
          </cell>
          <cell r="O55" t="str">
            <v>--</v>
          </cell>
          <cell r="P55" t="str">
            <v>--</v>
          </cell>
          <cell r="Q55" t="str">
            <v>--</v>
          </cell>
          <cell r="R55" t="str">
            <v>--</v>
          </cell>
          <cell r="S55" t="str">
            <v>--</v>
          </cell>
          <cell r="T55" t="str">
            <v>--</v>
          </cell>
          <cell r="U55" t="str">
            <v>--</v>
          </cell>
          <cell r="V55" t="str">
            <v>--</v>
          </cell>
          <cell r="W55" t="str">
            <v>--</v>
          </cell>
          <cell r="X55" t="str">
            <v>--</v>
          </cell>
          <cell r="Y55" t="str">
            <v>--</v>
          </cell>
          <cell r="Z55" t="str">
            <v>--</v>
          </cell>
          <cell r="AA55" t="str">
            <v>--</v>
          </cell>
          <cell r="AB55" t="str">
            <v>--</v>
          </cell>
          <cell r="AC55" t="str">
            <v>--</v>
          </cell>
          <cell r="AD55" t="str">
            <v>--</v>
          </cell>
          <cell r="AE55" t="str">
            <v>--</v>
          </cell>
          <cell r="AF55" t="str">
            <v>--</v>
          </cell>
          <cell r="AG55" t="str">
            <v>--</v>
          </cell>
          <cell r="AH55" t="str">
            <v>--</v>
          </cell>
          <cell r="AI55" t="str">
            <v>--</v>
          </cell>
          <cell r="AJ55" t="str">
            <v>--</v>
          </cell>
          <cell r="AK55" t="str">
            <v>--</v>
          </cell>
          <cell r="AL55" t="str">
            <v>--</v>
          </cell>
          <cell r="AM55" t="str">
            <v>--</v>
          </cell>
          <cell r="AN55" t="str">
            <v>--</v>
          </cell>
          <cell r="AO55" t="str">
            <v>--</v>
          </cell>
          <cell r="AP55" t="str">
            <v>--</v>
          </cell>
          <cell r="AQ55" t="str">
            <v>--</v>
          </cell>
          <cell r="AR55">
            <v>0</v>
          </cell>
          <cell r="AS55" t="str">
            <v>--</v>
          </cell>
          <cell r="AT55">
            <v>0</v>
          </cell>
          <cell r="AU55" t="str">
            <v>--</v>
          </cell>
          <cell r="AV55">
            <v>0</v>
          </cell>
          <cell r="AW55" t="str">
            <v>--</v>
          </cell>
          <cell r="AX55" t="str">
            <v>--</v>
          </cell>
          <cell r="AY55" t="str">
            <v>--</v>
          </cell>
          <cell r="AZ55" t="str">
            <v>--</v>
          </cell>
          <cell r="BA55" t="str">
            <v>--</v>
          </cell>
          <cell r="BB55">
            <v>0</v>
          </cell>
          <cell r="BC55" t="str">
            <v>--</v>
          </cell>
          <cell r="BD55">
            <v>0</v>
          </cell>
          <cell r="BE55" t="str">
            <v>--</v>
          </cell>
          <cell r="BF55">
            <v>0</v>
          </cell>
          <cell r="BG55" t="str">
            <v/>
          </cell>
        </row>
        <row r="56">
          <cell r="A56" t="str">
            <v>吸收存款及同业存放</v>
          </cell>
          <cell r="B56" t="str">
            <v>--</v>
          </cell>
          <cell r="C56" t="str">
            <v>--</v>
          </cell>
          <cell r="D56" t="str">
            <v>--</v>
          </cell>
          <cell r="E56" t="str">
            <v>--</v>
          </cell>
          <cell r="F56" t="str">
            <v>--</v>
          </cell>
          <cell r="G56" t="str">
            <v>--</v>
          </cell>
          <cell r="H56" t="str">
            <v>--</v>
          </cell>
          <cell r="I56" t="str">
            <v>--</v>
          </cell>
          <cell r="J56" t="str">
            <v>--</v>
          </cell>
          <cell r="K56" t="str">
            <v>--</v>
          </cell>
          <cell r="L56" t="str">
            <v>--</v>
          </cell>
          <cell r="M56" t="str">
            <v>--</v>
          </cell>
          <cell r="N56" t="str">
            <v>--</v>
          </cell>
          <cell r="O56" t="str">
            <v>--</v>
          </cell>
          <cell r="P56" t="str">
            <v>--</v>
          </cell>
          <cell r="Q56" t="str">
            <v>--</v>
          </cell>
          <cell r="R56" t="str">
            <v>--</v>
          </cell>
          <cell r="S56" t="str">
            <v>--</v>
          </cell>
          <cell r="T56" t="str">
            <v>--</v>
          </cell>
          <cell r="U56" t="str">
            <v>--</v>
          </cell>
          <cell r="V56" t="str">
            <v>--</v>
          </cell>
          <cell r="W56" t="str">
            <v>--</v>
          </cell>
          <cell r="X56" t="str">
            <v>--</v>
          </cell>
          <cell r="Y56" t="str">
            <v>--</v>
          </cell>
          <cell r="Z56" t="str">
            <v>--</v>
          </cell>
          <cell r="AA56" t="str">
            <v>--</v>
          </cell>
          <cell r="AB56" t="str">
            <v>--</v>
          </cell>
          <cell r="AC56" t="str">
            <v>--</v>
          </cell>
          <cell r="AD56" t="str">
            <v>--</v>
          </cell>
          <cell r="AE56" t="str">
            <v>--</v>
          </cell>
          <cell r="AF56" t="str">
            <v>--</v>
          </cell>
          <cell r="AG56" t="str">
            <v>--</v>
          </cell>
          <cell r="AH56" t="str">
            <v>--</v>
          </cell>
          <cell r="AI56" t="str">
            <v>--</v>
          </cell>
          <cell r="AJ56" t="str">
            <v>--</v>
          </cell>
          <cell r="AK56" t="str">
            <v>--</v>
          </cell>
          <cell r="AL56" t="str">
            <v>--</v>
          </cell>
          <cell r="AM56" t="str">
            <v>--</v>
          </cell>
          <cell r="AN56" t="str">
            <v>--</v>
          </cell>
          <cell r="AO56" t="str">
            <v>--</v>
          </cell>
          <cell r="AP56" t="str">
            <v>--</v>
          </cell>
          <cell r="AQ56" t="str">
            <v>--</v>
          </cell>
          <cell r="AR56">
            <v>0</v>
          </cell>
          <cell r="AS56" t="str">
            <v>--</v>
          </cell>
          <cell r="AT56">
            <v>0</v>
          </cell>
          <cell r="AU56" t="str">
            <v>--</v>
          </cell>
          <cell r="AV56">
            <v>0</v>
          </cell>
          <cell r="AW56" t="str">
            <v>--</v>
          </cell>
          <cell r="AX56" t="str">
            <v>--</v>
          </cell>
          <cell r="AY56" t="str">
            <v>--</v>
          </cell>
          <cell r="AZ56" t="str">
            <v>--</v>
          </cell>
          <cell r="BA56" t="str">
            <v>--</v>
          </cell>
          <cell r="BB56">
            <v>0</v>
          </cell>
          <cell r="BC56" t="str">
            <v>--</v>
          </cell>
          <cell r="BD56">
            <v>0</v>
          </cell>
          <cell r="BE56" t="str">
            <v>--</v>
          </cell>
          <cell r="BF56">
            <v>0</v>
          </cell>
          <cell r="BG56" t="str">
            <v/>
          </cell>
        </row>
        <row r="57">
          <cell r="A57" t="str">
            <v>拆入资金</v>
          </cell>
          <cell r="B57" t="str">
            <v>--</v>
          </cell>
          <cell r="C57" t="str">
            <v>--</v>
          </cell>
          <cell r="D57" t="str">
            <v>--</v>
          </cell>
          <cell r="E57" t="str">
            <v>--</v>
          </cell>
          <cell r="F57" t="str">
            <v>--</v>
          </cell>
          <cell r="G57" t="str">
            <v>--</v>
          </cell>
          <cell r="H57" t="str">
            <v>--</v>
          </cell>
          <cell r="I57" t="str">
            <v>--</v>
          </cell>
          <cell r="J57" t="str">
            <v>--</v>
          </cell>
          <cell r="K57" t="str">
            <v>--</v>
          </cell>
          <cell r="L57" t="str">
            <v>--</v>
          </cell>
          <cell r="M57" t="str">
            <v>--</v>
          </cell>
          <cell r="N57" t="str">
            <v>--</v>
          </cell>
          <cell r="O57" t="str">
            <v>--</v>
          </cell>
          <cell r="P57" t="str">
            <v>--</v>
          </cell>
          <cell r="Q57" t="str">
            <v>--</v>
          </cell>
          <cell r="R57" t="str">
            <v>--</v>
          </cell>
          <cell r="S57" t="str">
            <v>--</v>
          </cell>
          <cell r="T57" t="str">
            <v>--</v>
          </cell>
          <cell r="U57" t="str">
            <v>--</v>
          </cell>
          <cell r="V57" t="str">
            <v>--</v>
          </cell>
          <cell r="W57" t="str">
            <v>--</v>
          </cell>
          <cell r="X57" t="str">
            <v>--</v>
          </cell>
          <cell r="Y57" t="str">
            <v>--</v>
          </cell>
          <cell r="Z57" t="str">
            <v>--</v>
          </cell>
          <cell r="AA57" t="str">
            <v>--</v>
          </cell>
          <cell r="AB57" t="str">
            <v>--</v>
          </cell>
          <cell r="AC57" t="str">
            <v>--</v>
          </cell>
          <cell r="AD57" t="str">
            <v>--</v>
          </cell>
          <cell r="AE57" t="str">
            <v>--</v>
          </cell>
          <cell r="AF57" t="str">
            <v>--</v>
          </cell>
          <cell r="AG57" t="str">
            <v>--</v>
          </cell>
          <cell r="AH57" t="str">
            <v>--</v>
          </cell>
          <cell r="AI57" t="str">
            <v>--</v>
          </cell>
          <cell r="AJ57" t="str">
            <v>--</v>
          </cell>
          <cell r="AK57" t="str">
            <v>--</v>
          </cell>
          <cell r="AL57" t="str">
            <v>--</v>
          </cell>
          <cell r="AM57" t="str">
            <v>--</v>
          </cell>
          <cell r="AN57" t="str">
            <v>--</v>
          </cell>
          <cell r="AO57" t="str">
            <v>--</v>
          </cell>
          <cell r="AP57" t="str">
            <v>--</v>
          </cell>
          <cell r="AQ57" t="str">
            <v>--</v>
          </cell>
          <cell r="AR57">
            <v>0</v>
          </cell>
          <cell r="AS57" t="str">
            <v>--</v>
          </cell>
          <cell r="AT57">
            <v>0</v>
          </cell>
          <cell r="AU57" t="str">
            <v>--</v>
          </cell>
          <cell r="AV57">
            <v>0</v>
          </cell>
          <cell r="AW57" t="str">
            <v>--</v>
          </cell>
          <cell r="AX57" t="str">
            <v>--</v>
          </cell>
          <cell r="AY57" t="str">
            <v>--</v>
          </cell>
          <cell r="AZ57" t="str">
            <v>--</v>
          </cell>
          <cell r="BA57" t="str">
            <v>--</v>
          </cell>
          <cell r="BB57">
            <v>0</v>
          </cell>
          <cell r="BC57" t="str">
            <v>--</v>
          </cell>
          <cell r="BD57">
            <v>0</v>
          </cell>
          <cell r="BE57" t="str">
            <v>--</v>
          </cell>
          <cell r="BF57">
            <v>0</v>
          </cell>
          <cell r="BG57" t="str">
            <v/>
          </cell>
        </row>
        <row r="58">
          <cell r="A58" t="str">
            <v>交易性金融负债</v>
          </cell>
          <cell r="B58" t="str">
            <v>--</v>
          </cell>
          <cell r="C58" t="str">
            <v>--</v>
          </cell>
          <cell r="D58" t="str">
            <v>--</v>
          </cell>
          <cell r="E58" t="str">
            <v>--</v>
          </cell>
          <cell r="F58" t="str">
            <v>--</v>
          </cell>
          <cell r="G58" t="str">
            <v>--</v>
          </cell>
          <cell r="H58" t="str">
            <v>--</v>
          </cell>
          <cell r="I58" t="str">
            <v>--</v>
          </cell>
          <cell r="J58" t="str">
            <v>--</v>
          </cell>
          <cell r="K58" t="str">
            <v>--</v>
          </cell>
          <cell r="L58" t="str">
            <v>--</v>
          </cell>
          <cell r="M58" t="str">
            <v>--</v>
          </cell>
          <cell r="N58" t="str">
            <v>--</v>
          </cell>
          <cell r="O58" t="str">
            <v>--</v>
          </cell>
          <cell r="P58" t="str">
            <v>--</v>
          </cell>
          <cell r="Q58" t="str">
            <v>--</v>
          </cell>
          <cell r="R58" t="str">
            <v>--</v>
          </cell>
          <cell r="S58" t="str">
            <v>--</v>
          </cell>
          <cell r="T58" t="str">
            <v>--</v>
          </cell>
          <cell r="U58" t="str">
            <v>--</v>
          </cell>
          <cell r="V58" t="str">
            <v>--</v>
          </cell>
          <cell r="W58" t="str">
            <v>--</v>
          </cell>
          <cell r="X58" t="str">
            <v>--</v>
          </cell>
          <cell r="Y58" t="str">
            <v>--</v>
          </cell>
          <cell r="Z58" t="str">
            <v>--</v>
          </cell>
          <cell r="AA58" t="str">
            <v>--</v>
          </cell>
          <cell r="AB58" t="str">
            <v>--</v>
          </cell>
          <cell r="AC58" t="str">
            <v>--</v>
          </cell>
          <cell r="AD58" t="str">
            <v>--</v>
          </cell>
          <cell r="AE58" t="str">
            <v>--</v>
          </cell>
          <cell r="AF58" t="str">
            <v>--</v>
          </cell>
          <cell r="AG58" t="str">
            <v>--</v>
          </cell>
          <cell r="AH58" t="str">
            <v>--</v>
          </cell>
          <cell r="AI58" t="str">
            <v>--</v>
          </cell>
          <cell r="AJ58" t="str">
            <v>--</v>
          </cell>
          <cell r="AK58" t="str">
            <v>--</v>
          </cell>
          <cell r="AL58" t="str">
            <v>--</v>
          </cell>
          <cell r="AM58" t="str">
            <v>--</v>
          </cell>
          <cell r="AN58" t="str">
            <v>--</v>
          </cell>
          <cell r="AO58" t="str">
            <v>--</v>
          </cell>
          <cell r="AP58" t="str">
            <v>--</v>
          </cell>
          <cell r="AQ58" t="str">
            <v>--</v>
          </cell>
          <cell r="AR58">
            <v>0</v>
          </cell>
          <cell r="AS58" t="str">
            <v>--</v>
          </cell>
          <cell r="AT58">
            <v>0</v>
          </cell>
          <cell r="AU58" t="str">
            <v>--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 t="str">
            <v>--</v>
          </cell>
          <cell r="BA58" t="str">
            <v>--</v>
          </cell>
          <cell r="BB58">
            <v>0</v>
          </cell>
          <cell r="BC58" t="str">
            <v>--</v>
          </cell>
          <cell r="BD58">
            <v>0</v>
          </cell>
          <cell r="BE58" t="str">
            <v>--</v>
          </cell>
          <cell r="BF58">
            <v>0</v>
          </cell>
          <cell r="BG58" t="str">
            <v/>
          </cell>
        </row>
        <row r="59">
          <cell r="A59" t="str">
            <v>衍生金融负债</v>
          </cell>
          <cell r="B59" t="str">
            <v>--</v>
          </cell>
          <cell r="C59" t="str">
            <v>--</v>
          </cell>
          <cell r="D59" t="str">
            <v>--</v>
          </cell>
          <cell r="E59" t="str">
            <v>--</v>
          </cell>
          <cell r="F59" t="str">
            <v>--</v>
          </cell>
          <cell r="G59" t="str">
            <v>--</v>
          </cell>
          <cell r="H59" t="str">
            <v>--</v>
          </cell>
          <cell r="I59" t="str">
            <v>--</v>
          </cell>
          <cell r="J59" t="str">
            <v>--</v>
          </cell>
          <cell r="K59" t="str">
            <v>--</v>
          </cell>
          <cell r="L59" t="str">
            <v>--</v>
          </cell>
          <cell r="M59" t="str">
            <v>--</v>
          </cell>
          <cell r="N59" t="str">
            <v>--</v>
          </cell>
          <cell r="O59" t="str">
            <v>--</v>
          </cell>
          <cell r="P59" t="str">
            <v>--</v>
          </cell>
          <cell r="Q59" t="str">
            <v>--</v>
          </cell>
          <cell r="R59" t="str">
            <v>--</v>
          </cell>
          <cell r="S59" t="str">
            <v>--</v>
          </cell>
          <cell r="T59" t="str">
            <v>--</v>
          </cell>
          <cell r="U59" t="str">
            <v>--</v>
          </cell>
          <cell r="V59" t="str">
            <v>--</v>
          </cell>
          <cell r="W59" t="str">
            <v>--</v>
          </cell>
          <cell r="X59" t="str">
            <v>--</v>
          </cell>
          <cell r="Y59" t="str">
            <v>--</v>
          </cell>
          <cell r="Z59" t="str">
            <v>--</v>
          </cell>
          <cell r="AA59" t="str">
            <v>--</v>
          </cell>
          <cell r="AB59" t="str">
            <v>--</v>
          </cell>
          <cell r="AC59" t="str">
            <v>--</v>
          </cell>
          <cell r="AD59" t="str">
            <v>--</v>
          </cell>
          <cell r="AE59" t="str">
            <v>--</v>
          </cell>
          <cell r="AF59" t="str">
            <v>--</v>
          </cell>
          <cell r="AG59" t="str">
            <v>--</v>
          </cell>
          <cell r="AH59" t="str">
            <v>--</v>
          </cell>
          <cell r="AI59" t="str">
            <v>--</v>
          </cell>
          <cell r="AJ59" t="str">
            <v>--</v>
          </cell>
          <cell r="AK59" t="str">
            <v>--</v>
          </cell>
          <cell r="AL59" t="str">
            <v>--</v>
          </cell>
          <cell r="AM59" t="str">
            <v>--</v>
          </cell>
          <cell r="AN59" t="str">
            <v>--</v>
          </cell>
          <cell r="AO59" t="str">
            <v>--</v>
          </cell>
          <cell r="AP59" t="str">
            <v>--</v>
          </cell>
          <cell r="AQ59" t="str">
            <v>--</v>
          </cell>
          <cell r="AR59">
            <v>0</v>
          </cell>
          <cell r="AS59" t="str">
            <v>--</v>
          </cell>
          <cell r="AT59">
            <v>0</v>
          </cell>
          <cell r="AU59" t="str">
            <v>--</v>
          </cell>
          <cell r="AV59">
            <v>0</v>
          </cell>
          <cell r="AW59" t="str">
            <v>--</v>
          </cell>
          <cell r="AX59" t="str">
            <v>--</v>
          </cell>
          <cell r="AY59" t="str">
            <v>--</v>
          </cell>
          <cell r="AZ59" t="str">
            <v>--</v>
          </cell>
          <cell r="BA59" t="str">
            <v>--</v>
          </cell>
          <cell r="BB59">
            <v>0</v>
          </cell>
          <cell r="BC59" t="str">
            <v>--</v>
          </cell>
          <cell r="BD59">
            <v>0</v>
          </cell>
          <cell r="BE59" t="str">
            <v>--</v>
          </cell>
          <cell r="BF59">
            <v>0</v>
          </cell>
          <cell r="BG59" t="str">
            <v/>
          </cell>
        </row>
        <row r="60">
          <cell r="A60" t="str">
            <v>应付票据</v>
          </cell>
          <cell r="B60" t="str">
            <v>--</v>
          </cell>
          <cell r="C60" t="str">
            <v>--</v>
          </cell>
          <cell r="D60" t="str">
            <v>--</v>
          </cell>
          <cell r="E60" t="str">
            <v>--</v>
          </cell>
          <cell r="F60" t="str">
            <v>--</v>
          </cell>
          <cell r="G60" t="str">
            <v>--</v>
          </cell>
          <cell r="H60" t="str">
            <v>--</v>
          </cell>
          <cell r="I60" t="str">
            <v>--</v>
          </cell>
          <cell r="J60" t="str">
            <v>--</v>
          </cell>
          <cell r="K60" t="str">
            <v>--</v>
          </cell>
          <cell r="L60">
            <v>26000000</v>
          </cell>
          <cell r="M60" t="str">
            <v>--</v>
          </cell>
          <cell r="N60" t="str">
            <v>--</v>
          </cell>
          <cell r="O60" t="str">
            <v>--</v>
          </cell>
          <cell r="P60" t="str">
            <v>--</v>
          </cell>
          <cell r="Q60" t="str">
            <v>--</v>
          </cell>
          <cell r="R60" t="str">
            <v>--</v>
          </cell>
          <cell r="S60" t="str">
            <v>--</v>
          </cell>
          <cell r="T60" t="str">
            <v>--</v>
          </cell>
          <cell r="U60" t="str">
            <v>--</v>
          </cell>
          <cell r="V60" t="str">
            <v>--</v>
          </cell>
          <cell r="W60" t="str">
            <v>--</v>
          </cell>
          <cell r="X60" t="str">
            <v>--</v>
          </cell>
          <cell r="Y60" t="str">
            <v>--</v>
          </cell>
          <cell r="Z60" t="str">
            <v>--</v>
          </cell>
          <cell r="AA60" t="str">
            <v>--</v>
          </cell>
          <cell r="AB60" t="str">
            <v>--</v>
          </cell>
          <cell r="AC60" t="str">
            <v>--</v>
          </cell>
          <cell r="AD60" t="str">
            <v>--</v>
          </cell>
          <cell r="AE60" t="str">
            <v>--</v>
          </cell>
          <cell r="AF60" t="str">
            <v>--</v>
          </cell>
          <cell r="AG60" t="str">
            <v>--</v>
          </cell>
          <cell r="AH60" t="str">
            <v>--</v>
          </cell>
          <cell r="AI60" t="str">
            <v>--</v>
          </cell>
          <cell r="AJ60" t="str">
            <v>--</v>
          </cell>
          <cell r="AK60" t="str">
            <v>--</v>
          </cell>
          <cell r="AL60" t="str">
            <v>--</v>
          </cell>
          <cell r="AM60" t="str">
            <v>--</v>
          </cell>
          <cell r="AN60" t="str">
            <v>--</v>
          </cell>
          <cell r="AO60" t="str">
            <v>--</v>
          </cell>
          <cell r="AP60" t="str">
            <v>--</v>
          </cell>
          <cell r="AQ60" t="str">
            <v>--</v>
          </cell>
          <cell r="AR60">
            <v>0</v>
          </cell>
          <cell r="AS60" t="str">
            <v>--</v>
          </cell>
          <cell r="AT60">
            <v>0</v>
          </cell>
          <cell r="AU60" t="str">
            <v>--</v>
          </cell>
          <cell r="AV60">
            <v>0</v>
          </cell>
          <cell r="AW60" t="str">
            <v>--</v>
          </cell>
          <cell r="AX60" t="str">
            <v>--</v>
          </cell>
          <cell r="AY60" t="str">
            <v>--</v>
          </cell>
          <cell r="AZ60" t="str">
            <v>--</v>
          </cell>
          <cell r="BA60" t="str">
            <v>--</v>
          </cell>
          <cell r="BB60">
            <v>0</v>
          </cell>
          <cell r="BC60" t="str">
            <v>--</v>
          </cell>
          <cell r="BD60">
            <v>0</v>
          </cell>
          <cell r="BE60" t="str">
            <v>--</v>
          </cell>
          <cell r="BF60">
            <v>0</v>
          </cell>
          <cell r="BG60" t="str">
            <v/>
          </cell>
        </row>
        <row r="61">
          <cell r="A61" t="str">
            <v>应付账款</v>
          </cell>
          <cell r="B61">
            <v>325590000</v>
          </cell>
          <cell r="C61">
            <v>325590000</v>
          </cell>
          <cell r="D61">
            <v>278070000</v>
          </cell>
          <cell r="E61">
            <v>280580000</v>
          </cell>
          <cell r="F61">
            <v>402230000</v>
          </cell>
          <cell r="G61">
            <v>288460000</v>
          </cell>
          <cell r="H61">
            <v>328790000</v>
          </cell>
          <cell r="I61" t="str">
            <v>--</v>
          </cell>
          <cell r="J61">
            <v>359240000</v>
          </cell>
          <cell r="K61" t="str">
            <v>--</v>
          </cell>
          <cell r="L61">
            <v>322940000</v>
          </cell>
          <cell r="M61">
            <v>85930000</v>
          </cell>
          <cell r="N61">
            <v>92240000</v>
          </cell>
          <cell r="O61">
            <v>87390000</v>
          </cell>
          <cell r="P61">
            <v>76130000</v>
          </cell>
          <cell r="Q61">
            <v>72480000</v>
          </cell>
          <cell r="R61">
            <v>95240000</v>
          </cell>
          <cell r="S61">
            <v>71600000</v>
          </cell>
          <cell r="T61">
            <v>49500000</v>
          </cell>
          <cell r="U61">
            <v>55280000</v>
          </cell>
          <cell r="V61">
            <v>86860000</v>
          </cell>
          <cell r="W61">
            <v>103780000</v>
          </cell>
          <cell r="X61">
            <v>92560000</v>
          </cell>
          <cell r="Y61">
            <v>94230000</v>
          </cell>
          <cell r="Z61">
            <v>128500000</v>
          </cell>
          <cell r="AA61">
            <v>172280000</v>
          </cell>
          <cell r="AB61">
            <v>256140000</v>
          </cell>
          <cell r="AC61">
            <v>181180000</v>
          </cell>
          <cell r="AD61">
            <v>244130000</v>
          </cell>
          <cell r="AE61">
            <v>232780000</v>
          </cell>
          <cell r="AF61">
            <v>154610000</v>
          </cell>
          <cell r="AG61">
            <v>162380000</v>
          </cell>
          <cell r="AH61">
            <v>148730000</v>
          </cell>
          <cell r="AI61">
            <v>151230000</v>
          </cell>
          <cell r="AJ61">
            <v>134640000</v>
          </cell>
          <cell r="AK61">
            <v>163940000</v>
          </cell>
          <cell r="AL61">
            <v>127600000</v>
          </cell>
          <cell r="AM61">
            <v>91000000</v>
          </cell>
          <cell r="AN61">
            <v>117390000</v>
          </cell>
          <cell r="AO61">
            <v>82090000</v>
          </cell>
          <cell r="AP61">
            <v>88480000</v>
          </cell>
          <cell r="AQ61">
            <v>122900000</v>
          </cell>
          <cell r="AR61">
            <v>139120000</v>
          </cell>
          <cell r="AS61">
            <v>120080000</v>
          </cell>
          <cell r="AT61">
            <v>114390000</v>
          </cell>
          <cell r="AU61">
            <v>85410000</v>
          </cell>
          <cell r="AV61">
            <v>115230000</v>
          </cell>
          <cell r="AW61">
            <v>44560000</v>
          </cell>
          <cell r="AX61">
            <v>90120000</v>
          </cell>
          <cell r="AY61">
            <v>194950000</v>
          </cell>
          <cell r="AZ61">
            <v>87560000</v>
          </cell>
          <cell r="BA61">
            <v>68730000</v>
          </cell>
          <cell r="BB61">
            <v>86460000</v>
          </cell>
          <cell r="BC61">
            <v>81540000</v>
          </cell>
          <cell r="BD61">
            <v>102820000</v>
          </cell>
          <cell r="BE61">
            <v>82440000</v>
          </cell>
          <cell r="BF61">
            <v>85100000</v>
          </cell>
          <cell r="BG61" t="str">
            <v/>
          </cell>
        </row>
        <row r="62">
          <cell r="A62" t="str">
            <v>预收账款</v>
          </cell>
          <cell r="B62" t="str">
            <v>--</v>
          </cell>
          <cell r="C62" t="str">
            <v>--</v>
          </cell>
          <cell r="D62" t="str">
            <v>--</v>
          </cell>
          <cell r="E62" t="str">
            <v>--</v>
          </cell>
          <cell r="F62">
            <v>801880000</v>
          </cell>
          <cell r="G62">
            <v>494960000</v>
          </cell>
          <cell r="H62">
            <v>329620000</v>
          </cell>
          <cell r="I62">
            <v>568720000</v>
          </cell>
          <cell r="J62">
            <v>429120000</v>
          </cell>
          <cell r="K62">
            <v>807630000</v>
          </cell>
          <cell r="L62">
            <v>632650000</v>
          </cell>
          <cell r="M62">
            <v>647730000</v>
          </cell>
          <cell r="N62">
            <v>504280000</v>
          </cell>
          <cell r="O62">
            <v>664490000</v>
          </cell>
          <cell r="P62">
            <v>670810000</v>
          </cell>
          <cell r="Q62">
            <v>860440000</v>
          </cell>
          <cell r="R62">
            <v>841150000</v>
          </cell>
          <cell r="S62">
            <v>845960000</v>
          </cell>
          <cell r="T62">
            <v>380930000</v>
          </cell>
          <cell r="U62">
            <v>286840000</v>
          </cell>
          <cell r="V62">
            <v>446540000</v>
          </cell>
          <cell r="W62">
            <v>590320000</v>
          </cell>
          <cell r="X62">
            <v>737670000</v>
          </cell>
          <cell r="Y62">
            <v>593530000</v>
          </cell>
          <cell r="Z62">
            <v>532160000</v>
          </cell>
          <cell r="AA62">
            <v>859010000</v>
          </cell>
          <cell r="AB62">
            <v>675400000</v>
          </cell>
          <cell r="AC62">
            <v>764570000</v>
          </cell>
          <cell r="AD62">
            <v>396340000</v>
          </cell>
          <cell r="AE62">
            <v>521270000</v>
          </cell>
          <cell r="AF62">
            <v>695880000</v>
          </cell>
          <cell r="AG62">
            <v>592980000</v>
          </cell>
          <cell r="AH62">
            <v>482310000</v>
          </cell>
          <cell r="AI62">
            <v>534920000</v>
          </cell>
          <cell r="AJ62">
            <v>542370000</v>
          </cell>
          <cell r="AK62">
            <v>499230000</v>
          </cell>
          <cell r="AL62">
            <v>475670000</v>
          </cell>
          <cell r="AM62">
            <v>494690000</v>
          </cell>
          <cell r="AN62">
            <v>474900000</v>
          </cell>
          <cell r="AO62">
            <v>494850000</v>
          </cell>
          <cell r="AP62">
            <v>431440000</v>
          </cell>
          <cell r="AQ62">
            <v>408180000</v>
          </cell>
          <cell r="AR62">
            <v>406900000</v>
          </cell>
          <cell r="AS62">
            <v>405850000</v>
          </cell>
          <cell r="AT62">
            <v>406830000</v>
          </cell>
          <cell r="AU62">
            <v>348310000</v>
          </cell>
          <cell r="AV62">
            <v>341420000</v>
          </cell>
          <cell r="AW62">
            <v>408330000</v>
          </cell>
          <cell r="AX62">
            <v>340960000</v>
          </cell>
          <cell r="AY62">
            <v>276820000</v>
          </cell>
          <cell r="AZ62">
            <v>349670000</v>
          </cell>
          <cell r="BA62">
            <v>397270000</v>
          </cell>
          <cell r="BB62">
            <v>306580000</v>
          </cell>
          <cell r="BC62">
            <v>216280000</v>
          </cell>
          <cell r="BD62">
            <v>25740000</v>
          </cell>
          <cell r="BE62">
            <v>36930000</v>
          </cell>
          <cell r="BF62">
            <v>9770000</v>
          </cell>
          <cell r="BG62" t="str">
            <v/>
          </cell>
        </row>
        <row r="63">
          <cell r="A63" t="str">
            <v>卖出回购金融资产款</v>
          </cell>
          <cell r="B63" t="str">
            <v>--</v>
          </cell>
          <cell r="C63" t="str">
            <v>--</v>
          </cell>
          <cell r="D63" t="str">
            <v>--</v>
          </cell>
          <cell r="E63" t="str">
            <v>--</v>
          </cell>
          <cell r="F63" t="str">
            <v>--</v>
          </cell>
          <cell r="G63" t="str">
            <v>--</v>
          </cell>
          <cell r="H63" t="str">
            <v>--</v>
          </cell>
          <cell r="I63" t="str">
            <v>--</v>
          </cell>
          <cell r="J63" t="str">
            <v>--</v>
          </cell>
          <cell r="K63" t="str">
            <v>--</v>
          </cell>
          <cell r="L63" t="str">
            <v>--</v>
          </cell>
          <cell r="M63" t="str">
            <v>--</v>
          </cell>
          <cell r="N63" t="str">
            <v>--</v>
          </cell>
          <cell r="O63" t="str">
            <v>--</v>
          </cell>
          <cell r="P63" t="str">
            <v>--</v>
          </cell>
          <cell r="Q63" t="str">
            <v>--</v>
          </cell>
          <cell r="R63" t="str">
            <v>--</v>
          </cell>
          <cell r="S63" t="str">
            <v>--</v>
          </cell>
          <cell r="T63" t="str">
            <v>--</v>
          </cell>
          <cell r="U63" t="str">
            <v>--</v>
          </cell>
          <cell r="V63" t="str">
            <v>--</v>
          </cell>
          <cell r="W63" t="str">
            <v>--</v>
          </cell>
          <cell r="X63" t="str">
            <v>--</v>
          </cell>
          <cell r="Y63" t="str">
            <v>--</v>
          </cell>
          <cell r="Z63" t="str">
            <v>--</v>
          </cell>
          <cell r="AA63" t="str">
            <v>--</v>
          </cell>
          <cell r="AB63" t="str">
            <v>--</v>
          </cell>
          <cell r="AC63" t="str">
            <v>--</v>
          </cell>
          <cell r="AD63" t="str">
            <v>--</v>
          </cell>
          <cell r="AE63" t="str">
            <v>--</v>
          </cell>
          <cell r="AF63" t="str">
            <v>--</v>
          </cell>
          <cell r="AG63" t="str">
            <v>--</v>
          </cell>
          <cell r="AH63" t="str">
            <v>--</v>
          </cell>
          <cell r="AI63" t="str">
            <v>--</v>
          </cell>
          <cell r="AJ63" t="str">
            <v>--</v>
          </cell>
          <cell r="AK63" t="str">
            <v>--</v>
          </cell>
          <cell r="AL63" t="str">
            <v>--</v>
          </cell>
          <cell r="AM63" t="str">
            <v>--</v>
          </cell>
          <cell r="AN63" t="str">
            <v>--</v>
          </cell>
          <cell r="AO63" t="str">
            <v>--</v>
          </cell>
          <cell r="AP63" t="str">
            <v>--</v>
          </cell>
          <cell r="AQ63" t="str">
            <v>--</v>
          </cell>
          <cell r="AR63">
            <v>0</v>
          </cell>
          <cell r="AS63" t="str">
            <v>--</v>
          </cell>
          <cell r="AT63">
            <v>0</v>
          </cell>
          <cell r="AU63" t="str">
            <v>--</v>
          </cell>
          <cell r="AV63">
            <v>0</v>
          </cell>
          <cell r="AW63" t="str">
            <v>--</v>
          </cell>
          <cell r="AX63" t="str">
            <v>--</v>
          </cell>
          <cell r="AY63" t="str">
            <v>--</v>
          </cell>
          <cell r="AZ63" t="str">
            <v>--</v>
          </cell>
          <cell r="BA63" t="str">
            <v>--</v>
          </cell>
          <cell r="BB63">
            <v>0</v>
          </cell>
          <cell r="BC63" t="str">
            <v>--</v>
          </cell>
          <cell r="BD63">
            <v>0</v>
          </cell>
          <cell r="BE63" t="str">
            <v>--</v>
          </cell>
          <cell r="BF63">
            <v>0</v>
          </cell>
          <cell r="BG63" t="str">
            <v/>
          </cell>
        </row>
        <row r="64">
          <cell r="A64" t="str">
            <v>应付手续费及佣金</v>
          </cell>
          <cell r="B64" t="str">
            <v>--</v>
          </cell>
          <cell r="C64" t="str">
            <v>--</v>
          </cell>
          <cell r="D64" t="str">
            <v>--</v>
          </cell>
          <cell r="E64" t="str">
            <v>--</v>
          </cell>
          <cell r="F64" t="str">
            <v>--</v>
          </cell>
          <cell r="G64" t="str">
            <v>--</v>
          </cell>
          <cell r="H64" t="str">
            <v>--</v>
          </cell>
          <cell r="I64" t="str">
            <v>--</v>
          </cell>
          <cell r="J64" t="str">
            <v>--</v>
          </cell>
          <cell r="K64" t="str">
            <v>--</v>
          </cell>
          <cell r="L64" t="str">
            <v>--</v>
          </cell>
          <cell r="M64" t="str">
            <v>--</v>
          </cell>
          <cell r="N64" t="str">
            <v>--</v>
          </cell>
          <cell r="O64" t="str">
            <v>--</v>
          </cell>
          <cell r="P64" t="str">
            <v>--</v>
          </cell>
          <cell r="Q64" t="str">
            <v>--</v>
          </cell>
          <cell r="R64" t="str">
            <v>--</v>
          </cell>
          <cell r="S64" t="str">
            <v>--</v>
          </cell>
          <cell r="T64" t="str">
            <v>--</v>
          </cell>
          <cell r="U64" t="str">
            <v>--</v>
          </cell>
          <cell r="V64" t="str">
            <v>--</v>
          </cell>
          <cell r="W64" t="str">
            <v>--</v>
          </cell>
          <cell r="X64" t="str">
            <v>--</v>
          </cell>
          <cell r="Y64" t="str">
            <v>--</v>
          </cell>
          <cell r="Z64" t="str">
            <v>--</v>
          </cell>
          <cell r="AA64" t="str">
            <v>--</v>
          </cell>
          <cell r="AB64" t="str">
            <v>--</v>
          </cell>
          <cell r="AC64" t="str">
            <v>--</v>
          </cell>
          <cell r="AD64" t="str">
            <v>--</v>
          </cell>
          <cell r="AE64" t="str">
            <v>--</v>
          </cell>
          <cell r="AF64" t="str">
            <v>--</v>
          </cell>
          <cell r="AG64" t="str">
            <v>--</v>
          </cell>
          <cell r="AH64" t="str">
            <v>--</v>
          </cell>
          <cell r="AI64" t="str">
            <v>--</v>
          </cell>
          <cell r="AJ64" t="str">
            <v>--</v>
          </cell>
          <cell r="AK64" t="str">
            <v>--</v>
          </cell>
          <cell r="AL64" t="str">
            <v>--</v>
          </cell>
          <cell r="AM64" t="str">
            <v>--</v>
          </cell>
          <cell r="AN64" t="str">
            <v>--</v>
          </cell>
          <cell r="AO64" t="str">
            <v>--</v>
          </cell>
          <cell r="AP64" t="str">
            <v>--</v>
          </cell>
          <cell r="AQ64" t="str">
            <v>--</v>
          </cell>
          <cell r="AR64">
            <v>0</v>
          </cell>
          <cell r="AS64" t="str">
            <v>--</v>
          </cell>
          <cell r="AT64">
            <v>0</v>
          </cell>
          <cell r="AU64" t="str">
            <v>--</v>
          </cell>
          <cell r="AV64">
            <v>0</v>
          </cell>
          <cell r="AW64" t="str">
            <v>--</v>
          </cell>
          <cell r="AX64" t="str">
            <v>--</v>
          </cell>
          <cell r="AY64" t="str">
            <v>--</v>
          </cell>
          <cell r="AZ64" t="str">
            <v>--</v>
          </cell>
          <cell r="BA64" t="str">
            <v>--</v>
          </cell>
          <cell r="BB64">
            <v>0</v>
          </cell>
          <cell r="BC64" t="str">
            <v>--</v>
          </cell>
          <cell r="BD64">
            <v>0</v>
          </cell>
          <cell r="BE64" t="str">
            <v>--</v>
          </cell>
          <cell r="BF64">
            <v>0</v>
          </cell>
          <cell r="BG64" t="str">
            <v/>
          </cell>
        </row>
        <row r="65">
          <cell r="A65" t="str">
            <v>应付职工薪酬</v>
          </cell>
          <cell r="B65">
            <v>96430000</v>
          </cell>
          <cell r="C65">
            <v>96430000</v>
          </cell>
          <cell r="D65">
            <v>90080000</v>
          </cell>
          <cell r="E65">
            <v>79930000</v>
          </cell>
          <cell r="F65">
            <v>138860000</v>
          </cell>
          <cell r="G65">
            <v>91390000</v>
          </cell>
          <cell r="H65">
            <v>80840000</v>
          </cell>
          <cell r="I65">
            <v>75420000</v>
          </cell>
          <cell r="J65">
            <v>117390000</v>
          </cell>
          <cell r="K65">
            <v>95210000</v>
          </cell>
          <cell r="L65">
            <v>87740000</v>
          </cell>
          <cell r="M65">
            <v>13900000</v>
          </cell>
          <cell r="N65">
            <v>13750000</v>
          </cell>
          <cell r="O65">
            <v>11680000</v>
          </cell>
          <cell r="P65">
            <v>13050000</v>
          </cell>
          <cell r="Q65">
            <v>10800000</v>
          </cell>
          <cell r="R65">
            <v>9140000</v>
          </cell>
          <cell r="S65">
            <v>14630000</v>
          </cell>
          <cell r="T65">
            <v>12210000</v>
          </cell>
          <cell r="U65">
            <v>8210000</v>
          </cell>
          <cell r="V65">
            <v>7200000</v>
          </cell>
          <cell r="W65">
            <v>9590000</v>
          </cell>
          <cell r="X65">
            <v>10260000</v>
          </cell>
          <cell r="Y65">
            <v>8430000</v>
          </cell>
          <cell r="Z65">
            <v>7450000</v>
          </cell>
          <cell r="AA65">
            <v>13210000</v>
          </cell>
          <cell r="AB65">
            <v>9430000</v>
          </cell>
          <cell r="AC65">
            <v>6110000</v>
          </cell>
          <cell r="AD65">
            <v>4490000</v>
          </cell>
          <cell r="AE65">
            <v>7700000</v>
          </cell>
          <cell r="AF65">
            <v>1540000</v>
          </cell>
          <cell r="AG65">
            <v>3440000</v>
          </cell>
          <cell r="AH65">
            <v>1920000</v>
          </cell>
          <cell r="AI65">
            <v>9090000</v>
          </cell>
          <cell r="AJ65">
            <v>6010000</v>
          </cell>
          <cell r="AK65">
            <v>5720000</v>
          </cell>
          <cell r="AL65">
            <v>1100000</v>
          </cell>
          <cell r="AM65">
            <v>4590000</v>
          </cell>
          <cell r="AN65">
            <v>6080000</v>
          </cell>
          <cell r="AO65">
            <v>3900000</v>
          </cell>
          <cell r="AP65">
            <v>6540000</v>
          </cell>
          <cell r="AQ65">
            <v>3230000</v>
          </cell>
          <cell r="AR65">
            <v>2930000</v>
          </cell>
          <cell r="AS65">
            <v>5670000</v>
          </cell>
          <cell r="AT65">
            <v>3280000</v>
          </cell>
          <cell r="AU65">
            <v>2950000</v>
          </cell>
          <cell r="AV65">
            <v>3900000</v>
          </cell>
          <cell r="AW65">
            <v>2850000</v>
          </cell>
          <cell r="AX65">
            <v>1870000</v>
          </cell>
          <cell r="AY65">
            <v>2540000</v>
          </cell>
          <cell r="AZ65">
            <v>2900000</v>
          </cell>
          <cell r="BA65">
            <v>1830000</v>
          </cell>
          <cell r="BB65">
            <v>1070000</v>
          </cell>
          <cell r="BC65">
            <v>5480000</v>
          </cell>
          <cell r="BD65">
            <v>4800000</v>
          </cell>
          <cell r="BE65">
            <v>5640000</v>
          </cell>
          <cell r="BF65">
            <v>3520000</v>
          </cell>
          <cell r="BG65" t="str">
            <v/>
          </cell>
        </row>
        <row r="66">
          <cell r="A66" t="str">
            <v>应交税费</v>
          </cell>
          <cell r="B66">
            <v>252420000</v>
          </cell>
          <cell r="C66">
            <v>252420000</v>
          </cell>
          <cell r="D66">
            <v>179810000</v>
          </cell>
          <cell r="E66">
            <v>195170000</v>
          </cell>
          <cell r="F66">
            <v>387390000</v>
          </cell>
          <cell r="G66">
            <v>255080000</v>
          </cell>
          <cell r="H66">
            <v>274390000</v>
          </cell>
          <cell r="I66">
            <v>369760000</v>
          </cell>
          <cell r="J66">
            <v>406180000</v>
          </cell>
          <cell r="K66">
            <v>269800000</v>
          </cell>
          <cell r="L66">
            <v>165130000</v>
          </cell>
          <cell r="M66">
            <v>200290000</v>
          </cell>
          <cell r="N66">
            <v>211170000</v>
          </cell>
          <cell r="O66">
            <v>149140000</v>
          </cell>
          <cell r="P66">
            <v>70690000</v>
          </cell>
          <cell r="Q66">
            <v>136160000</v>
          </cell>
          <cell r="R66">
            <v>207640000</v>
          </cell>
          <cell r="S66">
            <v>123300000</v>
          </cell>
          <cell r="T66">
            <v>44870000</v>
          </cell>
          <cell r="U66">
            <v>167600000</v>
          </cell>
          <cell r="V66">
            <v>249470000</v>
          </cell>
          <cell r="W66">
            <v>96080000</v>
          </cell>
          <cell r="X66">
            <v>61880000</v>
          </cell>
          <cell r="Y66">
            <v>123140000</v>
          </cell>
          <cell r="Z66">
            <v>175950000</v>
          </cell>
          <cell r="AA66">
            <v>97200000</v>
          </cell>
          <cell r="AB66">
            <v>4630000</v>
          </cell>
          <cell r="AC66">
            <v>51490000</v>
          </cell>
          <cell r="AD66">
            <v>92250000</v>
          </cell>
          <cell r="AE66">
            <v>73870000</v>
          </cell>
          <cell r="AF66">
            <v>3850000</v>
          </cell>
          <cell r="AG66">
            <v>89560000</v>
          </cell>
          <cell r="AH66">
            <v>101220000</v>
          </cell>
          <cell r="AI66">
            <v>63680000</v>
          </cell>
          <cell r="AJ66">
            <v>43650000</v>
          </cell>
          <cell r="AK66">
            <v>74110000</v>
          </cell>
          <cell r="AL66">
            <v>104580000</v>
          </cell>
          <cell r="AM66">
            <v>50700000</v>
          </cell>
          <cell r="AN66">
            <v>40590000</v>
          </cell>
          <cell r="AO66">
            <v>47000000</v>
          </cell>
          <cell r="AP66">
            <v>57320000</v>
          </cell>
          <cell r="AQ66">
            <v>41820000</v>
          </cell>
          <cell r="AR66">
            <v>26040000</v>
          </cell>
          <cell r="AS66">
            <v>14120000</v>
          </cell>
          <cell r="AT66">
            <v>10660000</v>
          </cell>
          <cell r="AU66">
            <v>-9700000</v>
          </cell>
          <cell r="AV66">
            <v>30010000</v>
          </cell>
          <cell r="AW66">
            <v>41330000</v>
          </cell>
          <cell r="AX66">
            <v>-260000</v>
          </cell>
          <cell r="AY66">
            <v>24500000</v>
          </cell>
          <cell r="AZ66">
            <v>41820000</v>
          </cell>
          <cell r="BA66">
            <v>53100000</v>
          </cell>
          <cell r="BB66">
            <v>52960000</v>
          </cell>
          <cell r="BC66">
            <v>31150000</v>
          </cell>
          <cell r="BD66">
            <v>20740000</v>
          </cell>
          <cell r="BE66">
            <v>32180000</v>
          </cell>
          <cell r="BF66">
            <v>36190000</v>
          </cell>
          <cell r="BG66" t="str">
            <v/>
          </cell>
        </row>
        <row r="67">
          <cell r="A67" t="str">
            <v>应付利息</v>
          </cell>
          <cell r="B67">
            <v>110000</v>
          </cell>
          <cell r="C67">
            <v>110000</v>
          </cell>
          <cell r="D67">
            <v>160000</v>
          </cell>
          <cell r="E67">
            <v>150000</v>
          </cell>
          <cell r="F67">
            <v>200000</v>
          </cell>
          <cell r="G67">
            <v>180000</v>
          </cell>
          <cell r="H67">
            <v>220000</v>
          </cell>
          <cell r="I67">
            <v>180000</v>
          </cell>
          <cell r="J67">
            <v>200000</v>
          </cell>
          <cell r="K67">
            <v>1440000</v>
          </cell>
          <cell r="L67">
            <v>830000</v>
          </cell>
          <cell r="M67" t="str">
            <v>--</v>
          </cell>
          <cell r="N67" t="str">
            <v>--</v>
          </cell>
          <cell r="O67" t="str">
            <v>--</v>
          </cell>
          <cell r="P67" t="str">
            <v>--</v>
          </cell>
          <cell r="Q67" t="str">
            <v>--</v>
          </cell>
          <cell r="R67" t="str">
            <v>--</v>
          </cell>
          <cell r="S67" t="str">
            <v>--</v>
          </cell>
          <cell r="T67" t="str">
            <v>--</v>
          </cell>
          <cell r="U67" t="str">
            <v>--</v>
          </cell>
          <cell r="V67" t="str">
            <v>--</v>
          </cell>
          <cell r="W67" t="str">
            <v>--</v>
          </cell>
          <cell r="X67" t="str">
            <v>--</v>
          </cell>
          <cell r="Y67" t="str">
            <v>--</v>
          </cell>
          <cell r="Z67" t="str">
            <v>--</v>
          </cell>
          <cell r="AA67" t="str">
            <v>--</v>
          </cell>
          <cell r="AB67" t="str">
            <v>--</v>
          </cell>
          <cell r="AC67" t="str">
            <v>--</v>
          </cell>
          <cell r="AD67" t="str">
            <v>--</v>
          </cell>
          <cell r="AE67" t="str">
            <v>--</v>
          </cell>
          <cell r="AF67" t="str">
            <v>--</v>
          </cell>
          <cell r="AG67" t="str">
            <v>--</v>
          </cell>
          <cell r="AH67" t="str">
            <v>--</v>
          </cell>
          <cell r="AI67" t="str">
            <v>--</v>
          </cell>
          <cell r="AJ67" t="str">
            <v>--</v>
          </cell>
          <cell r="AK67" t="str">
            <v>--</v>
          </cell>
          <cell r="AL67" t="str">
            <v>--</v>
          </cell>
          <cell r="AM67" t="str">
            <v>--</v>
          </cell>
          <cell r="AN67" t="str">
            <v>--</v>
          </cell>
          <cell r="AO67" t="str">
            <v>--</v>
          </cell>
          <cell r="AP67" t="str">
            <v>--</v>
          </cell>
          <cell r="AQ67" t="str">
            <v>--</v>
          </cell>
          <cell r="AR67">
            <v>0</v>
          </cell>
          <cell r="AS67" t="str">
            <v>--</v>
          </cell>
          <cell r="AT67">
            <v>0</v>
          </cell>
          <cell r="AU67" t="str">
            <v>--</v>
          </cell>
          <cell r="AV67">
            <v>0</v>
          </cell>
          <cell r="AW67" t="str">
            <v>--</v>
          </cell>
          <cell r="AX67" t="str">
            <v>--</v>
          </cell>
          <cell r="AY67" t="str">
            <v>--</v>
          </cell>
          <cell r="AZ67" t="str">
            <v>--</v>
          </cell>
          <cell r="BA67" t="str">
            <v>--</v>
          </cell>
          <cell r="BB67">
            <v>0</v>
          </cell>
          <cell r="BC67" t="str">
            <v>--</v>
          </cell>
          <cell r="BD67">
            <v>0</v>
          </cell>
          <cell r="BE67" t="str">
            <v>--</v>
          </cell>
          <cell r="BF67">
            <v>0</v>
          </cell>
          <cell r="BG67" t="str">
            <v/>
          </cell>
        </row>
        <row r="68">
          <cell r="A68" t="str">
            <v>应付股利</v>
          </cell>
          <cell r="B68">
            <v>63500000</v>
          </cell>
          <cell r="C68">
            <v>63500000</v>
          </cell>
          <cell r="D68">
            <v>63500000</v>
          </cell>
          <cell r="E68">
            <v>41000000</v>
          </cell>
          <cell r="F68">
            <v>41000000</v>
          </cell>
          <cell r="G68">
            <v>43590000</v>
          </cell>
          <cell r="H68">
            <v>43590000</v>
          </cell>
          <cell r="I68">
            <v>15620000</v>
          </cell>
          <cell r="J68">
            <v>15620000</v>
          </cell>
          <cell r="K68">
            <v>15620000</v>
          </cell>
          <cell r="L68">
            <v>28860000</v>
          </cell>
          <cell r="M68">
            <v>1730000</v>
          </cell>
          <cell r="N68">
            <v>1730000</v>
          </cell>
          <cell r="O68">
            <v>1730000</v>
          </cell>
          <cell r="P68">
            <v>390000</v>
          </cell>
          <cell r="Q68">
            <v>390000</v>
          </cell>
          <cell r="R68">
            <v>390000</v>
          </cell>
          <cell r="S68">
            <v>390000</v>
          </cell>
          <cell r="T68">
            <v>16500000</v>
          </cell>
          <cell r="U68">
            <v>230000</v>
          </cell>
          <cell r="V68">
            <v>230000</v>
          </cell>
          <cell r="W68">
            <v>230000</v>
          </cell>
          <cell r="X68">
            <v>8780000</v>
          </cell>
          <cell r="Y68">
            <v>640000</v>
          </cell>
          <cell r="Z68">
            <v>640000</v>
          </cell>
          <cell r="AA68">
            <v>6200000</v>
          </cell>
          <cell r="AB68">
            <v>60000</v>
          </cell>
          <cell r="AC68">
            <v>60000</v>
          </cell>
          <cell r="AD68">
            <v>60000</v>
          </cell>
          <cell r="AE68">
            <v>60000</v>
          </cell>
          <cell r="AF68">
            <v>60000</v>
          </cell>
          <cell r="AG68">
            <v>60000</v>
          </cell>
          <cell r="AH68">
            <v>60000</v>
          </cell>
          <cell r="AI68">
            <v>60000</v>
          </cell>
          <cell r="AJ68">
            <v>60000</v>
          </cell>
          <cell r="AK68">
            <v>60000</v>
          </cell>
          <cell r="AL68">
            <v>60000</v>
          </cell>
          <cell r="AM68">
            <v>5860000</v>
          </cell>
          <cell r="AN68">
            <v>120000</v>
          </cell>
          <cell r="AO68">
            <v>120000</v>
          </cell>
          <cell r="AP68">
            <v>120000</v>
          </cell>
          <cell r="AQ68">
            <v>120000</v>
          </cell>
          <cell r="AR68">
            <v>1590000</v>
          </cell>
          <cell r="AS68">
            <v>470000</v>
          </cell>
          <cell r="AT68">
            <v>470000</v>
          </cell>
          <cell r="AU68">
            <v>470000</v>
          </cell>
          <cell r="AV68">
            <v>470000</v>
          </cell>
          <cell r="AW68">
            <v>470000</v>
          </cell>
          <cell r="AX68">
            <v>5520000</v>
          </cell>
          <cell r="AY68">
            <v>5520000</v>
          </cell>
          <cell r="AZ68">
            <v>14420000</v>
          </cell>
          <cell r="BA68">
            <v>420000</v>
          </cell>
          <cell r="BB68">
            <v>420000</v>
          </cell>
          <cell r="BC68">
            <v>420000</v>
          </cell>
          <cell r="BD68">
            <v>420000</v>
          </cell>
          <cell r="BE68">
            <v>520000</v>
          </cell>
          <cell r="BF68">
            <v>540000</v>
          </cell>
          <cell r="BG68" t="str">
            <v/>
          </cell>
        </row>
        <row r="69">
          <cell r="A69" t="str">
            <v>其他应交款</v>
          </cell>
          <cell r="B69" t="str">
            <v>--</v>
          </cell>
          <cell r="C69" t="str">
            <v>--</v>
          </cell>
          <cell r="D69" t="str">
            <v>--</v>
          </cell>
          <cell r="E69" t="str">
            <v>--</v>
          </cell>
          <cell r="F69" t="str">
            <v>--</v>
          </cell>
          <cell r="G69" t="str">
            <v>--</v>
          </cell>
          <cell r="H69" t="str">
            <v>--</v>
          </cell>
          <cell r="I69" t="str">
            <v>--</v>
          </cell>
          <cell r="J69" t="str">
            <v>--</v>
          </cell>
          <cell r="K69" t="str">
            <v>--</v>
          </cell>
          <cell r="L69" t="str">
            <v>--</v>
          </cell>
          <cell r="M69" t="str">
            <v>--</v>
          </cell>
          <cell r="N69" t="str">
            <v>--</v>
          </cell>
          <cell r="O69" t="str">
            <v>--</v>
          </cell>
          <cell r="P69" t="str">
            <v>--</v>
          </cell>
          <cell r="Q69" t="str">
            <v>--</v>
          </cell>
          <cell r="R69" t="str">
            <v>--</v>
          </cell>
          <cell r="S69" t="str">
            <v>--</v>
          </cell>
          <cell r="T69" t="str">
            <v>--</v>
          </cell>
          <cell r="U69" t="str">
            <v>--</v>
          </cell>
          <cell r="V69" t="str">
            <v>--</v>
          </cell>
          <cell r="W69" t="str">
            <v>--</v>
          </cell>
          <cell r="X69" t="str">
            <v>--</v>
          </cell>
          <cell r="Y69" t="str">
            <v>--</v>
          </cell>
          <cell r="Z69" t="str">
            <v>--</v>
          </cell>
          <cell r="AA69" t="str">
            <v>--</v>
          </cell>
          <cell r="AB69" t="str">
            <v>--</v>
          </cell>
          <cell r="AC69" t="str">
            <v>--</v>
          </cell>
          <cell r="AD69" t="str">
            <v>--</v>
          </cell>
          <cell r="AE69" t="str">
            <v>--</v>
          </cell>
          <cell r="AF69" t="str">
            <v>--</v>
          </cell>
          <cell r="AG69" t="str">
            <v>--</v>
          </cell>
          <cell r="AH69" t="str">
            <v>--</v>
          </cell>
          <cell r="AI69" t="str">
            <v>--</v>
          </cell>
          <cell r="AJ69" t="str">
            <v>--</v>
          </cell>
          <cell r="AK69" t="str">
            <v>--</v>
          </cell>
          <cell r="AL69" t="str">
            <v>--</v>
          </cell>
          <cell r="AM69" t="str">
            <v>--</v>
          </cell>
          <cell r="AN69" t="str">
            <v>--</v>
          </cell>
          <cell r="AO69" t="str">
            <v>--</v>
          </cell>
          <cell r="AP69" t="str">
            <v>--</v>
          </cell>
          <cell r="AQ69" t="str">
            <v>--</v>
          </cell>
          <cell r="AR69">
            <v>0</v>
          </cell>
          <cell r="AS69" t="str">
            <v>--</v>
          </cell>
          <cell r="AT69">
            <v>0</v>
          </cell>
          <cell r="AU69" t="str">
            <v>--</v>
          </cell>
          <cell r="AV69">
            <v>0</v>
          </cell>
          <cell r="AW69" t="str">
            <v>--</v>
          </cell>
          <cell r="AX69" t="str">
            <v>--</v>
          </cell>
          <cell r="AY69" t="str">
            <v>--</v>
          </cell>
          <cell r="AZ69" t="str">
            <v>--</v>
          </cell>
          <cell r="BA69" t="str">
            <v>--</v>
          </cell>
          <cell r="BB69">
            <v>0</v>
          </cell>
          <cell r="BC69" t="str">
            <v>--</v>
          </cell>
          <cell r="BD69">
            <v>0</v>
          </cell>
          <cell r="BE69" t="str">
            <v>--</v>
          </cell>
          <cell r="BF69">
            <v>0</v>
          </cell>
          <cell r="BG69" t="str">
            <v/>
          </cell>
        </row>
        <row r="70">
          <cell r="A70" t="str">
            <v>应付保证金</v>
          </cell>
          <cell r="B70" t="str">
            <v>--</v>
          </cell>
          <cell r="C70" t="str">
            <v>--</v>
          </cell>
          <cell r="D70" t="str">
            <v>--</v>
          </cell>
          <cell r="E70" t="str">
            <v>--</v>
          </cell>
          <cell r="F70" t="str">
            <v>--</v>
          </cell>
          <cell r="G70" t="str">
            <v>--</v>
          </cell>
          <cell r="H70" t="str">
            <v>--</v>
          </cell>
          <cell r="I70" t="str">
            <v>--</v>
          </cell>
          <cell r="J70" t="str">
            <v>--</v>
          </cell>
          <cell r="K70" t="str">
            <v>--</v>
          </cell>
          <cell r="L70" t="str">
            <v>--</v>
          </cell>
          <cell r="M70" t="str">
            <v>--</v>
          </cell>
          <cell r="N70" t="str">
            <v>--</v>
          </cell>
          <cell r="O70" t="str">
            <v>--</v>
          </cell>
          <cell r="P70" t="str">
            <v>--</v>
          </cell>
          <cell r="Q70" t="str">
            <v>--</v>
          </cell>
          <cell r="R70" t="str">
            <v>--</v>
          </cell>
          <cell r="S70" t="str">
            <v>--</v>
          </cell>
          <cell r="T70" t="str">
            <v>--</v>
          </cell>
          <cell r="U70" t="str">
            <v>--</v>
          </cell>
          <cell r="V70" t="str">
            <v>--</v>
          </cell>
          <cell r="W70" t="str">
            <v>--</v>
          </cell>
          <cell r="X70" t="str">
            <v>--</v>
          </cell>
          <cell r="Y70" t="str">
            <v>--</v>
          </cell>
          <cell r="Z70" t="str">
            <v>--</v>
          </cell>
          <cell r="AA70" t="str">
            <v>--</v>
          </cell>
          <cell r="AB70" t="str">
            <v>--</v>
          </cell>
          <cell r="AC70" t="str">
            <v>--</v>
          </cell>
          <cell r="AD70" t="str">
            <v>--</v>
          </cell>
          <cell r="AE70" t="str">
            <v>--</v>
          </cell>
          <cell r="AF70" t="str">
            <v>--</v>
          </cell>
          <cell r="AG70" t="str">
            <v>--</v>
          </cell>
          <cell r="AH70" t="str">
            <v>--</v>
          </cell>
          <cell r="AI70" t="str">
            <v>--</v>
          </cell>
          <cell r="AJ70" t="str">
            <v>--</v>
          </cell>
          <cell r="AK70" t="str">
            <v>--</v>
          </cell>
          <cell r="AL70" t="str">
            <v>--</v>
          </cell>
          <cell r="AM70" t="str">
            <v>--</v>
          </cell>
          <cell r="AN70" t="str">
            <v>--</v>
          </cell>
          <cell r="AO70" t="str">
            <v>--</v>
          </cell>
          <cell r="AP70" t="str">
            <v>--</v>
          </cell>
          <cell r="AQ70" t="str">
            <v>--</v>
          </cell>
          <cell r="AR70">
            <v>0</v>
          </cell>
          <cell r="AS70" t="str">
            <v>--</v>
          </cell>
          <cell r="AT70">
            <v>0</v>
          </cell>
          <cell r="AU70" t="str">
            <v>--</v>
          </cell>
          <cell r="AV70">
            <v>0</v>
          </cell>
          <cell r="AW70" t="str">
            <v>--</v>
          </cell>
          <cell r="AX70" t="str">
            <v>--</v>
          </cell>
          <cell r="AY70" t="str">
            <v>--</v>
          </cell>
          <cell r="AZ70" t="str">
            <v>--</v>
          </cell>
          <cell r="BA70" t="str">
            <v>--</v>
          </cell>
          <cell r="BB70">
            <v>0</v>
          </cell>
          <cell r="BC70" t="str">
            <v>--</v>
          </cell>
          <cell r="BD70">
            <v>0</v>
          </cell>
          <cell r="BE70" t="str">
            <v>--</v>
          </cell>
          <cell r="BF70">
            <v>0</v>
          </cell>
          <cell r="BG70" t="str">
            <v/>
          </cell>
        </row>
        <row r="71">
          <cell r="A71" t="str">
            <v>内部应付款</v>
          </cell>
          <cell r="B71" t="str">
            <v>--</v>
          </cell>
          <cell r="C71" t="str">
            <v>--</v>
          </cell>
          <cell r="D71" t="str">
            <v>--</v>
          </cell>
          <cell r="E71" t="str">
            <v>--</v>
          </cell>
          <cell r="F71" t="str">
            <v>--</v>
          </cell>
          <cell r="G71" t="str">
            <v>--</v>
          </cell>
          <cell r="H71" t="str">
            <v>--</v>
          </cell>
          <cell r="I71" t="str">
            <v>--</v>
          </cell>
          <cell r="J71" t="str">
            <v>--</v>
          </cell>
          <cell r="K71" t="str">
            <v>--</v>
          </cell>
          <cell r="L71" t="str">
            <v>--</v>
          </cell>
          <cell r="M71" t="str">
            <v>--</v>
          </cell>
          <cell r="N71" t="str">
            <v>--</v>
          </cell>
          <cell r="O71" t="str">
            <v>--</v>
          </cell>
          <cell r="P71" t="str">
            <v>--</v>
          </cell>
          <cell r="Q71" t="str">
            <v>--</v>
          </cell>
          <cell r="R71" t="str">
            <v>--</v>
          </cell>
          <cell r="S71" t="str">
            <v>--</v>
          </cell>
          <cell r="T71" t="str">
            <v>--</v>
          </cell>
          <cell r="U71" t="str">
            <v>--</v>
          </cell>
          <cell r="V71" t="str">
            <v>--</v>
          </cell>
          <cell r="W71" t="str">
            <v>--</v>
          </cell>
          <cell r="X71" t="str">
            <v>--</v>
          </cell>
          <cell r="Y71" t="str">
            <v>--</v>
          </cell>
          <cell r="Z71" t="str">
            <v>--</v>
          </cell>
          <cell r="AA71" t="str">
            <v>--</v>
          </cell>
          <cell r="AB71" t="str">
            <v>--</v>
          </cell>
          <cell r="AC71" t="str">
            <v>--</v>
          </cell>
          <cell r="AD71" t="str">
            <v>--</v>
          </cell>
          <cell r="AE71" t="str">
            <v>--</v>
          </cell>
          <cell r="AF71" t="str">
            <v>--</v>
          </cell>
          <cell r="AG71" t="str">
            <v>--</v>
          </cell>
          <cell r="AH71" t="str">
            <v>--</v>
          </cell>
          <cell r="AI71" t="str">
            <v>--</v>
          </cell>
          <cell r="AJ71" t="str">
            <v>--</v>
          </cell>
          <cell r="AK71" t="str">
            <v>--</v>
          </cell>
          <cell r="AL71" t="str">
            <v>--</v>
          </cell>
          <cell r="AM71" t="str">
            <v>--</v>
          </cell>
          <cell r="AN71" t="str">
            <v>--</v>
          </cell>
          <cell r="AO71" t="str">
            <v>--</v>
          </cell>
          <cell r="AP71" t="str">
            <v>--</v>
          </cell>
          <cell r="AQ71" t="str">
            <v>--</v>
          </cell>
          <cell r="AR71">
            <v>0</v>
          </cell>
          <cell r="AS71" t="str">
            <v>--</v>
          </cell>
          <cell r="AT71">
            <v>0</v>
          </cell>
          <cell r="AU71" t="str">
            <v>--</v>
          </cell>
          <cell r="AV71">
            <v>0</v>
          </cell>
          <cell r="AW71" t="str">
            <v>--</v>
          </cell>
          <cell r="AX71" t="str">
            <v>--</v>
          </cell>
          <cell r="AY71" t="str">
            <v>--</v>
          </cell>
          <cell r="AZ71" t="str">
            <v>--</v>
          </cell>
          <cell r="BA71" t="str">
            <v>--</v>
          </cell>
          <cell r="BB71">
            <v>0</v>
          </cell>
          <cell r="BC71" t="str">
            <v>--</v>
          </cell>
          <cell r="BD71">
            <v>0</v>
          </cell>
          <cell r="BE71" t="str">
            <v>--</v>
          </cell>
          <cell r="BF71">
            <v>0</v>
          </cell>
          <cell r="BG71" t="str">
            <v/>
          </cell>
        </row>
        <row r="72">
          <cell r="A72" t="str">
            <v>其他应付款</v>
          </cell>
          <cell r="B72" t="str">
            <v>--</v>
          </cell>
          <cell r="C72" t="str">
            <v>--</v>
          </cell>
          <cell r="D72">
            <v>568320000</v>
          </cell>
          <cell r="E72" t="str">
            <v>--</v>
          </cell>
          <cell r="F72">
            <v>549130000</v>
          </cell>
          <cell r="G72" t="str">
            <v>--</v>
          </cell>
          <cell r="H72">
            <v>605950000</v>
          </cell>
          <cell r="I72" t="str">
            <v>--</v>
          </cell>
          <cell r="J72">
            <v>835060000</v>
          </cell>
          <cell r="K72" t="str">
            <v>--</v>
          </cell>
          <cell r="L72">
            <v>850710000</v>
          </cell>
          <cell r="M72">
            <v>339730000</v>
          </cell>
          <cell r="N72">
            <v>340140000</v>
          </cell>
          <cell r="O72">
            <v>306330000</v>
          </cell>
          <cell r="P72">
            <v>291300000</v>
          </cell>
          <cell r="Q72">
            <v>443790000</v>
          </cell>
          <cell r="R72">
            <v>431150000</v>
          </cell>
          <cell r="S72">
            <v>357850000</v>
          </cell>
          <cell r="T72">
            <v>320910000</v>
          </cell>
          <cell r="U72">
            <v>339040000</v>
          </cell>
          <cell r="V72">
            <v>290480000</v>
          </cell>
          <cell r="W72">
            <v>346300000</v>
          </cell>
          <cell r="X72">
            <v>264590000</v>
          </cell>
          <cell r="Y72">
            <v>266870000</v>
          </cell>
          <cell r="Z72">
            <v>308190000</v>
          </cell>
          <cell r="AA72">
            <v>144530000</v>
          </cell>
          <cell r="AB72">
            <v>183980000</v>
          </cell>
          <cell r="AC72">
            <v>125130000</v>
          </cell>
          <cell r="AD72">
            <v>139190000</v>
          </cell>
          <cell r="AE72">
            <v>158120000</v>
          </cell>
          <cell r="AF72">
            <v>56780000</v>
          </cell>
          <cell r="AG72">
            <v>22530000</v>
          </cell>
          <cell r="AH72">
            <v>55680000</v>
          </cell>
          <cell r="AI72">
            <v>43630000</v>
          </cell>
          <cell r="AJ72">
            <v>51680000</v>
          </cell>
          <cell r="AK72">
            <v>39640000</v>
          </cell>
          <cell r="AL72">
            <v>92320000</v>
          </cell>
          <cell r="AM72">
            <v>48270000</v>
          </cell>
          <cell r="AN72">
            <v>37160000</v>
          </cell>
          <cell r="AO72">
            <v>46150000</v>
          </cell>
          <cell r="AP72">
            <v>86700000</v>
          </cell>
          <cell r="AQ72">
            <v>50880000</v>
          </cell>
          <cell r="AR72">
            <v>54570000</v>
          </cell>
          <cell r="AS72">
            <v>54070000</v>
          </cell>
          <cell r="AT72">
            <v>52830000</v>
          </cell>
          <cell r="AU72">
            <v>11630000</v>
          </cell>
          <cell r="AV72">
            <v>19790000</v>
          </cell>
          <cell r="AW72">
            <v>16950000</v>
          </cell>
          <cell r="AX72">
            <v>73520000</v>
          </cell>
          <cell r="AY72">
            <v>16560000</v>
          </cell>
          <cell r="AZ72">
            <v>24550000</v>
          </cell>
          <cell r="BA72">
            <v>14330000</v>
          </cell>
          <cell r="BB72">
            <v>7840000</v>
          </cell>
          <cell r="BC72">
            <v>15360000</v>
          </cell>
          <cell r="BD72">
            <v>12470000</v>
          </cell>
          <cell r="BE72">
            <v>22670000</v>
          </cell>
          <cell r="BF72">
            <v>23790000</v>
          </cell>
          <cell r="BG72" t="str">
            <v/>
          </cell>
        </row>
        <row r="73">
          <cell r="A73" t="str">
            <v>预提费用</v>
          </cell>
          <cell r="B73" t="str">
            <v>--</v>
          </cell>
          <cell r="C73" t="str">
            <v>--</v>
          </cell>
          <cell r="D73" t="str">
            <v>--</v>
          </cell>
          <cell r="E73" t="str">
            <v>--</v>
          </cell>
          <cell r="F73" t="str">
            <v>--</v>
          </cell>
          <cell r="G73" t="str">
            <v>--</v>
          </cell>
          <cell r="H73" t="str">
            <v>--</v>
          </cell>
          <cell r="I73" t="str">
            <v>--</v>
          </cell>
          <cell r="J73" t="str">
            <v>--</v>
          </cell>
          <cell r="K73" t="str">
            <v>--</v>
          </cell>
          <cell r="L73" t="str">
            <v>--</v>
          </cell>
          <cell r="M73" t="str">
            <v>--</v>
          </cell>
          <cell r="N73" t="str">
            <v>--</v>
          </cell>
          <cell r="O73" t="str">
            <v>--</v>
          </cell>
          <cell r="P73" t="str">
            <v>--</v>
          </cell>
          <cell r="Q73" t="str">
            <v>--</v>
          </cell>
          <cell r="R73" t="str">
            <v>--</v>
          </cell>
          <cell r="S73" t="str">
            <v>--</v>
          </cell>
          <cell r="T73" t="str">
            <v>--</v>
          </cell>
          <cell r="U73" t="str">
            <v>--</v>
          </cell>
          <cell r="V73" t="str">
            <v>--</v>
          </cell>
          <cell r="W73" t="str">
            <v>--</v>
          </cell>
          <cell r="X73" t="str">
            <v>--</v>
          </cell>
          <cell r="Y73" t="str">
            <v>--</v>
          </cell>
          <cell r="Z73" t="str">
            <v>--</v>
          </cell>
          <cell r="AA73" t="str">
            <v>--</v>
          </cell>
          <cell r="AB73" t="str">
            <v>--</v>
          </cell>
          <cell r="AC73" t="str">
            <v>--</v>
          </cell>
          <cell r="AD73" t="str">
            <v>--</v>
          </cell>
          <cell r="AE73" t="str">
            <v>--</v>
          </cell>
          <cell r="AF73" t="str">
            <v>--</v>
          </cell>
          <cell r="AG73" t="str">
            <v>--</v>
          </cell>
          <cell r="AH73" t="str">
            <v>--</v>
          </cell>
          <cell r="AI73" t="str">
            <v>--</v>
          </cell>
          <cell r="AJ73" t="str">
            <v>--</v>
          </cell>
          <cell r="AK73" t="str">
            <v>--</v>
          </cell>
          <cell r="AL73" t="str">
            <v>--</v>
          </cell>
          <cell r="AM73" t="str">
            <v>--</v>
          </cell>
          <cell r="AN73" t="str">
            <v>--</v>
          </cell>
          <cell r="AO73" t="str">
            <v>--</v>
          </cell>
          <cell r="AP73" t="str">
            <v>--</v>
          </cell>
          <cell r="AQ73" t="str">
            <v>--</v>
          </cell>
          <cell r="AR73">
            <v>0</v>
          </cell>
          <cell r="AS73" t="str">
            <v>--</v>
          </cell>
          <cell r="AT73">
            <v>0</v>
          </cell>
          <cell r="AU73" t="str">
            <v>--</v>
          </cell>
          <cell r="AV73">
            <v>0</v>
          </cell>
          <cell r="AW73" t="str">
            <v>--</v>
          </cell>
          <cell r="AX73" t="str">
            <v>--</v>
          </cell>
          <cell r="AY73" t="str">
            <v>--</v>
          </cell>
          <cell r="AZ73" t="str">
            <v>--</v>
          </cell>
          <cell r="BA73" t="str">
            <v>--</v>
          </cell>
          <cell r="BB73">
            <v>0</v>
          </cell>
          <cell r="BC73" t="str">
            <v>--</v>
          </cell>
          <cell r="BD73">
            <v>0</v>
          </cell>
          <cell r="BE73" t="str">
            <v>--</v>
          </cell>
          <cell r="BF73">
            <v>0</v>
          </cell>
          <cell r="BG73" t="str">
            <v/>
          </cell>
        </row>
        <row r="74">
          <cell r="A74" t="str">
            <v>预计流动负债</v>
          </cell>
          <cell r="B74" t="str">
            <v>--</v>
          </cell>
          <cell r="C74" t="str">
            <v>--</v>
          </cell>
          <cell r="D74" t="str">
            <v>--</v>
          </cell>
          <cell r="E74" t="str">
            <v>--</v>
          </cell>
          <cell r="F74" t="str">
            <v>--</v>
          </cell>
          <cell r="G74" t="str">
            <v>--</v>
          </cell>
          <cell r="H74" t="str">
            <v>--</v>
          </cell>
          <cell r="I74" t="str">
            <v>--</v>
          </cell>
          <cell r="J74" t="str">
            <v>--</v>
          </cell>
          <cell r="K74" t="str">
            <v>--</v>
          </cell>
          <cell r="L74" t="str">
            <v>--</v>
          </cell>
          <cell r="M74" t="str">
            <v>--</v>
          </cell>
          <cell r="N74" t="str">
            <v>--</v>
          </cell>
          <cell r="O74" t="str">
            <v>--</v>
          </cell>
          <cell r="P74" t="str">
            <v>--</v>
          </cell>
          <cell r="Q74" t="str">
            <v>--</v>
          </cell>
          <cell r="R74" t="str">
            <v>--</v>
          </cell>
          <cell r="S74" t="str">
            <v>--</v>
          </cell>
          <cell r="T74" t="str">
            <v>--</v>
          </cell>
          <cell r="U74" t="str">
            <v>--</v>
          </cell>
          <cell r="V74" t="str">
            <v>--</v>
          </cell>
          <cell r="W74" t="str">
            <v>--</v>
          </cell>
          <cell r="X74" t="str">
            <v>--</v>
          </cell>
          <cell r="Y74" t="str">
            <v>--</v>
          </cell>
          <cell r="Z74" t="str">
            <v>--</v>
          </cell>
          <cell r="AA74" t="str">
            <v>--</v>
          </cell>
          <cell r="AB74" t="str">
            <v>--</v>
          </cell>
          <cell r="AC74" t="str">
            <v>--</v>
          </cell>
          <cell r="AD74" t="str">
            <v>--</v>
          </cell>
          <cell r="AE74" t="str">
            <v>--</v>
          </cell>
          <cell r="AF74" t="str">
            <v>--</v>
          </cell>
          <cell r="AG74" t="str">
            <v>--</v>
          </cell>
          <cell r="AH74" t="str">
            <v>--</v>
          </cell>
          <cell r="AI74" t="str">
            <v>--</v>
          </cell>
          <cell r="AJ74" t="str">
            <v>--</v>
          </cell>
          <cell r="AK74" t="str">
            <v>--</v>
          </cell>
          <cell r="AL74" t="str">
            <v>--</v>
          </cell>
          <cell r="AM74" t="str">
            <v>--</v>
          </cell>
          <cell r="AN74" t="str">
            <v>--</v>
          </cell>
          <cell r="AO74" t="str">
            <v>--</v>
          </cell>
          <cell r="AP74" t="str">
            <v>--</v>
          </cell>
          <cell r="AQ74" t="str">
            <v>--</v>
          </cell>
          <cell r="AR74">
            <v>0</v>
          </cell>
          <cell r="AS74" t="str">
            <v>--</v>
          </cell>
          <cell r="AT74">
            <v>0</v>
          </cell>
          <cell r="AU74" t="str">
            <v>--</v>
          </cell>
          <cell r="AV74">
            <v>0</v>
          </cell>
          <cell r="AW74" t="str">
            <v>--</v>
          </cell>
          <cell r="AX74" t="str">
            <v>--</v>
          </cell>
          <cell r="AY74" t="str">
            <v>--</v>
          </cell>
          <cell r="AZ74" t="str">
            <v>--</v>
          </cell>
          <cell r="BA74" t="str">
            <v>--</v>
          </cell>
          <cell r="BB74">
            <v>0</v>
          </cell>
          <cell r="BC74" t="str">
            <v>--</v>
          </cell>
          <cell r="BD74">
            <v>0</v>
          </cell>
          <cell r="BE74" t="str">
            <v>--</v>
          </cell>
          <cell r="BF74">
            <v>0</v>
          </cell>
          <cell r="BG74" t="str">
            <v/>
          </cell>
        </row>
        <row r="75">
          <cell r="A75" t="str">
            <v>应付分保账款</v>
          </cell>
          <cell r="B75" t="str">
            <v>--</v>
          </cell>
          <cell r="C75" t="str">
            <v>--</v>
          </cell>
          <cell r="D75" t="str">
            <v>--</v>
          </cell>
          <cell r="E75" t="str">
            <v>--</v>
          </cell>
          <cell r="F75" t="str">
            <v>--</v>
          </cell>
          <cell r="G75" t="str">
            <v>--</v>
          </cell>
          <cell r="H75" t="str">
            <v>--</v>
          </cell>
          <cell r="I75" t="str">
            <v>--</v>
          </cell>
          <cell r="J75" t="str">
            <v>--</v>
          </cell>
          <cell r="K75" t="str">
            <v>--</v>
          </cell>
          <cell r="L75" t="str">
            <v>--</v>
          </cell>
          <cell r="M75" t="str">
            <v>--</v>
          </cell>
          <cell r="N75" t="str">
            <v>--</v>
          </cell>
          <cell r="O75" t="str">
            <v>--</v>
          </cell>
          <cell r="P75" t="str">
            <v>--</v>
          </cell>
          <cell r="Q75" t="str">
            <v>--</v>
          </cell>
          <cell r="R75" t="str">
            <v>--</v>
          </cell>
          <cell r="S75" t="str">
            <v>--</v>
          </cell>
          <cell r="T75" t="str">
            <v>--</v>
          </cell>
          <cell r="U75" t="str">
            <v>--</v>
          </cell>
          <cell r="V75" t="str">
            <v>--</v>
          </cell>
          <cell r="W75" t="str">
            <v>--</v>
          </cell>
          <cell r="X75" t="str">
            <v>--</v>
          </cell>
          <cell r="Y75" t="str">
            <v>--</v>
          </cell>
          <cell r="Z75" t="str">
            <v>--</v>
          </cell>
          <cell r="AA75" t="str">
            <v>--</v>
          </cell>
          <cell r="AB75" t="str">
            <v>--</v>
          </cell>
          <cell r="AC75" t="str">
            <v>--</v>
          </cell>
          <cell r="AD75" t="str">
            <v>--</v>
          </cell>
          <cell r="AE75" t="str">
            <v>--</v>
          </cell>
          <cell r="AF75" t="str">
            <v>--</v>
          </cell>
          <cell r="AG75" t="str">
            <v>--</v>
          </cell>
          <cell r="AH75" t="str">
            <v>--</v>
          </cell>
          <cell r="AI75" t="str">
            <v>--</v>
          </cell>
          <cell r="AJ75" t="str">
            <v>--</v>
          </cell>
          <cell r="AK75" t="str">
            <v>--</v>
          </cell>
          <cell r="AL75" t="str">
            <v>--</v>
          </cell>
          <cell r="AM75" t="str">
            <v>--</v>
          </cell>
          <cell r="AN75" t="str">
            <v>--</v>
          </cell>
          <cell r="AO75" t="str">
            <v>--</v>
          </cell>
          <cell r="AP75" t="str">
            <v>--</v>
          </cell>
          <cell r="AQ75" t="str">
            <v>--</v>
          </cell>
          <cell r="AR75">
            <v>0</v>
          </cell>
          <cell r="AS75" t="str">
            <v>--</v>
          </cell>
          <cell r="AT75">
            <v>0</v>
          </cell>
          <cell r="AU75" t="str">
            <v>--</v>
          </cell>
          <cell r="AV75">
            <v>0</v>
          </cell>
          <cell r="AW75" t="str">
            <v>--</v>
          </cell>
          <cell r="AX75" t="str">
            <v>--</v>
          </cell>
          <cell r="AY75" t="str">
            <v>--</v>
          </cell>
          <cell r="AZ75" t="str">
            <v>--</v>
          </cell>
          <cell r="BA75" t="str">
            <v>--</v>
          </cell>
          <cell r="BB75">
            <v>0</v>
          </cell>
          <cell r="BC75" t="str">
            <v>--</v>
          </cell>
          <cell r="BD75">
            <v>0</v>
          </cell>
          <cell r="BE75" t="str">
            <v>--</v>
          </cell>
          <cell r="BF75">
            <v>0</v>
          </cell>
          <cell r="BG75" t="str">
            <v/>
          </cell>
        </row>
        <row r="76">
          <cell r="A76" t="str">
            <v>保险合同准备金</v>
          </cell>
          <cell r="B76" t="str">
            <v>--</v>
          </cell>
          <cell r="C76" t="str">
            <v>--</v>
          </cell>
          <cell r="D76" t="str">
            <v>--</v>
          </cell>
          <cell r="E76" t="str">
            <v>--</v>
          </cell>
          <cell r="F76" t="str">
            <v>--</v>
          </cell>
          <cell r="G76" t="str">
            <v>--</v>
          </cell>
          <cell r="H76" t="str">
            <v>--</v>
          </cell>
          <cell r="I76" t="str">
            <v>--</v>
          </cell>
          <cell r="J76" t="str">
            <v>--</v>
          </cell>
          <cell r="K76" t="str">
            <v>--</v>
          </cell>
          <cell r="L76" t="str">
            <v>--</v>
          </cell>
          <cell r="M76" t="str">
            <v>--</v>
          </cell>
          <cell r="N76" t="str">
            <v>--</v>
          </cell>
          <cell r="O76" t="str">
            <v>--</v>
          </cell>
          <cell r="P76" t="str">
            <v>--</v>
          </cell>
          <cell r="Q76" t="str">
            <v>--</v>
          </cell>
          <cell r="R76" t="str">
            <v>--</v>
          </cell>
          <cell r="S76" t="str">
            <v>--</v>
          </cell>
          <cell r="T76" t="str">
            <v>--</v>
          </cell>
          <cell r="U76" t="str">
            <v>--</v>
          </cell>
          <cell r="V76" t="str">
            <v>--</v>
          </cell>
          <cell r="W76" t="str">
            <v>--</v>
          </cell>
          <cell r="X76" t="str">
            <v>--</v>
          </cell>
          <cell r="Y76" t="str">
            <v>--</v>
          </cell>
          <cell r="Z76" t="str">
            <v>--</v>
          </cell>
          <cell r="AA76" t="str">
            <v>--</v>
          </cell>
          <cell r="AB76" t="str">
            <v>--</v>
          </cell>
          <cell r="AC76" t="str">
            <v>--</v>
          </cell>
          <cell r="AD76" t="str">
            <v>--</v>
          </cell>
          <cell r="AE76" t="str">
            <v>--</v>
          </cell>
          <cell r="AF76" t="str">
            <v>--</v>
          </cell>
          <cell r="AG76" t="str">
            <v>--</v>
          </cell>
          <cell r="AH76" t="str">
            <v>--</v>
          </cell>
          <cell r="AI76" t="str">
            <v>--</v>
          </cell>
          <cell r="AJ76" t="str">
            <v>--</v>
          </cell>
          <cell r="AK76" t="str">
            <v>--</v>
          </cell>
          <cell r="AL76" t="str">
            <v>--</v>
          </cell>
          <cell r="AM76" t="str">
            <v>--</v>
          </cell>
          <cell r="AN76" t="str">
            <v>--</v>
          </cell>
          <cell r="AO76" t="str">
            <v>--</v>
          </cell>
          <cell r="AP76" t="str">
            <v>--</v>
          </cell>
          <cell r="AQ76" t="str">
            <v>--</v>
          </cell>
          <cell r="AR76">
            <v>0</v>
          </cell>
          <cell r="AS76" t="str">
            <v>--</v>
          </cell>
          <cell r="AT76">
            <v>0</v>
          </cell>
          <cell r="AU76" t="str">
            <v>--</v>
          </cell>
          <cell r="AV76">
            <v>0</v>
          </cell>
          <cell r="AW76" t="str">
            <v>--</v>
          </cell>
          <cell r="AX76" t="str">
            <v>--</v>
          </cell>
          <cell r="AY76" t="str">
            <v>--</v>
          </cell>
          <cell r="AZ76" t="str">
            <v>--</v>
          </cell>
          <cell r="BA76" t="str">
            <v>--</v>
          </cell>
          <cell r="BB76">
            <v>0</v>
          </cell>
          <cell r="BC76" t="str">
            <v>--</v>
          </cell>
          <cell r="BD76">
            <v>0</v>
          </cell>
          <cell r="BE76" t="str">
            <v>--</v>
          </cell>
          <cell r="BF76">
            <v>0</v>
          </cell>
          <cell r="BG76" t="str">
            <v/>
          </cell>
        </row>
        <row r="77">
          <cell r="A77" t="str">
            <v>代理买卖证券款</v>
          </cell>
          <cell r="B77" t="str">
            <v>--</v>
          </cell>
          <cell r="C77" t="str">
            <v>--</v>
          </cell>
          <cell r="D77" t="str">
            <v>--</v>
          </cell>
          <cell r="E77" t="str">
            <v>--</v>
          </cell>
          <cell r="F77" t="str">
            <v>--</v>
          </cell>
          <cell r="G77" t="str">
            <v>--</v>
          </cell>
          <cell r="H77" t="str">
            <v>--</v>
          </cell>
          <cell r="I77" t="str">
            <v>--</v>
          </cell>
          <cell r="J77" t="str">
            <v>--</v>
          </cell>
          <cell r="K77" t="str">
            <v>--</v>
          </cell>
          <cell r="L77" t="str">
            <v>--</v>
          </cell>
          <cell r="M77" t="str">
            <v>--</v>
          </cell>
          <cell r="N77" t="str">
            <v>--</v>
          </cell>
          <cell r="O77" t="str">
            <v>--</v>
          </cell>
          <cell r="P77" t="str">
            <v>--</v>
          </cell>
          <cell r="Q77" t="str">
            <v>--</v>
          </cell>
          <cell r="R77" t="str">
            <v>--</v>
          </cell>
          <cell r="S77" t="str">
            <v>--</v>
          </cell>
          <cell r="T77" t="str">
            <v>--</v>
          </cell>
          <cell r="U77" t="str">
            <v>--</v>
          </cell>
          <cell r="V77" t="str">
            <v>--</v>
          </cell>
          <cell r="W77" t="str">
            <v>--</v>
          </cell>
          <cell r="X77" t="str">
            <v>--</v>
          </cell>
          <cell r="Y77" t="str">
            <v>--</v>
          </cell>
          <cell r="Z77" t="str">
            <v>--</v>
          </cell>
          <cell r="AA77" t="str">
            <v>--</v>
          </cell>
          <cell r="AB77" t="str">
            <v>--</v>
          </cell>
          <cell r="AC77" t="str">
            <v>--</v>
          </cell>
          <cell r="AD77" t="str">
            <v>--</v>
          </cell>
          <cell r="AE77" t="str">
            <v>--</v>
          </cell>
          <cell r="AF77" t="str">
            <v>--</v>
          </cell>
          <cell r="AG77" t="str">
            <v>--</v>
          </cell>
          <cell r="AH77" t="str">
            <v>--</v>
          </cell>
          <cell r="AI77" t="str">
            <v>--</v>
          </cell>
          <cell r="AJ77" t="str">
            <v>--</v>
          </cell>
          <cell r="AK77" t="str">
            <v>--</v>
          </cell>
          <cell r="AL77" t="str">
            <v>--</v>
          </cell>
          <cell r="AM77" t="str">
            <v>--</v>
          </cell>
          <cell r="AN77" t="str">
            <v>--</v>
          </cell>
          <cell r="AO77" t="str">
            <v>--</v>
          </cell>
          <cell r="AP77" t="str">
            <v>--</v>
          </cell>
          <cell r="AQ77" t="str">
            <v>--</v>
          </cell>
          <cell r="AR77">
            <v>0</v>
          </cell>
          <cell r="AS77" t="str">
            <v>--</v>
          </cell>
          <cell r="AT77">
            <v>0</v>
          </cell>
          <cell r="AU77" t="str">
            <v>--</v>
          </cell>
          <cell r="AV77">
            <v>0</v>
          </cell>
          <cell r="AW77" t="str">
            <v>--</v>
          </cell>
          <cell r="AX77" t="str">
            <v>--</v>
          </cell>
          <cell r="AY77" t="str">
            <v>--</v>
          </cell>
          <cell r="AZ77" t="str">
            <v>--</v>
          </cell>
          <cell r="BA77" t="str">
            <v>--</v>
          </cell>
          <cell r="BB77">
            <v>0</v>
          </cell>
          <cell r="BC77" t="str">
            <v>--</v>
          </cell>
          <cell r="BD77">
            <v>0</v>
          </cell>
          <cell r="BE77" t="str">
            <v>--</v>
          </cell>
          <cell r="BF77">
            <v>0</v>
          </cell>
          <cell r="BG77" t="str">
            <v/>
          </cell>
        </row>
        <row r="78">
          <cell r="A78" t="str">
            <v>代理承销证券款</v>
          </cell>
          <cell r="B78" t="str">
            <v>--</v>
          </cell>
          <cell r="C78" t="str">
            <v>--</v>
          </cell>
          <cell r="D78" t="str">
            <v>--</v>
          </cell>
          <cell r="E78" t="str">
            <v>--</v>
          </cell>
          <cell r="F78" t="str">
            <v>--</v>
          </cell>
          <cell r="G78" t="str">
            <v>--</v>
          </cell>
          <cell r="H78" t="str">
            <v>--</v>
          </cell>
          <cell r="I78" t="str">
            <v>--</v>
          </cell>
          <cell r="J78" t="str">
            <v>--</v>
          </cell>
          <cell r="K78" t="str">
            <v>--</v>
          </cell>
          <cell r="L78" t="str">
            <v>--</v>
          </cell>
          <cell r="M78" t="str">
            <v>--</v>
          </cell>
          <cell r="N78" t="str">
            <v>--</v>
          </cell>
          <cell r="O78" t="str">
            <v>--</v>
          </cell>
          <cell r="P78" t="str">
            <v>--</v>
          </cell>
          <cell r="Q78" t="str">
            <v>--</v>
          </cell>
          <cell r="R78" t="str">
            <v>--</v>
          </cell>
          <cell r="S78" t="str">
            <v>--</v>
          </cell>
          <cell r="T78" t="str">
            <v>--</v>
          </cell>
          <cell r="U78" t="str">
            <v>--</v>
          </cell>
          <cell r="V78" t="str">
            <v>--</v>
          </cell>
          <cell r="W78" t="str">
            <v>--</v>
          </cell>
          <cell r="X78" t="str">
            <v>--</v>
          </cell>
          <cell r="Y78" t="str">
            <v>--</v>
          </cell>
          <cell r="Z78" t="str">
            <v>--</v>
          </cell>
          <cell r="AA78" t="str">
            <v>--</v>
          </cell>
          <cell r="AB78" t="str">
            <v>--</v>
          </cell>
          <cell r="AC78" t="str">
            <v>--</v>
          </cell>
          <cell r="AD78" t="str">
            <v>--</v>
          </cell>
          <cell r="AE78" t="str">
            <v>--</v>
          </cell>
          <cell r="AF78" t="str">
            <v>--</v>
          </cell>
          <cell r="AG78" t="str">
            <v>--</v>
          </cell>
          <cell r="AH78" t="str">
            <v>--</v>
          </cell>
          <cell r="AI78" t="str">
            <v>--</v>
          </cell>
          <cell r="AJ78" t="str">
            <v>--</v>
          </cell>
          <cell r="AK78" t="str">
            <v>--</v>
          </cell>
          <cell r="AL78" t="str">
            <v>--</v>
          </cell>
          <cell r="AM78" t="str">
            <v>--</v>
          </cell>
          <cell r="AN78" t="str">
            <v>--</v>
          </cell>
          <cell r="AO78" t="str">
            <v>--</v>
          </cell>
          <cell r="AP78" t="str">
            <v>--</v>
          </cell>
          <cell r="AQ78" t="str">
            <v>--</v>
          </cell>
          <cell r="AR78">
            <v>0</v>
          </cell>
          <cell r="AS78" t="str">
            <v>--</v>
          </cell>
          <cell r="AT78">
            <v>0</v>
          </cell>
          <cell r="AU78" t="str">
            <v>--</v>
          </cell>
          <cell r="AV78">
            <v>0</v>
          </cell>
          <cell r="AW78" t="str">
            <v>--</v>
          </cell>
          <cell r="AX78" t="str">
            <v>--</v>
          </cell>
          <cell r="AY78" t="str">
            <v>--</v>
          </cell>
          <cell r="AZ78" t="str">
            <v>--</v>
          </cell>
          <cell r="BA78" t="str">
            <v>--</v>
          </cell>
          <cell r="BB78">
            <v>0</v>
          </cell>
          <cell r="BC78" t="str">
            <v>--</v>
          </cell>
          <cell r="BD78">
            <v>0</v>
          </cell>
          <cell r="BE78" t="str">
            <v>--</v>
          </cell>
          <cell r="BF78">
            <v>0</v>
          </cell>
          <cell r="BG78" t="str">
            <v/>
          </cell>
        </row>
        <row r="79">
          <cell r="A79" t="str">
            <v>国际票证结算</v>
          </cell>
          <cell r="B79" t="str">
            <v>--</v>
          </cell>
          <cell r="C79" t="str">
            <v>--</v>
          </cell>
          <cell r="D79" t="str">
            <v>--</v>
          </cell>
          <cell r="E79" t="str">
            <v>--</v>
          </cell>
          <cell r="F79" t="str">
            <v>--</v>
          </cell>
          <cell r="G79" t="str">
            <v>--</v>
          </cell>
          <cell r="H79" t="str">
            <v>--</v>
          </cell>
          <cell r="I79" t="str">
            <v>--</v>
          </cell>
          <cell r="J79" t="str">
            <v>--</v>
          </cell>
          <cell r="K79" t="str">
            <v>--</v>
          </cell>
          <cell r="L79" t="str">
            <v>--</v>
          </cell>
          <cell r="M79" t="str">
            <v>--</v>
          </cell>
          <cell r="N79" t="str">
            <v>--</v>
          </cell>
          <cell r="O79" t="str">
            <v>--</v>
          </cell>
          <cell r="P79" t="str">
            <v>--</v>
          </cell>
          <cell r="Q79" t="str">
            <v>--</v>
          </cell>
          <cell r="R79" t="str">
            <v>--</v>
          </cell>
          <cell r="S79" t="str">
            <v>--</v>
          </cell>
          <cell r="T79" t="str">
            <v>--</v>
          </cell>
          <cell r="U79" t="str">
            <v>--</v>
          </cell>
          <cell r="V79" t="str">
            <v>--</v>
          </cell>
          <cell r="W79" t="str">
            <v>--</v>
          </cell>
          <cell r="X79" t="str">
            <v>--</v>
          </cell>
          <cell r="Y79" t="str">
            <v>--</v>
          </cell>
          <cell r="Z79" t="str">
            <v>--</v>
          </cell>
          <cell r="AA79" t="str">
            <v>--</v>
          </cell>
          <cell r="AB79" t="str">
            <v>--</v>
          </cell>
          <cell r="AC79" t="str">
            <v>--</v>
          </cell>
          <cell r="AD79" t="str">
            <v>--</v>
          </cell>
          <cell r="AE79" t="str">
            <v>--</v>
          </cell>
          <cell r="AF79" t="str">
            <v>--</v>
          </cell>
          <cell r="AG79" t="str">
            <v>--</v>
          </cell>
          <cell r="AH79" t="str">
            <v>--</v>
          </cell>
          <cell r="AI79" t="str">
            <v>--</v>
          </cell>
          <cell r="AJ79" t="str">
            <v>--</v>
          </cell>
          <cell r="AK79" t="str">
            <v>--</v>
          </cell>
          <cell r="AL79" t="str">
            <v>--</v>
          </cell>
          <cell r="AM79" t="str">
            <v>--</v>
          </cell>
          <cell r="AN79" t="str">
            <v>--</v>
          </cell>
          <cell r="AO79" t="str">
            <v>--</v>
          </cell>
          <cell r="AP79" t="str">
            <v>--</v>
          </cell>
          <cell r="AQ79" t="str">
            <v>--</v>
          </cell>
          <cell r="AR79">
            <v>0</v>
          </cell>
          <cell r="AS79" t="str">
            <v>--</v>
          </cell>
          <cell r="AT79">
            <v>0</v>
          </cell>
          <cell r="AU79" t="str">
            <v>--</v>
          </cell>
          <cell r="AV79">
            <v>0</v>
          </cell>
          <cell r="AW79" t="str">
            <v>--</v>
          </cell>
          <cell r="AX79" t="str">
            <v>--</v>
          </cell>
          <cell r="AY79" t="str">
            <v>--</v>
          </cell>
          <cell r="AZ79" t="str">
            <v>--</v>
          </cell>
          <cell r="BA79" t="str">
            <v>--</v>
          </cell>
          <cell r="BB79">
            <v>0</v>
          </cell>
          <cell r="BC79" t="str">
            <v>--</v>
          </cell>
          <cell r="BD79">
            <v>0</v>
          </cell>
          <cell r="BE79" t="str">
            <v>--</v>
          </cell>
          <cell r="BF79">
            <v>0</v>
          </cell>
          <cell r="BG79" t="str">
            <v/>
          </cell>
        </row>
        <row r="80">
          <cell r="A80" t="str">
            <v>国内票证结算</v>
          </cell>
          <cell r="B80" t="str">
            <v>--</v>
          </cell>
          <cell r="C80" t="str">
            <v>--</v>
          </cell>
          <cell r="D80" t="str">
            <v>--</v>
          </cell>
          <cell r="E80" t="str">
            <v>--</v>
          </cell>
          <cell r="F80" t="str">
            <v>--</v>
          </cell>
          <cell r="G80" t="str">
            <v>--</v>
          </cell>
          <cell r="H80" t="str">
            <v>--</v>
          </cell>
          <cell r="I80" t="str">
            <v>--</v>
          </cell>
          <cell r="J80" t="str">
            <v>--</v>
          </cell>
          <cell r="K80" t="str">
            <v>--</v>
          </cell>
          <cell r="L80" t="str">
            <v>--</v>
          </cell>
          <cell r="M80" t="str">
            <v>--</v>
          </cell>
          <cell r="N80" t="str">
            <v>--</v>
          </cell>
          <cell r="O80" t="str">
            <v>--</v>
          </cell>
          <cell r="P80" t="str">
            <v>--</v>
          </cell>
          <cell r="Q80" t="str">
            <v>--</v>
          </cell>
          <cell r="R80" t="str">
            <v>--</v>
          </cell>
          <cell r="S80" t="str">
            <v>--</v>
          </cell>
          <cell r="T80" t="str">
            <v>--</v>
          </cell>
          <cell r="U80" t="str">
            <v>--</v>
          </cell>
          <cell r="V80" t="str">
            <v>--</v>
          </cell>
          <cell r="W80" t="str">
            <v>--</v>
          </cell>
          <cell r="X80" t="str">
            <v>--</v>
          </cell>
          <cell r="Y80" t="str">
            <v>--</v>
          </cell>
          <cell r="Z80" t="str">
            <v>--</v>
          </cell>
          <cell r="AA80" t="str">
            <v>--</v>
          </cell>
          <cell r="AB80" t="str">
            <v>--</v>
          </cell>
          <cell r="AC80" t="str">
            <v>--</v>
          </cell>
          <cell r="AD80" t="str">
            <v>--</v>
          </cell>
          <cell r="AE80" t="str">
            <v>--</v>
          </cell>
          <cell r="AF80" t="str">
            <v>--</v>
          </cell>
          <cell r="AG80" t="str">
            <v>--</v>
          </cell>
          <cell r="AH80" t="str">
            <v>--</v>
          </cell>
          <cell r="AI80" t="str">
            <v>--</v>
          </cell>
          <cell r="AJ80" t="str">
            <v>--</v>
          </cell>
          <cell r="AK80" t="str">
            <v>--</v>
          </cell>
          <cell r="AL80" t="str">
            <v>--</v>
          </cell>
          <cell r="AM80" t="str">
            <v>--</v>
          </cell>
          <cell r="AN80" t="str">
            <v>--</v>
          </cell>
          <cell r="AO80" t="str">
            <v>--</v>
          </cell>
          <cell r="AP80" t="str">
            <v>--</v>
          </cell>
          <cell r="AQ80" t="str">
            <v>--</v>
          </cell>
          <cell r="AR80">
            <v>0</v>
          </cell>
          <cell r="AS80" t="str">
            <v>--</v>
          </cell>
          <cell r="AT80">
            <v>0</v>
          </cell>
          <cell r="AU80" t="str">
            <v>--</v>
          </cell>
          <cell r="AV80">
            <v>0</v>
          </cell>
          <cell r="AW80" t="str">
            <v>--</v>
          </cell>
          <cell r="AX80" t="str">
            <v>--</v>
          </cell>
          <cell r="AY80" t="str">
            <v>--</v>
          </cell>
          <cell r="AZ80" t="str">
            <v>--</v>
          </cell>
          <cell r="BA80" t="str">
            <v>--</v>
          </cell>
          <cell r="BB80">
            <v>0</v>
          </cell>
          <cell r="BC80" t="str">
            <v>--</v>
          </cell>
          <cell r="BD80">
            <v>0</v>
          </cell>
          <cell r="BE80" t="str">
            <v>--</v>
          </cell>
          <cell r="BF80">
            <v>0</v>
          </cell>
          <cell r="BG80" t="str">
            <v/>
          </cell>
        </row>
        <row r="81">
          <cell r="A81" t="str">
            <v>递延收益</v>
          </cell>
          <cell r="B81" t="str">
            <v>--</v>
          </cell>
          <cell r="C81" t="str">
            <v>--</v>
          </cell>
          <cell r="D81" t="str">
            <v>--</v>
          </cell>
          <cell r="E81" t="str">
            <v>--</v>
          </cell>
          <cell r="F81" t="str">
            <v>--</v>
          </cell>
          <cell r="G81" t="str">
            <v>--</v>
          </cell>
          <cell r="H81" t="str">
            <v>--</v>
          </cell>
          <cell r="I81" t="str">
            <v>--</v>
          </cell>
          <cell r="J81" t="str">
            <v>--</v>
          </cell>
          <cell r="K81" t="str">
            <v>--</v>
          </cell>
          <cell r="L81" t="str">
            <v>--</v>
          </cell>
          <cell r="M81" t="str">
            <v>--</v>
          </cell>
          <cell r="N81" t="str">
            <v>--</v>
          </cell>
          <cell r="O81" t="str">
            <v>--</v>
          </cell>
          <cell r="P81" t="str">
            <v>--</v>
          </cell>
          <cell r="Q81" t="str">
            <v>--</v>
          </cell>
          <cell r="R81" t="str">
            <v>--</v>
          </cell>
          <cell r="S81" t="str">
            <v>--</v>
          </cell>
          <cell r="T81" t="str">
            <v>--</v>
          </cell>
          <cell r="U81" t="str">
            <v>--</v>
          </cell>
          <cell r="V81" t="str">
            <v>--</v>
          </cell>
          <cell r="W81" t="str">
            <v>--</v>
          </cell>
          <cell r="X81" t="str">
            <v>--</v>
          </cell>
          <cell r="Y81" t="str">
            <v>--</v>
          </cell>
          <cell r="Z81" t="str">
            <v>--</v>
          </cell>
          <cell r="AA81" t="str">
            <v>--</v>
          </cell>
          <cell r="AB81" t="str">
            <v>--</v>
          </cell>
          <cell r="AC81" t="str">
            <v>--</v>
          </cell>
          <cell r="AD81" t="str">
            <v>--</v>
          </cell>
          <cell r="AE81" t="str">
            <v>--</v>
          </cell>
          <cell r="AF81" t="str">
            <v>--</v>
          </cell>
          <cell r="AG81" t="str">
            <v>--</v>
          </cell>
          <cell r="AH81" t="str">
            <v>--</v>
          </cell>
          <cell r="AI81" t="str">
            <v>--</v>
          </cell>
          <cell r="AJ81" t="str">
            <v>--</v>
          </cell>
          <cell r="AK81" t="str">
            <v>--</v>
          </cell>
          <cell r="AL81" t="str">
            <v>--</v>
          </cell>
          <cell r="AM81" t="str">
            <v>--</v>
          </cell>
          <cell r="AN81" t="str">
            <v>--</v>
          </cell>
          <cell r="AO81" t="str">
            <v>--</v>
          </cell>
          <cell r="AP81" t="str">
            <v>--</v>
          </cell>
          <cell r="AQ81" t="str">
            <v>--</v>
          </cell>
          <cell r="AR81">
            <v>0</v>
          </cell>
          <cell r="AS81" t="str">
            <v>--</v>
          </cell>
          <cell r="AT81">
            <v>0</v>
          </cell>
          <cell r="AU81" t="str">
            <v>--</v>
          </cell>
          <cell r="AV81">
            <v>0</v>
          </cell>
          <cell r="AW81" t="str">
            <v>--</v>
          </cell>
          <cell r="AX81" t="str">
            <v>--</v>
          </cell>
          <cell r="AY81" t="str">
            <v>--</v>
          </cell>
          <cell r="AZ81" t="str">
            <v>--</v>
          </cell>
          <cell r="BA81" t="str">
            <v>--</v>
          </cell>
          <cell r="BB81">
            <v>0</v>
          </cell>
          <cell r="BC81" t="str">
            <v>--</v>
          </cell>
          <cell r="BD81">
            <v>0</v>
          </cell>
          <cell r="BE81" t="str">
            <v>--</v>
          </cell>
          <cell r="BF81">
            <v>0</v>
          </cell>
          <cell r="BG81" t="str">
            <v/>
          </cell>
        </row>
        <row r="82">
          <cell r="A82" t="str">
            <v>应付短期债券</v>
          </cell>
          <cell r="B82" t="str">
            <v>--</v>
          </cell>
          <cell r="C82" t="str">
            <v>--</v>
          </cell>
          <cell r="D82" t="str">
            <v>--</v>
          </cell>
          <cell r="E82" t="str">
            <v>--</v>
          </cell>
          <cell r="F82" t="str">
            <v>--</v>
          </cell>
          <cell r="G82" t="str">
            <v>--</v>
          </cell>
          <cell r="H82" t="str">
            <v>--</v>
          </cell>
          <cell r="I82" t="str">
            <v>--</v>
          </cell>
          <cell r="J82" t="str">
            <v>--</v>
          </cell>
          <cell r="K82" t="str">
            <v>--</v>
          </cell>
          <cell r="L82" t="str">
            <v>--</v>
          </cell>
          <cell r="M82" t="str">
            <v>--</v>
          </cell>
          <cell r="N82" t="str">
            <v>--</v>
          </cell>
          <cell r="O82" t="str">
            <v>--</v>
          </cell>
          <cell r="P82" t="str">
            <v>--</v>
          </cell>
          <cell r="Q82" t="str">
            <v>--</v>
          </cell>
          <cell r="R82" t="str">
            <v>--</v>
          </cell>
          <cell r="S82" t="str">
            <v>--</v>
          </cell>
          <cell r="T82" t="str">
            <v>--</v>
          </cell>
          <cell r="U82" t="str">
            <v>--</v>
          </cell>
          <cell r="V82" t="str">
            <v>--</v>
          </cell>
          <cell r="W82" t="str">
            <v>--</v>
          </cell>
          <cell r="X82" t="str">
            <v>--</v>
          </cell>
          <cell r="Y82" t="str">
            <v>--</v>
          </cell>
          <cell r="Z82" t="str">
            <v>--</v>
          </cell>
          <cell r="AA82" t="str">
            <v>--</v>
          </cell>
          <cell r="AB82" t="str">
            <v>--</v>
          </cell>
          <cell r="AC82" t="str">
            <v>--</v>
          </cell>
          <cell r="AD82" t="str">
            <v>--</v>
          </cell>
          <cell r="AE82" t="str">
            <v>--</v>
          </cell>
          <cell r="AF82" t="str">
            <v>--</v>
          </cell>
          <cell r="AG82" t="str">
            <v>--</v>
          </cell>
          <cell r="AH82" t="str">
            <v>--</v>
          </cell>
          <cell r="AI82" t="str">
            <v>--</v>
          </cell>
          <cell r="AJ82" t="str">
            <v>--</v>
          </cell>
          <cell r="AK82" t="str">
            <v>--</v>
          </cell>
          <cell r="AL82" t="str">
            <v>--</v>
          </cell>
          <cell r="AM82" t="str">
            <v>--</v>
          </cell>
          <cell r="AN82" t="str">
            <v>--</v>
          </cell>
          <cell r="AO82" t="str">
            <v>--</v>
          </cell>
          <cell r="AP82" t="str">
            <v>--</v>
          </cell>
          <cell r="AQ82" t="str">
            <v>--</v>
          </cell>
          <cell r="AR82">
            <v>0</v>
          </cell>
          <cell r="AS82" t="str">
            <v>--</v>
          </cell>
          <cell r="AT82">
            <v>0</v>
          </cell>
          <cell r="AU82" t="str">
            <v>--</v>
          </cell>
          <cell r="AV82">
            <v>0</v>
          </cell>
          <cell r="AW82" t="str">
            <v>--</v>
          </cell>
          <cell r="AX82" t="str">
            <v>--</v>
          </cell>
          <cell r="AY82" t="str">
            <v>--</v>
          </cell>
          <cell r="AZ82" t="str">
            <v>--</v>
          </cell>
          <cell r="BA82" t="str">
            <v>--</v>
          </cell>
          <cell r="BB82">
            <v>0</v>
          </cell>
          <cell r="BC82" t="str">
            <v>--</v>
          </cell>
          <cell r="BD82">
            <v>0</v>
          </cell>
          <cell r="BE82" t="str">
            <v>--</v>
          </cell>
          <cell r="BF82">
            <v>0</v>
          </cell>
          <cell r="BG82" t="str">
            <v/>
          </cell>
        </row>
        <row r="83">
          <cell r="A83" t="str">
            <v>一年内到期的非流动负债</v>
          </cell>
          <cell r="B83" t="str">
            <v>--</v>
          </cell>
          <cell r="C83" t="str">
            <v>--</v>
          </cell>
          <cell r="D83" t="str">
            <v>--</v>
          </cell>
          <cell r="E83" t="str">
            <v>--</v>
          </cell>
          <cell r="F83" t="str">
            <v>--</v>
          </cell>
          <cell r="G83" t="str">
            <v>--</v>
          </cell>
          <cell r="H83" t="str">
            <v>--</v>
          </cell>
          <cell r="I83" t="str">
            <v>--</v>
          </cell>
          <cell r="J83" t="str">
            <v>--</v>
          </cell>
          <cell r="K83" t="str">
            <v>--</v>
          </cell>
          <cell r="L83" t="str">
            <v>--</v>
          </cell>
          <cell r="M83" t="str">
            <v>--</v>
          </cell>
          <cell r="N83" t="str">
            <v>--</v>
          </cell>
          <cell r="O83" t="str">
            <v>--</v>
          </cell>
          <cell r="P83" t="str">
            <v>--</v>
          </cell>
          <cell r="Q83" t="str">
            <v>--</v>
          </cell>
          <cell r="R83" t="str">
            <v>--</v>
          </cell>
          <cell r="S83" t="str">
            <v>--</v>
          </cell>
          <cell r="T83" t="str">
            <v>--</v>
          </cell>
          <cell r="U83" t="str">
            <v>--</v>
          </cell>
          <cell r="V83" t="str">
            <v>--</v>
          </cell>
          <cell r="W83" t="str">
            <v>--</v>
          </cell>
          <cell r="X83" t="str">
            <v>--</v>
          </cell>
          <cell r="Y83" t="str">
            <v>--</v>
          </cell>
          <cell r="Z83" t="str">
            <v>--</v>
          </cell>
          <cell r="AA83" t="str">
            <v>--</v>
          </cell>
          <cell r="AB83" t="str">
            <v>--</v>
          </cell>
          <cell r="AC83" t="str">
            <v>--</v>
          </cell>
          <cell r="AD83">
            <v>105000000</v>
          </cell>
          <cell r="AE83" t="str">
            <v>--</v>
          </cell>
          <cell r="AF83">
            <v>0</v>
          </cell>
          <cell r="AG83" t="str">
            <v>--</v>
          </cell>
          <cell r="AH83">
            <v>15000000</v>
          </cell>
          <cell r="AI83" t="str">
            <v>--</v>
          </cell>
          <cell r="AJ83">
            <v>0</v>
          </cell>
          <cell r="AK83" t="str">
            <v>--</v>
          </cell>
          <cell r="AL83">
            <v>40500000</v>
          </cell>
          <cell r="AM83" t="str">
            <v>--</v>
          </cell>
          <cell r="AN83">
            <v>580000</v>
          </cell>
          <cell r="AO83">
            <v>580000</v>
          </cell>
          <cell r="AP83">
            <v>30580000</v>
          </cell>
          <cell r="AQ83" t="str">
            <v>--</v>
          </cell>
          <cell r="AR83">
            <v>1130000</v>
          </cell>
          <cell r="AS83" t="str">
            <v>--</v>
          </cell>
          <cell r="AT83">
            <v>61130000</v>
          </cell>
          <cell r="AU83" t="str">
            <v>--</v>
          </cell>
          <cell r="AV83">
            <v>0</v>
          </cell>
          <cell r="AW83" t="str">
            <v>--</v>
          </cell>
          <cell r="AX83" t="str">
            <v>--</v>
          </cell>
          <cell r="AY83" t="str">
            <v>--</v>
          </cell>
          <cell r="AZ83" t="str">
            <v>--</v>
          </cell>
          <cell r="BA83">
            <v>0</v>
          </cell>
          <cell r="BB83">
            <v>60000000</v>
          </cell>
          <cell r="BC83" t="str">
            <v>--</v>
          </cell>
          <cell r="BD83">
            <v>0</v>
          </cell>
          <cell r="BE83" t="str">
            <v>--</v>
          </cell>
          <cell r="BF83">
            <v>0</v>
          </cell>
          <cell r="BG83" t="str">
            <v/>
          </cell>
        </row>
        <row r="84">
          <cell r="A84" t="str">
            <v>其他流动负债</v>
          </cell>
          <cell r="B84" t="str">
            <v>--</v>
          </cell>
          <cell r="C84" t="str">
            <v>--</v>
          </cell>
          <cell r="D84" t="str">
            <v>--</v>
          </cell>
          <cell r="E84" t="str">
            <v>--</v>
          </cell>
          <cell r="F84" t="str">
            <v>--</v>
          </cell>
          <cell r="G84" t="str">
            <v>--</v>
          </cell>
          <cell r="H84" t="str">
            <v>--</v>
          </cell>
          <cell r="I84" t="str">
            <v>--</v>
          </cell>
          <cell r="J84" t="str">
            <v>--</v>
          </cell>
          <cell r="K84" t="str">
            <v>--</v>
          </cell>
          <cell r="L84" t="str">
            <v>--</v>
          </cell>
          <cell r="M84" t="str">
            <v>--</v>
          </cell>
          <cell r="N84" t="str">
            <v>--</v>
          </cell>
          <cell r="O84" t="str">
            <v>--</v>
          </cell>
          <cell r="P84" t="str">
            <v>--</v>
          </cell>
          <cell r="Q84" t="str">
            <v>--</v>
          </cell>
          <cell r="R84" t="str">
            <v>--</v>
          </cell>
          <cell r="S84" t="str">
            <v>--</v>
          </cell>
          <cell r="T84" t="str">
            <v>--</v>
          </cell>
          <cell r="U84" t="str">
            <v>--</v>
          </cell>
          <cell r="V84" t="str">
            <v>--</v>
          </cell>
          <cell r="W84" t="str">
            <v>--</v>
          </cell>
          <cell r="X84" t="str">
            <v>--</v>
          </cell>
          <cell r="Y84" t="str">
            <v>--</v>
          </cell>
          <cell r="Z84" t="str">
            <v>--</v>
          </cell>
          <cell r="AA84" t="str">
            <v>--</v>
          </cell>
          <cell r="AB84" t="str">
            <v>--</v>
          </cell>
          <cell r="AC84" t="str">
            <v>--</v>
          </cell>
          <cell r="AD84" t="str">
            <v>--</v>
          </cell>
          <cell r="AE84" t="str">
            <v>--</v>
          </cell>
          <cell r="AF84" t="str">
            <v>--</v>
          </cell>
          <cell r="AG84" t="str">
            <v>--</v>
          </cell>
          <cell r="AH84">
            <v>0</v>
          </cell>
          <cell r="AI84">
            <v>3480000</v>
          </cell>
          <cell r="AJ84">
            <v>3480000</v>
          </cell>
          <cell r="AK84">
            <v>13910000</v>
          </cell>
          <cell r="AL84">
            <v>3480000</v>
          </cell>
          <cell r="AM84">
            <v>2770000</v>
          </cell>
          <cell r="AN84">
            <v>2770000</v>
          </cell>
          <cell r="AO84">
            <v>2770000</v>
          </cell>
          <cell r="AP84">
            <v>2770000</v>
          </cell>
          <cell r="AQ84" t="str">
            <v>--</v>
          </cell>
          <cell r="AR84">
            <v>0</v>
          </cell>
          <cell r="AS84" t="str">
            <v>--</v>
          </cell>
          <cell r="AT84">
            <v>0</v>
          </cell>
          <cell r="AU84" t="str">
            <v>--</v>
          </cell>
          <cell r="AV84">
            <v>0</v>
          </cell>
          <cell r="AW84" t="str">
            <v>--</v>
          </cell>
          <cell r="AX84" t="str">
            <v>--</v>
          </cell>
          <cell r="AY84" t="str">
            <v>--</v>
          </cell>
          <cell r="AZ84" t="str">
            <v>--</v>
          </cell>
          <cell r="BA84" t="str">
            <v>--</v>
          </cell>
          <cell r="BB84">
            <v>0</v>
          </cell>
          <cell r="BC84">
            <v>1600000</v>
          </cell>
          <cell r="BD84">
            <v>0</v>
          </cell>
          <cell r="BE84">
            <v>440000</v>
          </cell>
          <cell r="BF84">
            <v>0</v>
          </cell>
          <cell r="BG84" t="str">
            <v/>
          </cell>
        </row>
        <row r="85">
          <cell r="A85" t="str">
            <v>流动负债合计</v>
          </cell>
          <cell r="B85">
            <v>2808040000</v>
          </cell>
          <cell r="C85">
            <v>2808040000</v>
          </cell>
          <cell r="D85">
            <v>2343860000</v>
          </cell>
          <cell r="E85">
            <v>2551170000</v>
          </cell>
          <cell r="F85">
            <v>2820700000</v>
          </cell>
          <cell r="G85">
            <v>2255630000</v>
          </cell>
          <cell r="H85">
            <v>2143410000</v>
          </cell>
          <cell r="I85">
            <v>2579350000</v>
          </cell>
          <cell r="J85">
            <v>2552810000</v>
          </cell>
          <cell r="K85">
            <v>2927070000</v>
          </cell>
          <cell r="L85">
            <v>2604850000</v>
          </cell>
          <cell r="M85">
            <v>1489320000</v>
          </cell>
          <cell r="N85">
            <v>1163310000</v>
          </cell>
          <cell r="O85">
            <v>1220770000</v>
          </cell>
          <cell r="P85">
            <v>1122370000</v>
          </cell>
          <cell r="Q85">
            <v>1524060000</v>
          </cell>
          <cell r="R85">
            <v>1584710000</v>
          </cell>
          <cell r="S85">
            <v>1501730000</v>
          </cell>
          <cell r="T85">
            <v>913930000</v>
          </cell>
          <cell r="U85">
            <v>976200000</v>
          </cell>
          <cell r="V85">
            <v>1244780000</v>
          </cell>
          <cell r="W85">
            <v>1610290000</v>
          </cell>
          <cell r="X85">
            <v>1665740000</v>
          </cell>
          <cell r="Y85">
            <v>1535860000</v>
          </cell>
          <cell r="Z85">
            <v>1552890000</v>
          </cell>
          <cell r="AA85">
            <v>1670420000</v>
          </cell>
          <cell r="AB85">
            <v>1509630000</v>
          </cell>
          <cell r="AC85">
            <v>1447040000</v>
          </cell>
          <cell r="AD85">
            <v>1206440000</v>
          </cell>
          <cell r="AE85">
            <v>1196810000</v>
          </cell>
          <cell r="AF85">
            <v>1122720000</v>
          </cell>
          <cell r="AG85">
            <v>990960000</v>
          </cell>
          <cell r="AH85">
            <v>932930000</v>
          </cell>
          <cell r="AI85">
            <v>955090000</v>
          </cell>
          <cell r="AJ85">
            <v>910890000</v>
          </cell>
          <cell r="AK85">
            <v>885600000</v>
          </cell>
          <cell r="AL85">
            <v>870320000</v>
          </cell>
          <cell r="AM85">
            <v>722900000</v>
          </cell>
          <cell r="AN85">
            <v>710590000</v>
          </cell>
          <cell r="AO85">
            <v>683460000</v>
          </cell>
          <cell r="AP85">
            <v>734950000</v>
          </cell>
          <cell r="AQ85">
            <v>652120000</v>
          </cell>
          <cell r="AR85">
            <v>657270000</v>
          </cell>
          <cell r="AS85">
            <v>624250000</v>
          </cell>
          <cell r="AT85">
            <v>673590000</v>
          </cell>
          <cell r="AU85">
            <v>483070000</v>
          </cell>
          <cell r="AV85">
            <v>586810000</v>
          </cell>
          <cell r="AW85">
            <v>651780000</v>
          </cell>
          <cell r="AX85">
            <v>687010000</v>
          </cell>
          <cell r="AY85">
            <v>691180000</v>
          </cell>
          <cell r="AZ85">
            <v>628730000</v>
          </cell>
          <cell r="BA85">
            <v>635970000</v>
          </cell>
          <cell r="BB85">
            <v>655410000</v>
          </cell>
          <cell r="BC85">
            <v>549610000</v>
          </cell>
          <cell r="BD85">
            <v>382260000</v>
          </cell>
          <cell r="BE85">
            <v>404200000</v>
          </cell>
          <cell r="BF85">
            <v>382490000</v>
          </cell>
          <cell r="BG85" t="str">
            <v/>
          </cell>
        </row>
        <row r="86">
          <cell r="A86" t="str">
            <v>长期借款</v>
          </cell>
          <cell r="B86" t="str">
            <v>--</v>
          </cell>
          <cell r="C86" t="str">
            <v>--</v>
          </cell>
          <cell r="D86" t="str">
            <v>--</v>
          </cell>
          <cell r="E86" t="str">
            <v>--</v>
          </cell>
          <cell r="F86" t="str">
            <v>--</v>
          </cell>
          <cell r="G86" t="str">
            <v>--</v>
          </cell>
          <cell r="H86" t="str">
            <v>--</v>
          </cell>
          <cell r="I86" t="str">
            <v>--</v>
          </cell>
          <cell r="J86" t="str">
            <v>--</v>
          </cell>
          <cell r="K86" t="str">
            <v>--</v>
          </cell>
          <cell r="L86" t="str">
            <v>--</v>
          </cell>
          <cell r="M86" t="str">
            <v>--</v>
          </cell>
          <cell r="N86" t="str">
            <v>--</v>
          </cell>
          <cell r="O86" t="str">
            <v>--</v>
          </cell>
          <cell r="P86" t="str">
            <v>--</v>
          </cell>
          <cell r="Q86" t="str">
            <v>--</v>
          </cell>
          <cell r="R86" t="str">
            <v>--</v>
          </cell>
          <cell r="S86" t="str">
            <v>--</v>
          </cell>
          <cell r="T86" t="str">
            <v>--</v>
          </cell>
          <cell r="U86" t="str">
            <v>--</v>
          </cell>
          <cell r="V86" t="str">
            <v>--</v>
          </cell>
          <cell r="W86" t="str">
            <v>--</v>
          </cell>
          <cell r="X86" t="str">
            <v>--</v>
          </cell>
          <cell r="Y86" t="str">
            <v>--</v>
          </cell>
          <cell r="Z86" t="str">
            <v>--</v>
          </cell>
          <cell r="AA86" t="str">
            <v>--</v>
          </cell>
          <cell r="AB86" t="str">
            <v>--</v>
          </cell>
          <cell r="AC86" t="str">
            <v>--</v>
          </cell>
          <cell r="AD86" t="str">
            <v>--</v>
          </cell>
          <cell r="AE86">
            <v>105000000</v>
          </cell>
          <cell r="AF86">
            <v>105000000</v>
          </cell>
          <cell r="AG86">
            <v>120000000</v>
          </cell>
          <cell r="AH86">
            <v>105000000</v>
          </cell>
          <cell r="AI86">
            <v>120000000</v>
          </cell>
          <cell r="AJ86">
            <v>142500000</v>
          </cell>
          <cell r="AK86">
            <v>160500000</v>
          </cell>
          <cell r="AL86">
            <v>60000000</v>
          </cell>
          <cell r="AM86">
            <v>145500000</v>
          </cell>
          <cell r="AN86">
            <v>160500000</v>
          </cell>
          <cell r="AO86">
            <v>190500000</v>
          </cell>
          <cell r="AP86">
            <v>115500000</v>
          </cell>
          <cell r="AQ86">
            <v>145500000</v>
          </cell>
          <cell r="AR86">
            <v>185500000</v>
          </cell>
          <cell r="AS86">
            <v>178630000</v>
          </cell>
          <cell r="AT86">
            <v>102500000</v>
          </cell>
          <cell r="AU86">
            <v>162500000</v>
          </cell>
          <cell r="AV86">
            <v>140000000</v>
          </cell>
          <cell r="AW86">
            <v>110000000</v>
          </cell>
          <cell r="AX86">
            <v>60000000</v>
          </cell>
          <cell r="AY86">
            <v>60000000</v>
          </cell>
          <cell r="AZ86">
            <v>60000000</v>
          </cell>
          <cell r="BA86">
            <v>30000000</v>
          </cell>
          <cell r="BB86">
            <v>0</v>
          </cell>
          <cell r="BC86">
            <v>60000000</v>
          </cell>
          <cell r="BD86">
            <v>69500000</v>
          </cell>
          <cell r="BE86">
            <v>79500000</v>
          </cell>
          <cell r="BF86">
            <v>79500000</v>
          </cell>
          <cell r="BG86" t="str">
            <v/>
          </cell>
        </row>
        <row r="87">
          <cell r="A87" t="str">
            <v>应付债券</v>
          </cell>
          <cell r="B87" t="str">
            <v>--</v>
          </cell>
          <cell r="C87" t="str">
            <v>--</v>
          </cell>
          <cell r="D87" t="str">
            <v>--</v>
          </cell>
          <cell r="E87" t="str">
            <v>--</v>
          </cell>
          <cell r="F87" t="str">
            <v>--</v>
          </cell>
          <cell r="G87" t="str">
            <v>--</v>
          </cell>
          <cell r="H87" t="str">
            <v>--</v>
          </cell>
          <cell r="I87" t="str">
            <v>--</v>
          </cell>
          <cell r="J87" t="str">
            <v>--</v>
          </cell>
          <cell r="K87" t="str">
            <v>--</v>
          </cell>
          <cell r="L87" t="str">
            <v>--</v>
          </cell>
          <cell r="M87" t="str">
            <v>--</v>
          </cell>
          <cell r="N87" t="str">
            <v>--</v>
          </cell>
          <cell r="O87" t="str">
            <v>--</v>
          </cell>
          <cell r="P87" t="str">
            <v>--</v>
          </cell>
          <cell r="Q87" t="str">
            <v>--</v>
          </cell>
          <cell r="R87" t="str">
            <v>--</v>
          </cell>
          <cell r="S87" t="str">
            <v>--</v>
          </cell>
          <cell r="T87" t="str">
            <v>--</v>
          </cell>
          <cell r="U87" t="str">
            <v>--</v>
          </cell>
          <cell r="V87" t="str">
            <v>--</v>
          </cell>
          <cell r="W87" t="str">
            <v>--</v>
          </cell>
          <cell r="X87" t="str">
            <v>--</v>
          </cell>
          <cell r="Y87" t="str">
            <v>--</v>
          </cell>
          <cell r="Z87" t="str">
            <v>--</v>
          </cell>
          <cell r="AA87" t="str">
            <v>--</v>
          </cell>
          <cell r="AB87" t="str">
            <v>--</v>
          </cell>
          <cell r="AC87" t="str">
            <v>--</v>
          </cell>
          <cell r="AD87" t="str">
            <v>--</v>
          </cell>
          <cell r="AE87" t="str">
            <v>--</v>
          </cell>
          <cell r="AF87" t="str">
            <v>--</v>
          </cell>
          <cell r="AG87" t="str">
            <v>--</v>
          </cell>
          <cell r="AH87" t="str">
            <v>--</v>
          </cell>
          <cell r="AI87" t="str">
            <v>--</v>
          </cell>
          <cell r="AJ87" t="str">
            <v>--</v>
          </cell>
          <cell r="AK87" t="str">
            <v>--</v>
          </cell>
          <cell r="AL87" t="str">
            <v>--</v>
          </cell>
          <cell r="AM87" t="str">
            <v>--</v>
          </cell>
          <cell r="AN87" t="str">
            <v>--</v>
          </cell>
          <cell r="AO87" t="str">
            <v>--</v>
          </cell>
          <cell r="AP87" t="str">
            <v>--</v>
          </cell>
          <cell r="AQ87" t="str">
            <v>--</v>
          </cell>
          <cell r="AR87">
            <v>0</v>
          </cell>
          <cell r="AS87" t="str">
            <v>--</v>
          </cell>
          <cell r="AT87">
            <v>0</v>
          </cell>
          <cell r="AU87" t="str">
            <v>--</v>
          </cell>
          <cell r="AV87">
            <v>0</v>
          </cell>
          <cell r="AW87" t="str">
            <v>--</v>
          </cell>
          <cell r="AX87" t="str">
            <v>--</v>
          </cell>
          <cell r="AY87" t="str">
            <v>--</v>
          </cell>
          <cell r="AZ87" t="str">
            <v>--</v>
          </cell>
          <cell r="BA87" t="str">
            <v>--</v>
          </cell>
          <cell r="BB87">
            <v>0</v>
          </cell>
          <cell r="BC87" t="str">
            <v>--</v>
          </cell>
          <cell r="BD87">
            <v>0</v>
          </cell>
          <cell r="BE87" t="str">
            <v>--</v>
          </cell>
          <cell r="BF87">
            <v>0</v>
          </cell>
          <cell r="BG87" t="str">
            <v/>
          </cell>
        </row>
        <row r="88">
          <cell r="A88" t="str">
            <v>长期应付款</v>
          </cell>
          <cell r="B88" t="str">
            <v>--</v>
          </cell>
          <cell r="C88" t="str">
            <v>--</v>
          </cell>
          <cell r="D88">
            <v>1000000</v>
          </cell>
          <cell r="E88" t="str">
            <v>--</v>
          </cell>
          <cell r="F88">
            <v>1000000</v>
          </cell>
          <cell r="G88" t="str">
            <v>--</v>
          </cell>
          <cell r="H88">
            <v>1000000</v>
          </cell>
          <cell r="I88" t="str">
            <v>--</v>
          </cell>
          <cell r="J88">
            <v>1000000</v>
          </cell>
          <cell r="K88">
            <v>1000000</v>
          </cell>
          <cell r="L88">
            <v>1000000</v>
          </cell>
          <cell r="M88">
            <v>1000000</v>
          </cell>
          <cell r="N88">
            <v>1000000</v>
          </cell>
          <cell r="O88">
            <v>1000000</v>
          </cell>
          <cell r="P88">
            <v>1000000</v>
          </cell>
          <cell r="Q88">
            <v>1000000</v>
          </cell>
          <cell r="R88">
            <v>1000000</v>
          </cell>
          <cell r="S88">
            <v>1000000</v>
          </cell>
          <cell r="T88">
            <v>1000000</v>
          </cell>
          <cell r="U88">
            <v>1000000</v>
          </cell>
          <cell r="V88">
            <v>1000000</v>
          </cell>
          <cell r="W88">
            <v>1000000</v>
          </cell>
          <cell r="X88">
            <v>1000000</v>
          </cell>
          <cell r="Y88">
            <v>1000000</v>
          </cell>
          <cell r="Z88">
            <v>1000000</v>
          </cell>
          <cell r="AA88">
            <v>1000000</v>
          </cell>
          <cell r="AB88">
            <v>1000000</v>
          </cell>
          <cell r="AC88">
            <v>1000000</v>
          </cell>
          <cell r="AD88">
            <v>1000000</v>
          </cell>
          <cell r="AE88">
            <v>1000000</v>
          </cell>
          <cell r="AF88">
            <v>1000000</v>
          </cell>
          <cell r="AG88">
            <v>1000000</v>
          </cell>
          <cell r="AH88">
            <v>1000000</v>
          </cell>
          <cell r="AI88">
            <v>1000000</v>
          </cell>
          <cell r="AJ88">
            <v>1000000</v>
          </cell>
          <cell r="AK88">
            <v>1000000</v>
          </cell>
          <cell r="AL88">
            <v>1000000</v>
          </cell>
          <cell r="AM88">
            <v>1000000</v>
          </cell>
          <cell r="AN88">
            <v>1000000</v>
          </cell>
          <cell r="AO88">
            <v>1000000</v>
          </cell>
          <cell r="AP88">
            <v>1000000</v>
          </cell>
          <cell r="AQ88">
            <v>1570000</v>
          </cell>
          <cell r="AR88">
            <v>1000000</v>
          </cell>
          <cell r="AS88">
            <v>1000000</v>
          </cell>
          <cell r="AT88">
            <v>1000000</v>
          </cell>
          <cell r="AU88">
            <v>2100000</v>
          </cell>
          <cell r="AV88">
            <v>2100000</v>
          </cell>
          <cell r="AW88">
            <v>2100000</v>
          </cell>
          <cell r="AX88">
            <v>2100000</v>
          </cell>
          <cell r="AY88">
            <v>2050000</v>
          </cell>
          <cell r="AZ88">
            <v>2050000</v>
          </cell>
          <cell r="BA88">
            <v>2050000</v>
          </cell>
          <cell r="BB88">
            <v>2050000</v>
          </cell>
          <cell r="BC88">
            <v>2050000</v>
          </cell>
          <cell r="BD88">
            <v>4950000</v>
          </cell>
          <cell r="BE88">
            <v>4950000</v>
          </cell>
          <cell r="BF88">
            <v>5400000</v>
          </cell>
          <cell r="BG88" t="str">
            <v/>
          </cell>
        </row>
        <row r="89">
          <cell r="A89" t="str">
            <v>专项应付款</v>
          </cell>
          <cell r="B89" t="str">
            <v>--</v>
          </cell>
          <cell r="C89" t="str">
            <v>--</v>
          </cell>
          <cell r="D89" t="str">
            <v>--</v>
          </cell>
          <cell r="E89" t="str">
            <v>--</v>
          </cell>
          <cell r="F89" t="str">
            <v>--</v>
          </cell>
          <cell r="G89" t="str">
            <v>--</v>
          </cell>
          <cell r="H89" t="str">
            <v>--</v>
          </cell>
          <cell r="I89" t="str">
            <v>--</v>
          </cell>
          <cell r="J89" t="str">
            <v>--</v>
          </cell>
          <cell r="K89" t="str">
            <v>--</v>
          </cell>
          <cell r="L89" t="str">
            <v>--</v>
          </cell>
          <cell r="M89" t="str">
            <v>--</v>
          </cell>
          <cell r="N89" t="str">
            <v>--</v>
          </cell>
          <cell r="O89" t="str">
            <v>--</v>
          </cell>
          <cell r="P89" t="str">
            <v>--</v>
          </cell>
          <cell r="Q89" t="str">
            <v>--</v>
          </cell>
          <cell r="R89" t="str">
            <v>--</v>
          </cell>
          <cell r="S89" t="str">
            <v>--</v>
          </cell>
          <cell r="T89" t="str">
            <v>--</v>
          </cell>
          <cell r="U89" t="str">
            <v>--</v>
          </cell>
          <cell r="V89" t="str">
            <v>--</v>
          </cell>
          <cell r="W89" t="str">
            <v>--</v>
          </cell>
          <cell r="X89" t="str">
            <v>--</v>
          </cell>
          <cell r="Y89" t="str">
            <v>--</v>
          </cell>
          <cell r="Z89" t="str">
            <v>--</v>
          </cell>
          <cell r="AA89" t="str">
            <v>--</v>
          </cell>
          <cell r="AB89" t="str">
            <v>--</v>
          </cell>
          <cell r="AC89" t="str">
            <v>--</v>
          </cell>
          <cell r="AD89" t="str">
            <v>--</v>
          </cell>
          <cell r="AE89" t="str">
            <v>--</v>
          </cell>
          <cell r="AF89" t="str">
            <v>--</v>
          </cell>
          <cell r="AG89" t="str">
            <v>--</v>
          </cell>
          <cell r="AH89" t="str">
            <v>--</v>
          </cell>
          <cell r="AI89" t="str">
            <v>--</v>
          </cell>
          <cell r="AJ89" t="str">
            <v>--</v>
          </cell>
          <cell r="AK89" t="str">
            <v>--</v>
          </cell>
          <cell r="AL89" t="str">
            <v>--</v>
          </cell>
          <cell r="AM89" t="str">
            <v>--</v>
          </cell>
          <cell r="AN89" t="str">
            <v>--</v>
          </cell>
          <cell r="AO89" t="str">
            <v>--</v>
          </cell>
          <cell r="AP89" t="str">
            <v>--</v>
          </cell>
          <cell r="AQ89" t="str">
            <v>--</v>
          </cell>
          <cell r="AR89">
            <v>0</v>
          </cell>
          <cell r="AS89" t="str">
            <v>--</v>
          </cell>
          <cell r="AT89">
            <v>0</v>
          </cell>
          <cell r="AU89" t="str">
            <v>--</v>
          </cell>
          <cell r="AV89">
            <v>0</v>
          </cell>
          <cell r="AW89" t="str">
            <v>--</v>
          </cell>
          <cell r="AX89" t="str">
            <v>--</v>
          </cell>
          <cell r="AY89" t="str">
            <v>--</v>
          </cell>
          <cell r="AZ89" t="str">
            <v>--</v>
          </cell>
          <cell r="BA89" t="str">
            <v>--</v>
          </cell>
          <cell r="BB89">
            <v>0</v>
          </cell>
          <cell r="BC89" t="str">
            <v>--</v>
          </cell>
          <cell r="BD89">
            <v>0</v>
          </cell>
          <cell r="BE89" t="str">
            <v>--</v>
          </cell>
          <cell r="BF89">
            <v>0</v>
          </cell>
          <cell r="BG89" t="str">
            <v/>
          </cell>
        </row>
        <row r="90">
          <cell r="A90" t="str">
            <v>预计非流动负债</v>
          </cell>
          <cell r="B90" t="str">
            <v>--</v>
          </cell>
          <cell r="C90" t="str">
            <v>--</v>
          </cell>
          <cell r="D90" t="str">
            <v>--</v>
          </cell>
          <cell r="E90" t="str">
            <v>--</v>
          </cell>
          <cell r="F90" t="str">
            <v>--</v>
          </cell>
          <cell r="G90" t="str">
            <v>--</v>
          </cell>
          <cell r="H90" t="str">
            <v>--</v>
          </cell>
          <cell r="I90" t="str">
            <v>--</v>
          </cell>
          <cell r="J90" t="str">
            <v>--</v>
          </cell>
          <cell r="K90" t="str">
            <v>--</v>
          </cell>
          <cell r="L90" t="str">
            <v>--</v>
          </cell>
          <cell r="M90" t="str">
            <v>--</v>
          </cell>
          <cell r="N90" t="str">
            <v>--</v>
          </cell>
          <cell r="O90" t="str">
            <v>--</v>
          </cell>
          <cell r="P90" t="str">
            <v>--</v>
          </cell>
          <cell r="Q90" t="str">
            <v>--</v>
          </cell>
          <cell r="R90" t="str">
            <v>--</v>
          </cell>
          <cell r="S90" t="str">
            <v>--</v>
          </cell>
          <cell r="T90" t="str">
            <v>--</v>
          </cell>
          <cell r="U90" t="str">
            <v>--</v>
          </cell>
          <cell r="V90" t="str">
            <v>--</v>
          </cell>
          <cell r="W90" t="str">
            <v>--</v>
          </cell>
          <cell r="X90" t="str">
            <v>--</v>
          </cell>
          <cell r="Y90" t="str">
            <v>--</v>
          </cell>
          <cell r="Z90" t="str">
            <v>--</v>
          </cell>
          <cell r="AA90" t="str">
            <v>--</v>
          </cell>
          <cell r="AB90" t="str">
            <v>--</v>
          </cell>
          <cell r="AC90" t="str">
            <v>--</v>
          </cell>
          <cell r="AD90" t="str">
            <v>--</v>
          </cell>
          <cell r="AE90" t="str">
            <v>--</v>
          </cell>
          <cell r="AF90" t="str">
            <v>--</v>
          </cell>
          <cell r="AG90" t="str">
            <v>--</v>
          </cell>
          <cell r="AH90" t="str">
            <v>--</v>
          </cell>
          <cell r="AI90" t="str">
            <v>--</v>
          </cell>
          <cell r="AJ90" t="str">
            <v>--</v>
          </cell>
          <cell r="AK90" t="str">
            <v>--</v>
          </cell>
          <cell r="AL90" t="str">
            <v>--</v>
          </cell>
          <cell r="AM90" t="str">
            <v>--</v>
          </cell>
          <cell r="AN90" t="str">
            <v>--</v>
          </cell>
          <cell r="AO90" t="str">
            <v>--</v>
          </cell>
          <cell r="AP90" t="str">
            <v>--</v>
          </cell>
          <cell r="AQ90" t="str">
            <v>--</v>
          </cell>
          <cell r="AR90">
            <v>0</v>
          </cell>
          <cell r="AS90" t="str">
            <v>--</v>
          </cell>
          <cell r="AT90">
            <v>0</v>
          </cell>
          <cell r="AU90" t="str">
            <v>--</v>
          </cell>
          <cell r="AV90">
            <v>0</v>
          </cell>
          <cell r="AW90" t="str">
            <v>--</v>
          </cell>
          <cell r="AX90" t="str">
            <v>--</v>
          </cell>
          <cell r="AY90" t="str">
            <v>--</v>
          </cell>
          <cell r="AZ90" t="str">
            <v>--</v>
          </cell>
          <cell r="BA90" t="str">
            <v>--</v>
          </cell>
          <cell r="BB90">
            <v>0</v>
          </cell>
          <cell r="BC90" t="str">
            <v>--</v>
          </cell>
          <cell r="BD90">
            <v>0</v>
          </cell>
          <cell r="BE90" t="str">
            <v>--</v>
          </cell>
          <cell r="BF90">
            <v>0</v>
          </cell>
          <cell r="BG90" t="str">
            <v/>
          </cell>
        </row>
        <row r="91">
          <cell r="A91" t="str">
            <v>长期递延收益</v>
          </cell>
          <cell r="B91">
            <v>18570000</v>
          </cell>
          <cell r="C91">
            <v>18570000</v>
          </cell>
          <cell r="D91">
            <v>18040000</v>
          </cell>
          <cell r="E91">
            <v>18900000</v>
          </cell>
          <cell r="F91">
            <v>18900000</v>
          </cell>
          <cell r="G91">
            <v>19180000</v>
          </cell>
          <cell r="H91">
            <v>19650000</v>
          </cell>
          <cell r="I91">
            <v>19650000</v>
          </cell>
          <cell r="J91">
            <v>20600000</v>
          </cell>
          <cell r="K91">
            <v>21140000</v>
          </cell>
          <cell r="L91">
            <v>21560000</v>
          </cell>
          <cell r="M91">
            <v>10590000</v>
          </cell>
          <cell r="N91">
            <v>12310000</v>
          </cell>
          <cell r="O91">
            <v>13880000</v>
          </cell>
          <cell r="P91">
            <v>13180000</v>
          </cell>
          <cell r="Q91">
            <v>11780000</v>
          </cell>
          <cell r="R91">
            <v>11380000</v>
          </cell>
          <cell r="S91">
            <v>14850000</v>
          </cell>
          <cell r="T91">
            <v>14850000</v>
          </cell>
          <cell r="U91">
            <v>17520000</v>
          </cell>
          <cell r="V91">
            <v>13920000</v>
          </cell>
          <cell r="W91">
            <v>18260000</v>
          </cell>
          <cell r="X91">
            <v>18260000</v>
          </cell>
          <cell r="Y91" t="str">
            <v>--</v>
          </cell>
          <cell r="Z91">
            <v>22210000</v>
          </cell>
          <cell r="AA91" t="str">
            <v>--</v>
          </cell>
          <cell r="AB91" t="str">
            <v>--</v>
          </cell>
          <cell r="AC91" t="str">
            <v>--</v>
          </cell>
          <cell r="AD91" t="str">
            <v>--</v>
          </cell>
          <cell r="AE91" t="str">
            <v>--</v>
          </cell>
          <cell r="AF91" t="str">
            <v>--</v>
          </cell>
          <cell r="AG91" t="str">
            <v>--</v>
          </cell>
          <cell r="AH91" t="str">
            <v>--</v>
          </cell>
          <cell r="AI91" t="str">
            <v>--</v>
          </cell>
          <cell r="AJ91" t="str">
            <v>--</v>
          </cell>
          <cell r="AK91" t="str">
            <v>--</v>
          </cell>
          <cell r="AL91" t="str">
            <v>--</v>
          </cell>
          <cell r="AM91" t="str">
            <v>--</v>
          </cell>
          <cell r="AN91" t="str">
            <v>--</v>
          </cell>
          <cell r="AO91" t="str">
            <v>--</v>
          </cell>
          <cell r="AP91" t="str">
            <v>--</v>
          </cell>
          <cell r="AQ91" t="str">
            <v>--</v>
          </cell>
          <cell r="AR91">
            <v>0</v>
          </cell>
          <cell r="AS91" t="str">
            <v>--</v>
          </cell>
          <cell r="AT91">
            <v>0</v>
          </cell>
          <cell r="AU91" t="str">
            <v>--</v>
          </cell>
          <cell r="AV91" t="str">
            <v>--</v>
          </cell>
          <cell r="AW91" t="str">
            <v>--</v>
          </cell>
          <cell r="AX91" t="str">
            <v>--</v>
          </cell>
          <cell r="AY91" t="str">
            <v>--</v>
          </cell>
          <cell r="AZ91" t="str">
            <v>--</v>
          </cell>
          <cell r="BA91" t="str">
            <v>--</v>
          </cell>
          <cell r="BB91" t="str">
            <v>--</v>
          </cell>
          <cell r="BC91" t="str">
            <v>--</v>
          </cell>
          <cell r="BD91" t="str">
            <v>--</v>
          </cell>
          <cell r="BE91" t="str">
            <v>--</v>
          </cell>
          <cell r="BF91" t="str">
            <v>--</v>
          </cell>
          <cell r="BG91" t="str">
            <v/>
          </cell>
        </row>
        <row r="92">
          <cell r="A92" t="str">
            <v>递延所得税负债</v>
          </cell>
          <cell r="B92">
            <v>132360000</v>
          </cell>
          <cell r="C92">
            <v>132360000</v>
          </cell>
          <cell r="D92">
            <v>133920000</v>
          </cell>
          <cell r="E92">
            <v>136320000</v>
          </cell>
          <cell r="F92">
            <v>138640000</v>
          </cell>
          <cell r="G92">
            <v>141060000</v>
          </cell>
          <cell r="H92">
            <v>143470000</v>
          </cell>
          <cell r="I92">
            <v>145890000</v>
          </cell>
          <cell r="J92">
            <v>148330000</v>
          </cell>
          <cell r="K92">
            <v>150770000</v>
          </cell>
          <cell r="L92">
            <v>153220000</v>
          </cell>
          <cell r="M92" t="str">
            <v>--</v>
          </cell>
          <cell r="N92" t="str">
            <v>--</v>
          </cell>
          <cell r="O92" t="str">
            <v>--</v>
          </cell>
          <cell r="P92" t="str">
            <v>--</v>
          </cell>
          <cell r="Q92" t="str">
            <v>--</v>
          </cell>
          <cell r="R92" t="str">
            <v>--</v>
          </cell>
          <cell r="S92" t="str">
            <v>--</v>
          </cell>
          <cell r="T92" t="str">
            <v>--</v>
          </cell>
          <cell r="U92" t="str">
            <v>--</v>
          </cell>
          <cell r="V92" t="str">
            <v>--</v>
          </cell>
          <cell r="W92" t="str">
            <v>--</v>
          </cell>
          <cell r="X92" t="str">
            <v>--</v>
          </cell>
          <cell r="Y92" t="str">
            <v>--</v>
          </cell>
          <cell r="Z92" t="str">
            <v>--</v>
          </cell>
          <cell r="AA92" t="str">
            <v>--</v>
          </cell>
          <cell r="AB92" t="str">
            <v>--</v>
          </cell>
          <cell r="AC92" t="str">
            <v>--</v>
          </cell>
          <cell r="AD92" t="str">
            <v>--</v>
          </cell>
          <cell r="AE92" t="str">
            <v>--</v>
          </cell>
          <cell r="AF92" t="str">
            <v>--</v>
          </cell>
          <cell r="AG92" t="str">
            <v>--</v>
          </cell>
          <cell r="AH92" t="str">
            <v>--</v>
          </cell>
          <cell r="AI92" t="str">
            <v>--</v>
          </cell>
          <cell r="AJ92" t="str">
            <v>--</v>
          </cell>
          <cell r="AK92" t="str">
            <v>--</v>
          </cell>
          <cell r="AL92" t="str">
            <v>--</v>
          </cell>
          <cell r="AM92" t="str">
            <v>--</v>
          </cell>
          <cell r="AN92" t="str">
            <v>--</v>
          </cell>
          <cell r="AO92" t="str">
            <v>--</v>
          </cell>
          <cell r="AP92" t="str">
            <v>--</v>
          </cell>
          <cell r="AQ92" t="str">
            <v>--</v>
          </cell>
          <cell r="AR92">
            <v>0</v>
          </cell>
          <cell r="AS92" t="str">
            <v>--</v>
          </cell>
          <cell r="AT92">
            <v>0</v>
          </cell>
          <cell r="AU92" t="str">
            <v>--</v>
          </cell>
          <cell r="AV92">
            <v>0</v>
          </cell>
          <cell r="AW92" t="str">
            <v>--</v>
          </cell>
          <cell r="AX92" t="str">
            <v>--</v>
          </cell>
          <cell r="AY92" t="str">
            <v>--</v>
          </cell>
          <cell r="AZ92" t="str">
            <v>--</v>
          </cell>
          <cell r="BA92" t="str">
            <v>--</v>
          </cell>
          <cell r="BB92">
            <v>0</v>
          </cell>
          <cell r="BC92" t="str">
            <v>--</v>
          </cell>
          <cell r="BD92">
            <v>0</v>
          </cell>
          <cell r="BE92" t="str">
            <v>--</v>
          </cell>
          <cell r="BF92">
            <v>0</v>
          </cell>
          <cell r="BG92" t="str">
            <v/>
          </cell>
        </row>
        <row r="93">
          <cell r="A93" t="str">
            <v>其他非流动负债</v>
          </cell>
          <cell r="B93" t="str">
            <v>--</v>
          </cell>
          <cell r="C93" t="str">
            <v>--</v>
          </cell>
          <cell r="D93" t="str">
            <v>--</v>
          </cell>
          <cell r="E93" t="str">
            <v>--</v>
          </cell>
          <cell r="F93" t="str">
            <v>--</v>
          </cell>
          <cell r="G93" t="str">
            <v>--</v>
          </cell>
          <cell r="H93" t="str">
            <v>--</v>
          </cell>
          <cell r="I93" t="str">
            <v>--</v>
          </cell>
          <cell r="J93" t="str">
            <v>--</v>
          </cell>
          <cell r="K93" t="str">
            <v>--</v>
          </cell>
          <cell r="L93" t="str">
            <v>--</v>
          </cell>
          <cell r="M93" t="str">
            <v>--</v>
          </cell>
          <cell r="N93" t="str">
            <v>--</v>
          </cell>
          <cell r="O93" t="str">
            <v>--</v>
          </cell>
          <cell r="P93" t="str">
            <v>--</v>
          </cell>
          <cell r="Q93" t="str">
            <v>--</v>
          </cell>
          <cell r="R93" t="str">
            <v>--</v>
          </cell>
          <cell r="S93" t="str">
            <v>--</v>
          </cell>
          <cell r="T93" t="str">
            <v>--</v>
          </cell>
          <cell r="U93" t="str">
            <v>--</v>
          </cell>
          <cell r="V93" t="str">
            <v>--</v>
          </cell>
          <cell r="W93" t="str">
            <v>--</v>
          </cell>
          <cell r="X93" t="str">
            <v>--</v>
          </cell>
          <cell r="Y93">
            <v>22210000</v>
          </cell>
          <cell r="Z93" t="str">
            <v>--</v>
          </cell>
          <cell r="AA93">
            <v>17280000</v>
          </cell>
          <cell r="AB93">
            <v>19560000</v>
          </cell>
          <cell r="AC93">
            <v>25380000</v>
          </cell>
          <cell r="AD93">
            <v>25380000</v>
          </cell>
          <cell r="AE93">
            <v>20240000</v>
          </cell>
          <cell r="AF93">
            <v>28180000</v>
          </cell>
          <cell r="AG93">
            <v>28180000</v>
          </cell>
          <cell r="AH93">
            <v>28180000</v>
          </cell>
          <cell r="AI93">
            <v>10420000</v>
          </cell>
          <cell r="AJ93">
            <v>10420000</v>
          </cell>
          <cell r="AK93" t="str">
            <v>--</v>
          </cell>
          <cell r="AL93">
            <v>10420000</v>
          </cell>
          <cell r="AM93">
            <v>10260000</v>
          </cell>
          <cell r="AN93">
            <v>10260000</v>
          </cell>
          <cell r="AO93">
            <v>10260000</v>
          </cell>
          <cell r="AP93">
            <v>10260000</v>
          </cell>
          <cell r="AQ93">
            <v>1300000</v>
          </cell>
          <cell r="AR93">
            <v>1300000</v>
          </cell>
          <cell r="AS93">
            <v>1300000</v>
          </cell>
          <cell r="AT93">
            <v>1300000</v>
          </cell>
          <cell r="AU93" t="str">
            <v>--</v>
          </cell>
          <cell r="AV93">
            <v>0</v>
          </cell>
          <cell r="AW93" t="str">
            <v>--</v>
          </cell>
          <cell r="AX93" t="str">
            <v>--</v>
          </cell>
          <cell r="AY93" t="str">
            <v>--</v>
          </cell>
          <cell r="AZ93" t="str">
            <v>--</v>
          </cell>
          <cell r="BA93" t="str">
            <v>--</v>
          </cell>
          <cell r="BB93">
            <v>0</v>
          </cell>
          <cell r="BC93" t="str">
            <v>--</v>
          </cell>
          <cell r="BD93">
            <v>0</v>
          </cell>
          <cell r="BE93" t="str">
            <v>--</v>
          </cell>
          <cell r="BF93">
            <v>0</v>
          </cell>
          <cell r="BG93" t="str">
            <v/>
          </cell>
        </row>
        <row r="94">
          <cell r="A94" t="str">
            <v>非流动负债合计</v>
          </cell>
          <cell r="B94">
            <v>151930000</v>
          </cell>
          <cell r="C94">
            <v>151930000</v>
          </cell>
          <cell r="D94">
            <v>152960000</v>
          </cell>
          <cell r="E94">
            <v>156230000</v>
          </cell>
          <cell r="F94">
            <v>158550000</v>
          </cell>
          <cell r="G94">
            <v>161240000</v>
          </cell>
          <cell r="H94">
            <v>164120000</v>
          </cell>
          <cell r="I94">
            <v>166540000</v>
          </cell>
          <cell r="J94">
            <v>169920000</v>
          </cell>
          <cell r="K94">
            <v>172910000</v>
          </cell>
          <cell r="L94">
            <v>175780000</v>
          </cell>
          <cell r="M94">
            <v>11590000</v>
          </cell>
          <cell r="N94">
            <v>13310000</v>
          </cell>
          <cell r="O94">
            <v>14880000</v>
          </cell>
          <cell r="P94">
            <v>14180000</v>
          </cell>
          <cell r="Q94">
            <v>12780000</v>
          </cell>
          <cell r="R94">
            <v>12380000</v>
          </cell>
          <cell r="S94">
            <v>15850000</v>
          </cell>
          <cell r="T94">
            <v>15850000</v>
          </cell>
          <cell r="U94">
            <v>18520000</v>
          </cell>
          <cell r="V94">
            <v>14920000</v>
          </cell>
          <cell r="W94">
            <v>19260000</v>
          </cell>
          <cell r="X94">
            <v>19260000</v>
          </cell>
          <cell r="Y94">
            <v>23210000</v>
          </cell>
          <cell r="Z94">
            <v>23210000</v>
          </cell>
          <cell r="AA94">
            <v>18280000</v>
          </cell>
          <cell r="AB94">
            <v>20560000</v>
          </cell>
          <cell r="AC94">
            <v>26380000</v>
          </cell>
          <cell r="AD94">
            <v>26380000</v>
          </cell>
          <cell r="AE94">
            <v>126240000</v>
          </cell>
          <cell r="AF94">
            <v>134180000</v>
          </cell>
          <cell r="AG94">
            <v>149180000</v>
          </cell>
          <cell r="AH94">
            <v>134180000</v>
          </cell>
          <cell r="AI94">
            <v>131420000</v>
          </cell>
          <cell r="AJ94">
            <v>153920000</v>
          </cell>
          <cell r="AK94">
            <v>161500000</v>
          </cell>
          <cell r="AL94">
            <v>71420000</v>
          </cell>
          <cell r="AM94">
            <v>156760000</v>
          </cell>
          <cell r="AN94">
            <v>171760000</v>
          </cell>
          <cell r="AO94">
            <v>201760000</v>
          </cell>
          <cell r="AP94">
            <v>126760000</v>
          </cell>
          <cell r="AQ94">
            <v>148370000</v>
          </cell>
          <cell r="AR94">
            <v>187800000</v>
          </cell>
          <cell r="AS94">
            <v>180930000</v>
          </cell>
          <cell r="AT94">
            <v>104800000</v>
          </cell>
          <cell r="AU94">
            <v>164600000</v>
          </cell>
          <cell r="AV94">
            <v>142100000</v>
          </cell>
          <cell r="AW94">
            <v>112100000</v>
          </cell>
          <cell r="AX94">
            <v>62100000</v>
          </cell>
          <cell r="AY94">
            <v>62050000</v>
          </cell>
          <cell r="AZ94">
            <v>62050000</v>
          </cell>
          <cell r="BA94">
            <v>32050000</v>
          </cell>
          <cell r="BB94">
            <v>2050000</v>
          </cell>
          <cell r="BC94">
            <v>62050000</v>
          </cell>
          <cell r="BD94">
            <v>74450000</v>
          </cell>
          <cell r="BE94">
            <v>84450000</v>
          </cell>
          <cell r="BF94">
            <v>84900000</v>
          </cell>
          <cell r="BG94" t="str">
            <v/>
          </cell>
        </row>
        <row r="95">
          <cell r="A95" t="str">
            <v>负债合计</v>
          </cell>
          <cell r="B95">
            <v>2959970000</v>
          </cell>
          <cell r="C95">
            <v>2959970000</v>
          </cell>
          <cell r="D95">
            <v>2496820000</v>
          </cell>
          <cell r="E95">
            <v>2707400000</v>
          </cell>
          <cell r="F95">
            <v>2979240000</v>
          </cell>
          <cell r="G95">
            <v>2416870000</v>
          </cell>
          <cell r="H95">
            <v>2307530000</v>
          </cell>
          <cell r="I95">
            <v>2745890000</v>
          </cell>
          <cell r="J95">
            <v>2722730000</v>
          </cell>
          <cell r="K95">
            <v>3099980000</v>
          </cell>
          <cell r="L95">
            <v>2780630000</v>
          </cell>
          <cell r="M95">
            <v>1500910000</v>
          </cell>
          <cell r="N95">
            <v>1176630000</v>
          </cell>
          <cell r="O95">
            <v>1235650000</v>
          </cell>
          <cell r="P95">
            <v>1136550000</v>
          </cell>
          <cell r="Q95">
            <v>1536840000</v>
          </cell>
          <cell r="R95">
            <v>1597090000</v>
          </cell>
          <cell r="S95">
            <v>1517580000</v>
          </cell>
          <cell r="T95">
            <v>929780000</v>
          </cell>
          <cell r="U95">
            <v>994710000</v>
          </cell>
          <cell r="V95">
            <v>1259700000</v>
          </cell>
          <cell r="W95">
            <v>1629550000</v>
          </cell>
          <cell r="X95">
            <v>1685010000</v>
          </cell>
          <cell r="Y95">
            <v>1559070000</v>
          </cell>
          <cell r="Z95">
            <v>1576110000</v>
          </cell>
          <cell r="AA95">
            <v>1688690000</v>
          </cell>
          <cell r="AB95">
            <v>1530190000</v>
          </cell>
          <cell r="AC95">
            <v>1473420000</v>
          </cell>
          <cell r="AD95">
            <v>1232820000</v>
          </cell>
          <cell r="AE95">
            <v>1323050000</v>
          </cell>
          <cell r="AF95">
            <v>1256910000</v>
          </cell>
          <cell r="AG95">
            <v>1140140000</v>
          </cell>
          <cell r="AH95">
            <v>1067110000</v>
          </cell>
          <cell r="AI95">
            <v>1086510000</v>
          </cell>
          <cell r="AJ95">
            <v>1064810000</v>
          </cell>
          <cell r="AK95">
            <v>1047100000</v>
          </cell>
          <cell r="AL95">
            <v>941740000</v>
          </cell>
          <cell r="AM95">
            <v>879650000</v>
          </cell>
          <cell r="AN95">
            <v>882350000</v>
          </cell>
          <cell r="AO95">
            <v>885220000</v>
          </cell>
          <cell r="AP95">
            <v>861700000</v>
          </cell>
          <cell r="AQ95">
            <v>800500000</v>
          </cell>
          <cell r="AR95">
            <v>845070000</v>
          </cell>
          <cell r="AS95">
            <v>805180000</v>
          </cell>
          <cell r="AT95">
            <v>778390000</v>
          </cell>
          <cell r="AU95">
            <v>647670000</v>
          </cell>
          <cell r="AV95">
            <v>728910000</v>
          </cell>
          <cell r="AW95">
            <v>763880000</v>
          </cell>
          <cell r="AX95">
            <v>749110000</v>
          </cell>
          <cell r="AY95">
            <v>753230000</v>
          </cell>
          <cell r="AZ95">
            <v>690780000</v>
          </cell>
          <cell r="BA95">
            <v>668020000</v>
          </cell>
          <cell r="BB95">
            <v>657460000</v>
          </cell>
          <cell r="BC95">
            <v>611660000</v>
          </cell>
          <cell r="BD95">
            <v>456710000</v>
          </cell>
          <cell r="BE95">
            <v>488650000</v>
          </cell>
          <cell r="BF95">
            <v>467390000</v>
          </cell>
          <cell r="BG95" t="str">
            <v/>
          </cell>
        </row>
        <row r="96">
          <cell r="A96" t="str">
            <v>实收资本(或股本)</v>
          </cell>
          <cell r="B96">
            <v>897290000</v>
          </cell>
          <cell r="C96">
            <v>897290000</v>
          </cell>
          <cell r="D96">
            <v>897290000</v>
          </cell>
          <cell r="E96">
            <v>897290000</v>
          </cell>
          <cell r="F96">
            <v>897290000</v>
          </cell>
          <cell r="G96">
            <v>897290000</v>
          </cell>
          <cell r="H96">
            <v>897290000</v>
          </cell>
          <cell r="I96">
            <v>690220000</v>
          </cell>
          <cell r="J96">
            <v>666010000</v>
          </cell>
          <cell r="K96">
            <v>666010000</v>
          </cell>
          <cell r="L96">
            <v>666010000</v>
          </cell>
          <cell r="M96">
            <v>438060000</v>
          </cell>
          <cell r="N96">
            <v>438060000</v>
          </cell>
          <cell r="O96">
            <v>438060000</v>
          </cell>
          <cell r="P96">
            <v>438060000</v>
          </cell>
          <cell r="Q96">
            <v>438060000</v>
          </cell>
          <cell r="R96">
            <v>438060000</v>
          </cell>
          <cell r="S96">
            <v>438060000</v>
          </cell>
          <cell r="T96">
            <v>438060000</v>
          </cell>
          <cell r="U96">
            <v>175220000</v>
          </cell>
          <cell r="V96">
            <v>175220000</v>
          </cell>
          <cell r="W96">
            <v>140000000</v>
          </cell>
          <cell r="X96">
            <v>140000000</v>
          </cell>
          <cell r="Y96">
            <v>140000000</v>
          </cell>
          <cell r="Z96">
            <v>140000000</v>
          </cell>
          <cell r="AA96">
            <v>140000000</v>
          </cell>
          <cell r="AB96">
            <v>140000000</v>
          </cell>
          <cell r="AC96">
            <v>140000000</v>
          </cell>
          <cell r="AD96">
            <v>140000000</v>
          </cell>
          <cell r="AE96">
            <v>140000000</v>
          </cell>
          <cell r="AF96">
            <v>140000000</v>
          </cell>
          <cell r="AG96">
            <v>140000000</v>
          </cell>
          <cell r="AH96">
            <v>140000000</v>
          </cell>
          <cell r="AI96">
            <v>140000000</v>
          </cell>
          <cell r="AJ96">
            <v>140000000</v>
          </cell>
          <cell r="AK96">
            <v>140000000</v>
          </cell>
          <cell r="AL96">
            <v>140000000</v>
          </cell>
          <cell r="AM96">
            <v>140000000</v>
          </cell>
          <cell r="AN96">
            <v>140000000</v>
          </cell>
          <cell r="AO96">
            <v>140000000</v>
          </cell>
          <cell r="AP96">
            <v>140000000</v>
          </cell>
          <cell r="AQ96">
            <v>140000000</v>
          </cell>
          <cell r="AR96">
            <v>140000000</v>
          </cell>
          <cell r="AS96">
            <v>140000000</v>
          </cell>
          <cell r="AT96">
            <v>140000000</v>
          </cell>
          <cell r="AU96">
            <v>140000000</v>
          </cell>
          <cell r="AV96">
            <v>140000000</v>
          </cell>
          <cell r="AW96">
            <v>140000000</v>
          </cell>
          <cell r="AX96">
            <v>140000000</v>
          </cell>
          <cell r="AY96">
            <v>140000000</v>
          </cell>
          <cell r="AZ96">
            <v>140000000</v>
          </cell>
          <cell r="BA96">
            <v>140000000</v>
          </cell>
          <cell r="BB96">
            <v>140000000</v>
          </cell>
          <cell r="BC96">
            <v>140000000</v>
          </cell>
          <cell r="BD96">
            <v>140000000</v>
          </cell>
          <cell r="BE96">
            <v>140000000</v>
          </cell>
          <cell r="BF96">
            <v>140000000</v>
          </cell>
          <cell r="BG96" t="str">
            <v/>
          </cell>
        </row>
        <row r="97">
          <cell r="A97" t="str">
            <v>资本公积</v>
          </cell>
          <cell r="B97">
            <v>1281260000</v>
          </cell>
          <cell r="C97">
            <v>1281260000</v>
          </cell>
          <cell r="D97">
            <v>1281260000</v>
          </cell>
          <cell r="E97">
            <v>1281260000</v>
          </cell>
          <cell r="F97">
            <v>1281260000</v>
          </cell>
          <cell r="G97">
            <v>1281580000</v>
          </cell>
          <cell r="H97">
            <v>1281580000</v>
          </cell>
          <cell r="I97">
            <v>1488650000</v>
          </cell>
          <cell r="J97">
            <v>1237100000</v>
          </cell>
          <cell r="K97">
            <v>1237100000</v>
          </cell>
          <cell r="L97">
            <v>1237100000</v>
          </cell>
          <cell r="M97">
            <v>685060000</v>
          </cell>
          <cell r="N97">
            <v>685060000</v>
          </cell>
          <cell r="O97">
            <v>685060000</v>
          </cell>
          <cell r="P97">
            <v>685060000</v>
          </cell>
          <cell r="Q97">
            <v>685060000</v>
          </cell>
          <cell r="R97">
            <v>685060000</v>
          </cell>
          <cell r="S97">
            <v>685060000</v>
          </cell>
          <cell r="T97">
            <v>685060000</v>
          </cell>
          <cell r="U97">
            <v>947890000</v>
          </cell>
          <cell r="V97">
            <v>947890000</v>
          </cell>
          <cell r="W97">
            <v>166420000</v>
          </cell>
          <cell r="X97">
            <v>166420000</v>
          </cell>
          <cell r="Y97">
            <v>166420000</v>
          </cell>
          <cell r="Z97">
            <v>166420000</v>
          </cell>
          <cell r="AA97">
            <v>166420000</v>
          </cell>
          <cell r="AB97">
            <v>166420000</v>
          </cell>
          <cell r="AC97">
            <v>166420000</v>
          </cell>
          <cell r="AD97">
            <v>166420000</v>
          </cell>
          <cell r="AE97">
            <v>166420000</v>
          </cell>
          <cell r="AF97">
            <v>166420000</v>
          </cell>
          <cell r="AG97">
            <v>166420000</v>
          </cell>
          <cell r="AH97">
            <v>166420000</v>
          </cell>
          <cell r="AI97">
            <v>166420000</v>
          </cell>
          <cell r="AJ97">
            <v>166420000</v>
          </cell>
          <cell r="AK97">
            <v>166420000</v>
          </cell>
          <cell r="AL97">
            <v>166420000</v>
          </cell>
          <cell r="AM97">
            <v>166000000</v>
          </cell>
          <cell r="AN97">
            <v>166000000</v>
          </cell>
          <cell r="AO97">
            <v>166000000</v>
          </cell>
          <cell r="AP97">
            <v>166000000</v>
          </cell>
          <cell r="AQ97">
            <v>166000000</v>
          </cell>
          <cell r="AR97">
            <v>166000000</v>
          </cell>
          <cell r="AS97">
            <v>166000000</v>
          </cell>
          <cell r="AT97">
            <v>166000000</v>
          </cell>
          <cell r="AU97">
            <v>166000000</v>
          </cell>
          <cell r="AV97">
            <v>166000000</v>
          </cell>
          <cell r="AW97">
            <v>166000000</v>
          </cell>
          <cell r="AX97">
            <v>166000000</v>
          </cell>
          <cell r="AY97">
            <v>166000000</v>
          </cell>
          <cell r="AZ97">
            <v>166000000</v>
          </cell>
          <cell r="BA97">
            <v>166000000</v>
          </cell>
          <cell r="BB97">
            <v>166000000</v>
          </cell>
          <cell r="BC97">
            <v>166000000</v>
          </cell>
          <cell r="BD97">
            <v>166000000</v>
          </cell>
          <cell r="BE97">
            <v>166000000</v>
          </cell>
          <cell r="BF97">
            <v>166000000</v>
          </cell>
          <cell r="BG97" t="str">
            <v/>
          </cell>
        </row>
        <row r="98">
          <cell r="A98" t="str">
            <v>减:库存股</v>
          </cell>
          <cell r="B98" t="str">
            <v>--</v>
          </cell>
          <cell r="C98" t="str">
            <v>--</v>
          </cell>
          <cell r="D98" t="str">
            <v>--</v>
          </cell>
          <cell r="E98" t="str">
            <v>--</v>
          </cell>
          <cell r="F98" t="str">
            <v>--</v>
          </cell>
          <cell r="G98" t="str">
            <v>--</v>
          </cell>
          <cell r="H98" t="str">
            <v>--</v>
          </cell>
          <cell r="I98" t="str">
            <v>--</v>
          </cell>
          <cell r="J98" t="str">
            <v>--</v>
          </cell>
          <cell r="K98" t="str">
            <v>--</v>
          </cell>
          <cell r="L98" t="str">
            <v>--</v>
          </cell>
          <cell r="M98" t="str">
            <v>--</v>
          </cell>
          <cell r="N98" t="str">
            <v>--</v>
          </cell>
          <cell r="O98" t="str">
            <v>--</v>
          </cell>
          <cell r="P98" t="str">
            <v>--</v>
          </cell>
          <cell r="Q98" t="str">
            <v>--</v>
          </cell>
          <cell r="R98" t="str">
            <v>--</v>
          </cell>
          <cell r="S98" t="str">
            <v>--</v>
          </cell>
          <cell r="T98" t="str">
            <v>--</v>
          </cell>
          <cell r="U98" t="str">
            <v>--</v>
          </cell>
          <cell r="V98" t="str">
            <v>--</v>
          </cell>
          <cell r="W98" t="str">
            <v>--</v>
          </cell>
          <cell r="X98" t="str">
            <v>--</v>
          </cell>
          <cell r="Y98" t="str">
            <v>--</v>
          </cell>
          <cell r="Z98" t="str">
            <v>--</v>
          </cell>
          <cell r="AA98" t="str">
            <v>--</v>
          </cell>
          <cell r="AB98" t="str">
            <v>--</v>
          </cell>
          <cell r="AC98" t="str">
            <v>--</v>
          </cell>
          <cell r="AD98" t="str">
            <v>--</v>
          </cell>
          <cell r="AE98" t="str">
            <v>--</v>
          </cell>
          <cell r="AF98" t="str">
            <v>--</v>
          </cell>
          <cell r="AG98" t="str">
            <v>--</v>
          </cell>
          <cell r="AH98" t="str">
            <v>--</v>
          </cell>
          <cell r="AI98" t="str">
            <v>--</v>
          </cell>
          <cell r="AJ98" t="str">
            <v>--</v>
          </cell>
          <cell r="AK98" t="str">
            <v>--</v>
          </cell>
          <cell r="AL98" t="str">
            <v>--</v>
          </cell>
          <cell r="AM98" t="str">
            <v>--</v>
          </cell>
          <cell r="AN98" t="str">
            <v>--</v>
          </cell>
          <cell r="AO98" t="str">
            <v>--</v>
          </cell>
          <cell r="AP98" t="str">
            <v>--</v>
          </cell>
          <cell r="AQ98" t="str">
            <v>--</v>
          </cell>
          <cell r="AR98">
            <v>0</v>
          </cell>
          <cell r="AS98" t="str">
            <v>--</v>
          </cell>
          <cell r="AT98">
            <v>0</v>
          </cell>
          <cell r="AU98" t="str">
            <v>--</v>
          </cell>
          <cell r="AV98">
            <v>0</v>
          </cell>
          <cell r="AW98" t="str">
            <v>--</v>
          </cell>
          <cell r="AX98" t="str">
            <v>--</v>
          </cell>
          <cell r="AY98" t="str">
            <v>--</v>
          </cell>
          <cell r="AZ98" t="str">
            <v>--</v>
          </cell>
          <cell r="BA98" t="str">
            <v>--</v>
          </cell>
          <cell r="BB98">
            <v>0</v>
          </cell>
          <cell r="BC98" t="str">
            <v>--</v>
          </cell>
          <cell r="BD98">
            <v>0</v>
          </cell>
          <cell r="BE98" t="str">
            <v>--</v>
          </cell>
          <cell r="BF98">
            <v>0</v>
          </cell>
          <cell r="BG98" t="str">
            <v/>
          </cell>
        </row>
        <row r="99">
          <cell r="A99" t="str">
            <v>专项储备</v>
          </cell>
          <cell r="B99">
            <v>31020000</v>
          </cell>
          <cell r="C99">
            <v>31020000</v>
          </cell>
          <cell r="D99">
            <v>31460000</v>
          </cell>
          <cell r="E99">
            <v>31610000</v>
          </cell>
          <cell r="F99">
            <v>31760000</v>
          </cell>
          <cell r="G99">
            <v>31940000</v>
          </cell>
          <cell r="H99">
            <v>36930000</v>
          </cell>
          <cell r="I99">
            <v>35040000</v>
          </cell>
          <cell r="J99">
            <v>35580000</v>
          </cell>
          <cell r="K99">
            <v>34600000</v>
          </cell>
          <cell r="L99">
            <v>33700000</v>
          </cell>
          <cell r="M99">
            <v>32190000</v>
          </cell>
          <cell r="N99">
            <v>31080000</v>
          </cell>
          <cell r="O99">
            <v>30730000</v>
          </cell>
          <cell r="P99">
            <v>29350000</v>
          </cell>
          <cell r="Q99">
            <v>26770000</v>
          </cell>
          <cell r="R99">
            <v>25340000</v>
          </cell>
          <cell r="S99">
            <v>23060000</v>
          </cell>
          <cell r="T99">
            <v>21960000</v>
          </cell>
          <cell r="U99">
            <v>20430000</v>
          </cell>
          <cell r="V99">
            <v>19190000</v>
          </cell>
          <cell r="W99">
            <v>17600000</v>
          </cell>
          <cell r="X99">
            <v>15960000</v>
          </cell>
          <cell r="Y99">
            <v>14390000</v>
          </cell>
          <cell r="Z99">
            <v>14540000</v>
          </cell>
          <cell r="AA99">
            <v>13920000</v>
          </cell>
          <cell r="AB99">
            <v>12680000</v>
          </cell>
          <cell r="AC99">
            <v>11150000</v>
          </cell>
          <cell r="AD99">
            <v>9710000</v>
          </cell>
          <cell r="AE99">
            <v>8290000</v>
          </cell>
          <cell r="AF99">
            <v>6420000</v>
          </cell>
          <cell r="AG99">
            <v>4270000</v>
          </cell>
          <cell r="AH99">
            <v>4270000</v>
          </cell>
          <cell r="AI99" t="str">
            <v>--</v>
          </cell>
          <cell r="AJ99" t="str">
            <v>--</v>
          </cell>
          <cell r="AK99" t="str">
            <v>--</v>
          </cell>
          <cell r="AL99" t="str">
            <v>--</v>
          </cell>
          <cell r="AM99" t="str">
            <v>--</v>
          </cell>
          <cell r="AN99" t="str">
            <v>--</v>
          </cell>
          <cell r="AO99" t="str">
            <v>--</v>
          </cell>
          <cell r="AP99" t="str">
            <v>--</v>
          </cell>
          <cell r="AQ99" t="str">
            <v>--</v>
          </cell>
          <cell r="AR99">
            <v>0</v>
          </cell>
          <cell r="AS99" t="str">
            <v>--</v>
          </cell>
          <cell r="AT99">
            <v>0</v>
          </cell>
          <cell r="AU99" t="str">
            <v>--</v>
          </cell>
          <cell r="AV99">
            <v>0</v>
          </cell>
          <cell r="AW99" t="str">
            <v>--</v>
          </cell>
          <cell r="AX99" t="str">
            <v>--</v>
          </cell>
          <cell r="AY99" t="str">
            <v>--</v>
          </cell>
          <cell r="AZ99" t="str">
            <v>--</v>
          </cell>
          <cell r="BA99" t="str">
            <v>--</v>
          </cell>
          <cell r="BB99" t="str">
            <v>--</v>
          </cell>
          <cell r="BC99" t="str">
            <v>--</v>
          </cell>
          <cell r="BD99" t="str">
            <v>--</v>
          </cell>
          <cell r="BE99" t="str">
            <v>--</v>
          </cell>
          <cell r="BF99" t="str">
            <v>--</v>
          </cell>
          <cell r="BG99" t="str">
            <v/>
          </cell>
        </row>
        <row r="100">
          <cell r="A100" t="str">
            <v>盈余公积</v>
          </cell>
          <cell r="B100">
            <v>112200000</v>
          </cell>
          <cell r="C100">
            <v>112200000</v>
          </cell>
          <cell r="D100">
            <v>112200000</v>
          </cell>
          <cell r="E100">
            <v>112200000</v>
          </cell>
          <cell r="F100">
            <v>112200000</v>
          </cell>
          <cell r="G100">
            <v>81160000</v>
          </cell>
          <cell r="H100">
            <v>81160000</v>
          </cell>
          <cell r="I100">
            <v>81160000</v>
          </cell>
          <cell r="J100">
            <v>81160000</v>
          </cell>
          <cell r="K100">
            <v>61950000</v>
          </cell>
          <cell r="L100">
            <v>61950000</v>
          </cell>
          <cell r="M100">
            <v>61950000</v>
          </cell>
          <cell r="N100">
            <v>61950000</v>
          </cell>
          <cell r="O100">
            <v>61140000</v>
          </cell>
          <cell r="P100">
            <v>61140000</v>
          </cell>
          <cell r="Q100">
            <v>60910000</v>
          </cell>
          <cell r="R100">
            <v>60910000</v>
          </cell>
          <cell r="S100">
            <v>58300000</v>
          </cell>
          <cell r="T100">
            <v>58300000</v>
          </cell>
          <cell r="U100">
            <v>58300000</v>
          </cell>
          <cell r="V100">
            <v>58300000</v>
          </cell>
          <cell r="W100">
            <v>58300000</v>
          </cell>
          <cell r="X100">
            <v>58300000</v>
          </cell>
          <cell r="Y100">
            <v>58300000</v>
          </cell>
          <cell r="Z100">
            <v>58300000</v>
          </cell>
          <cell r="AA100">
            <v>57420000</v>
          </cell>
          <cell r="AB100">
            <v>57420000</v>
          </cell>
          <cell r="AC100">
            <v>57420000</v>
          </cell>
          <cell r="AD100">
            <v>57420000</v>
          </cell>
          <cell r="AE100">
            <v>45740000</v>
          </cell>
          <cell r="AF100">
            <v>45740000</v>
          </cell>
          <cell r="AG100">
            <v>45740000</v>
          </cell>
          <cell r="AH100">
            <v>45740000</v>
          </cell>
          <cell r="AI100">
            <v>34150000</v>
          </cell>
          <cell r="AJ100">
            <v>34150000</v>
          </cell>
          <cell r="AK100">
            <v>34150000</v>
          </cell>
          <cell r="AL100">
            <v>34150000</v>
          </cell>
          <cell r="AM100">
            <v>26980000</v>
          </cell>
          <cell r="AN100">
            <v>26980000</v>
          </cell>
          <cell r="AO100">
            <v>26980000</v>
          </cell>
          <cell r="AP100">
            <v>26980000</v>
          </cell>
          <cell r="AQ100">
            <v>22740000</v>
          </cell>
          <cell r="AR100">
            <v>22740000</v>
          </cell>
          <cell r="AS100">
            <v>22740000</v>
          </cell>
          <cell r="AT100">
            <v>22740000</v>
          </cell>
          <cell r="AU100">
            <v>20230000</v>
          </cell>
          <cell r="AV100">
            <v>20230000</v>
          </cell>
          <cell r="AW100">
            <v>20230000</v>
          </cell>
          <cell r="AX100">
            <v>20230000</v>
          </cell>
          <cell r="AY100">
            <v>17670000</v>
          </cell>
          <cell r="AZ100">
            <v>17670000</v>
          </cell>
          <cell r="BA100">
            <v>17670000</v>
          </cell>
          <cell r="BB100">
            <v>17670000</v>
          </cell>
          <cell r="BC100">
            <v>16380000</v>
          </cell>
          <cell r="BD100">
            <v>16380000</v>
          </cell>
          <cell r="BE100">
            <v>16380000</v>
          </cell>
          <cell r="BF100">
            <v>16530000</v>
          </cell>
          <cell r="BG100" t="str">
            <v/>
          </cell>
        </row>
        <row r="101">
          <cell r="A101" t="str">
            <v>一般风险准备</v>
          </cell>
          <cell r="B101" t="str">
            <v>--</v>
          </cell>
          <cell r="C101" t="str">
            <v>--</v>
          </cell>
          <cell r="D101" t="str">
            <v>--</v>
          </cell>
          <cell r="E101" t="str">
            <v>--</v>
          </cell>
          <cell r="F101" t="str">
            <v>--</v>
          </cell>
          <cell r="G101" t="str">
            <v>--</v>
          </cell>
          <cell r="H101" t="str">
            <v>--</v>
          </cell>
          <cell r="I101" t="str">
            <v>--</v>
          </cell>
          <cell r="J101" t="str">
            <v>--</v>
          </cell>
          <cell r="K101" t="str">
            <v>--</v>
          </cell>
          <cell r="L101" t="str">
            <v>--</v>
          </cell>
          <cell r="M101" t="str">
            <v>--</v>
          </cell>
          <cell r="N101" t="str">
            <v>--</v>
          </cell>
          <cell r="O101" t="str">
            <v>--</v>
          </cell>
          <cell r="P101" t="str">
            <v>--</v>
          </cell>
          <cell r="Q101" t="str">
            <v>--</v>
          </cell>
          <cell r="R101" t="str">
            <v>--</v>
          </cell>
          <cell r="S101" t="str">
            <v>--</v>
          </cell>
          <cell r="T101" t="str">
            <v>--</v>
          </cell>
          <cell r="U101" t="str">
            <v>--</v>
          </cell>
          <cell r="V101" t="str">
            <v>--</v>
          </cell>
          <cell r="W101" t="str">
            <v>--</v>
          </cell>
          <cell r="X101" t="str">
            <v>--</v>
          </cell>
          <cell r="Y101" t="str">
            <v>--</v>
          </cell>
          <cell r="Z101" t="str">
            <v>--</v>
          </cell>
          <cell r="AA101" t="str">
            <v>--</v>
          </cell>
          <cell r="AB101" t="str">
            <v>--</v>
          </cell>
          <cell r="AC101" t="str">
            <v>--</v>
          </cell>
          <cell r="AD101" t="str">
            <v>--</v>
          </cell>
          <cell r="AE101" t="str">
            <v>--</v>
          </cell>
          <cell r="AF101" t="str">
            <v>--</v>
          </cell>
          <cell r="AG101" t="str">
            <v>--</v>
          </cell>
          <cell r="AH101" t="str">
            <v>--</v>
          </cell>
          <cell r="AI101" t="str">
            <v>--</v>
          </cell>
          <cell r="AJ101" t="str">
            <v>--</v>
          </cell>
          <cell r="AK101" t="str">
            <v>--</v>
          </cell>
          <cell r="AL101" t="str">
            <v>--</v>
          </cell>
          <cell r="AM101" t="str">
            <v>--</v>
          </cell>
          <cell r="AN101" t="str">
            <v>--</v>
          </cell>
          <cell r="AO101" t="str">
            <v>--</v>
          </cell>
          <cell r="AP101" t="str">
            <v>--</v>
          </cell>
          <cell r="AQ101" t="str">
            <v>--</v>
          </cell>
          <cell r="AR101">
            <v>0</v>
          </cell>
          <cell r="AS101" t="str">
            <v>--</v>
          </cell>
          <cell r="AT101">
            <v>0</v>
          </cell>
          <cell r="AU101" t="str">
            <v>--</v>
          </cell>
          <cell r="AV101">
            <v>0</v>
          </cell>
          <cell r="AW101" t="str">
            <v>--</v>
          </cell>
          <cell r="AX101" t="str">
            <v>--</v>
          </cell>
          <cell r="AY101" t="str">
            <v>--</v>
          </cell>
          <cell r="AZ101" t="str">
            <v>--</v>
          </cell>
          <cell r="BA101" t="str">
            <v>--</v>
          </cell>
          <cell r="BB101">
            <v>0</v>
          </cell>
          <cell r="BC101" t="str">
            <v>--</v>
          </cell>
          <cell r="BD101">
            <v>0</v>
          </cell>
          <cell r="BE101" t="str">
            <v>--</v>
          </cell>
          <cell r="BF101">
            <v>0</v>
          </cell>
          <cell r="BG101" t="str">
            <v/>
          </cell>
        </row>
        <row r="102">
          <cell r="A102" t="str">
            <v>未确定的投资损失</v>
          </cell>
          <cell r="B102" t="str">
            <v>--</v>
          </cell>
          <cell r="C102" t="str">
            <v>--</v>
          </cell>
          <cell r="D102" t="str">
            <v>--</v>
          </cell>
          <cell r="E102" t="str">
            <v>--</v>
          </cell>
          <cell r="F102" t="str">
            <v>--</v>
          </cell>
          <cell r="G102" t="str">
            <v>--</v>
          </cell>
          <cell r="H102" t="str">
            <v>--</v>
          </cell>
          <cell r="I102" t="str">
            <v>--</v>
          </cell>
          <cell r="J102" t="str">
            <v>--</v>
          </cell>
          <cell r="K102" t="str">
            <v>--</v>
          </cell>
          <cell r="L102" t="str">
            <v>--</v>
          </cell>
          <cell r="M102" t="str">
            <v>--</v>
          </cell>
          <cell r="N102" t="str">
            <v>--</v>
          </cell>
          <cell r="O102" t="str">
            <v>--</v>
          </cell>
          <cell r="P102" t="str">
            <v>--</v>
          </cell>
          <cell r="Q102" t="str">
            <v>--</v>
          </cell>
          <cell r="R102" t="str">
            <v>--</v>
          </cell>
          <cell r="S102" t="str">
            <v>--</v>
          </cell>
          <cell r="T102" t="str">
            <v>--</v>
          </cell>
          <cell r="U102" t="str">
            <v>--</v>
          </cell>
          <cell r="V102" t="str">
            <v>--</v>
          </cell>
          <cell r="W102" t="str">
            <v>--</v>
          </cell>
          <cell r="X102" t="str">
            <v>--</v>
          </cell>
          <cell r="Y102" t="str">
            <v>--</v>
          </cell>
          <cell r="Z102" t="str">
            <v>--</v>
          </cell>
          <cell r="AA102" t="str">
            <v>--</v>
          </cell>
          <cell r="AB102" t="str">
            <v>--</v>
          </cell>
          <cell r="AC102" t="str">
            <v>--</v>
          </cell>
          <cell r="AD102" t="str">
            <v>--</v>
          </cell>
          <cell r="AE102" t="str">
            <v>--</v>
          </cell>
          <cell r="AF102" t="str">
            <v>--</v>
          </cell>
          <cell r="AG102" t="str">
            <v>--</v>
          </cell>
          <cell r="AH102" t="str">
            <v>--</v>
          </cell>
          <cell r="AI102" t="str">
            <v>--</v>
          </cell>
          <cell r="AJ102" t="str">
            <v>--</v>
          </cell>
          <cell r="AK102" t="str">
            <v>--</v>
          </cell>
          <cell r="AL102" t="str">
            <v>--</v>
          </cell>
          <cell r="AM102" t="str">
            <v>--</v>
          </cell>
          <cell r="AN102" t="str">
            <v>--</v>
          </cell>
          <cell r="AO102" t="str">
            <v>--</v>
          </cell>
          <cell r="AP102" t="str">
            <v>--</v>
          </cell>
          <cell r="AQ102" t="str">
            <v>--</v>
          </cell>
          <cell r="AR102">
            <v>0</v>
          </cell>
          <cell r="AS102" t="str">
            <v>--</v>
          </cell>
          <cell r="AT102">
            <v>0</v>
          </cell>
          <cell r="AU102" t="str">
            <v>--</v>
          </cell>
          <cell r="AV102">
            <v>0</v>
          </cell>
          <cell r="AW102" t="str">
            <v>--</v>
          </cell>
          <cell r="AX102" t="str">
            <v>--</v>
          </cell>
          <cell r="AY102" t="str">
            <v>--</v>
          </cell>
          <cell r="AZ102" t="str">
            <v>--</v>
          </cell>
          <cell r="BA102" t="str">
            <v>--</v>
          </cell>
          <cell r="BB102">
            <v>0</v>
          </cell>
          <cell r="BC102" t="str">
            <v>--</v>
          </cell>
          <cell r="BD102">
            <v>0</v>
          </cell>
          <cell r="BE102" t="str">
            <v>--</v>
          </cell>
          <cell r="BF102">
            <v>0</v>
          </cell>
          <cell r="BG102" t="str">
            <v/>
          </cell>
        </row>
        <row r="103">
          <cell r="A103" t="str">
            <v>未分配利润</v>
          </cell>
          <cell r="B103">
            <v>1064500000</v>
          </cell>
          <cell r="C103">
            <v>1064500000</v>
          </cell>
          <cell r="D103">
            <v>948770000</v>
          </cell>
          <cell r="E103">
            <v>1031800000</v>
          </cell>
          <cell r="F103">
            <v>966060000</v>
          </cell>
          <cell r="G103">
            <v>863950000</v>
          </cell>
          <cell r="H103">
            <v>786650000</v>
          </cell>
          <cell r="I103">
            <v>848130000</v>
          </cell>
          <cell r="J103">
            <v>730650000</v>
          </cell>
          <cell r="K103">
            <v>643600000</v>
          </cell>
          <cell r="L103">
            <v>545750000</v>
          </cell>
          <cell r="M103">
            <v>569410000</v>
          </cell>
          <cell r="N103">
            <v>494640000</v>
          </cell>
          <cell r="O103">
            <v>448600000</v>
          </cell>
          <cell r="P103">
            <v>445120000</v>
          </cell>
          <cell r="Q103">
            <v>439180000</v>
          </cell>
          <cell r="R103">
            <v>397860000</v>
          </cell>
          <cell r="S103">
            <v>372700000</v>
          </cell>
          <cell r="T103">
            <v>314310000</v>
          </cell>
          <cell r="U103">
            <v>372740000</v>
          </cell>
          <cell r="V103">
            <v>342200000</v>
          </cell>
          <cell r="W103">
            <v>324440000</v>
          </cell>
          <cell r="X103">
            <v>284750000</v>
          </cell>
          <cell r="Y103">
            <v>309920000</v>
          </cell>
          <cell r="Z103">
            <v>288150000</v>
          </cell>
          <cell r="AA103">
            <v>275390000</v>
          </cell>
          <cell r="AB103">
            <v>265090000</v>
          </cell>
          <cell r="AC103">
            <v>266490000</v>
          </cell>
          <cell r="AD103">
            <v>250900000</v>
          </cell>
          <cell r="AE103">
            <v>254370000</v>
          </cell>
          <cell r="AF103">
            <v>295050000</v>
          </cell>
          <cell r="AG103">
            <v>289590000</v>
          </cell>
          <cell r="AH103">
            <v>267020000</v>
          </cell>
          <cell r="AI103">
            <v>248200000</v>
          </cell>
          <cell r="AJ103">
            <v>198280000</v>
          </cell>
          <cell r="AK103">
            <v>186650000</v>
          </cell>
          <cell r="AL103">
            <v>166370000</v>
          </cell>
          <cell r="AM103">
            <v>122540000</v>
          </cell>
          <cell r="AN103">
            <v>120400000</v>
          </cell>
          <cell r="AO103">
            <v>111340000</v>
          </cell>
          <cell r="AP103">
            <v>95400000</v>
          </cell>
          <cell r="AQ103">
            <v>86480000</v>
          </cell>
          <cell r="AR103">
            <v>75850000</v>
          </cell>
          <cell r="AS103">
            <v>83340000</v>
          </cell>
          <cell r="AT103">
            <v>72000000</v>
          </cell>
          <cell r="AU103">
            <v>56110000</v>
          </cell>
          <cell r="AV103">
            <v>56110000</v>
          </cell>
          <cell r="AW103">
            <v>53590000</v>
          </cell>
          <cell r="AX103">
            <v>38780000</v>
          </cell>
          <cell r="AY103">
            <v>38540000</v>
          </cell>
          <cell r="AZ103">
            <v>24460000</v>
          </cell>
          <cell r="BA103">
            <v>37220000</v>
          </cell>
          <cell r="BB103">
            <v>24200000</v>
          </cell>
          <cell r="BC103">
            <v>16050000</v>
          </cell>
          <cell r="BD103">
            <v>9410000</v>
          </cell>
          <cell r="BE103">
            <v>8530000</v>
          </cell>
          <cell r="BF103">
            <v>7940000</v>
          </cell>
          <cell r="BG103" t="str">
            <v/>
          </cell>
        </row>
        <row r="104">
          <cell r="A104" t="str">
            <v>拟分配现金股利</v>
          </cell>
          <cell r="B104" t="str">
            <v>--</v>
          </cell>
          <cell r="C104" t="str">
            <v>--</v>
          </cell>
          <cell r="D104" t="str">
            <v>--</v>
          </cell>
          <cell r="E104" t="str">
            <v>--</v>
          </cell>
          <cell r="F104" t="str">
            <v>--</v>
          </cell>
          <cell r="G104" t="str">
            <v>--</v>
          </cell>
          <cell r="H104" t="str">
            <v>--</v>
          </cell>
          <cell r="I104" t="str">
            <v>--</v>
          </cell>
          <cell r="J104" t="str">
            <v>--</v>
          </cell>
          <cell r="K104" t="str">
            <v>--</v>
          </cell>
          <cell r="L104" t="str">
            <v>--</v>
          </cell>
          <cell r="M104" t="str">
            <v>--</v>
          </cell>
          <cell r="N104" t="str">
            <v>--</v>
          </cell>
          <cell r="O104" t="str">
            <v>--</v>
          </cell>
          <cell r="P104" t="str">
            <v>--</v>
          </cell>
          <cell r="Q104" t="str">
            <v>--</v>
          </cell>
          <cell r="R104" t="str">
            <v>--</v>
          </cell>
          <cell r="S104" t="str">
            <v>--</v>
          </cell>
          <cell r="T104" t="str">
            <v>--</v>
          </cell>
          <cell r="U104" t="str">
            <v>--</v>
          </cell>
          <cell r="V104" t="str">
            <v>--</v>
          </cell>
          <cell r="W104" t="str">
            <v>--</v>
          </cell>
          <cell r="X104" t="str">
            <v>--</v>
          </cell>
          <cell r="Y104" t="str">
            <v>--</v>
          </cell>
          <cell r="Z104" t="str">
            <v>--</v>
          </cell>
          <cell r="AA104" t="str">
            <v>--</v>
          </cell>
          <cell r="AB104" t="str">
            <v>--</v>
          </cell>
          <cell r="AC104" t="str">
            <v>--</v>
          </cell>
          <cell r="AD104" t="str">
            <v>--</v>
          </cell>
          <cell r="AE104" t="str">
            <v>--</v>
          </cell>
          <cell r="AF104" t="str">
            <v>--</v>
          </cell>
          <cell r="AG104" t="str">
            <v>--</v>
          </cell>
          <cell r="AH104" t="str">
            <v>--</v>
          </cell>
          <cell r="AI104" t="str">
            <v>--</v>
          </cell>
          <cell r="AJ104" t="str">
            <v>--</v>
          </cell>
          <cell r="AK104" t="str">
            <v>--</v>
          </cell>
          <cell r="AL104" t="str">
            <v>--</v>
          </cell>
          <cell r="AM104" t="str">
            <v>--</v>
          </cell>
          <cell r="AN104" t="str">
            <v>--</v>
          </cell>
          <cell r="AO104" t="str">
            <v>--</v>
          </cell>
          <cell r="AP104" t="str">
            <v>--</v>
          </cell>
          <cell r="AQ104" t="str">
            <v>--</v>
          </cell>
          <cell r="AR104">
            <v>0</v>
          </cell>
          <cell r="AS104" t="str">
            <v>--</v>
          </cell>
          <cell r="AT104">
            <v>0</v>
          </cell>
          <cell r="AU104" t="str">
            <v>--</v>
          </cell>
          <cell r="AV104">
            <v>0</v>
          </cell>
          <cell r="AW104" t="str">
            <v>--</v>
          </cell>
          <cell r="AX104" t="str">
            <v>--</v>
          </cell>
          <cell r="AY104" t="str">
            <v>--</v>
          </cell>
          <cell r="AZ104" t="str">
            <v>--</v>
          </cell>
          <cell r="BA104" t="str">
            <v>--</v>
          </cell>
          <cell r="BB104">
            <v>0</v>
          </cell>
          <cell r="BC104" t="str">
            <v>--</v>
          </cell>
          <cell r="BD104">
            <v>0</v>
          </cell>
          <cell r="BE104" t="str">
            <v>--</v>
          </cell>
          <cell r="BF104">
            <v>0</v>
          </cell>
          <cell r="BG104" t="str">
            <v/>
          </cell>
        </row>
        <row r="105">
          <cell r="A105" t="str">
            <v>外币报表折算差额</v>
          </cell>
          <cell r="B105" t="str">
            <v>--</v>
          </cell>
          <cell r="C105" t="str">
            <v>--</v>
          </cell>
          <cell r="D105" t="str">
            <v>--</v>
          </cell>
          <cell r="E105" t="str">
            <v>--</v>
          </cell>
          <cell r="F105" t="str">
            <v>--</v>
          </cell>
          <cell r="G105" t="str">
            <v>--</v>
          </cell>
          <cell r="H105" t="str">
            <v>--</v>
          </cell>
          <cell r="I105" t="str">
            <v>--</v>
          </cell>
          <cell r="J105" t="str">
            <v>--</v>
          </cell>
          <cell r="K105" t="str">
            <v>--</v>
          </cell>
          <cell r="L105" t="str">
            <v>--</v>
          </cell>
          <cell r="M105" t="str">
            <v>--</v>
          </cell>
          <cell r="N105" t="str">
            <v>--</v>
          </cell>
          <cell r="O105" t="str">
            <v>--</v>
          </cell>
          <cell r="P105" t="str">
            <v>--</v>
          </cell>
          <cell r="Q105" t="str">
            <v>--</v>
          </cell>
          <cell r="R105" t="str">
            <v>--</v>
          </cell>
          <cell r="S105" t="str">
            <v>--</v>
          </cell>
          <cell r="T105" t="str">
            <v>--</v>
          </cell>
          <cell r="U105" t="str">
            <v>--</v>
          </cell>
          <cell r="V105" t="str">
            <v>--</v>
          </cell>
          <cell r="W105" t="str">
            <v>--</v>
          </cell>
          <cell r="X105" t="str">
            <v>--</v>
          </cell>
          <cell r="Y105" t="str">
            <v>--</v>
          </cell>
          <cell r="Z105" t="str">
            <v>--</v>
          </cell>
          <cell r="AA105" t="str">
            <v>--</v>
          </cell>
          <cell r="AB105" t="str">
            <v>--</v>
          </cell>
          <cell r="AC105" t="str">
            <v>--</v>
          </cell>
          <cell r="AD105" t="str">
            <v>--</v>
          </cell>
          <cell r="AE105" t="str">
            <v>--</v>
          </cell>
          <cell r="AF105" t="str">
            <v>--</v>
          </cell>
          <cell r="AG105" t="str">
            <v>--</v>
          </cell>
          <cell r="AH105" t="str">
            <v>--</v>
          </cell>
          <cell r="AI105" t="str">
            <v>--</v>
          </cell>
          <cell r="AJ105" t="str">
            <v>--</v>
          </cell>
          <cell r="AK105" t="str">
            <v>--</v>
          </cell>
          <cell r="AL105" t="str">
            <v>--</v>
          </cell>
          <cell r="AM105" t="str">
            <v>--</v>
          </cell>
          <cell r="AN105" t="str">
            <v>--</v>
          </cell>
          <cell r="AO105" t="str">
            <v>--</v>
          </cell>
          <cell r="AP105" t="str">
            <v>--</v>
          </cell>
          <cell r="AQ105" t="str">
            <v>--</v>
          </cell>
          <cell r="AR105">
            <v>0</v>
          </cell>
          <cell r="AS105" t="str">
            <v>--</v>
          </cell>
          <cell r="AT105">
            <v>0</v>
          </cell>
          <cell r="AU105" t="str">
            <v>--</v>
          </cell>
          <cell r="AV105">
            <v>0</v>
          </cell>
          <cell r="AW105" t="str">
            <v>--</v>
          </cell>
          <cell r="AX105" t="str">
            <v>--</v>
          </cell>
          <cell r="AY105" t="str">
            <v>--</v>
          </cell>
          <cell r="AZ105" t="str">
            <v>--</v>
          </cell>
          <cell r="BA105" t="str">
            <v>--</v>
          </cell>
          <cell r="BB105">
            <v>0</v>
          </cell>
          <cell r="BC105" t="str">
            <v>--</v>
          </cell>
          <cell r="BD105">
            <v>0</v>
          </cell>
          <cell r="BE105" t="str">
            <v>--</v>
          </cell>
          <cell r="BF105">
            <v>0</v>
          </cell>
          <cell r="BG105" t="str">
            <v/>
          </cell>
        </row>
        <row r="106">
          <cell r="A106" t="str">
            <v>归属于母公司股东权益合计</v>
          </cell>
          <cell r="B106">
            <v>3386270000</v>
          </cell>
          <cell r="C106">
            <v>3386270000</v>
          </cell>
          <cell r="D106">
            <v>3270980000</v>
          </cell>
          <cell r="E106">
            <v>3354160000</v>
          </cell>
          <cell r="F106">
            <v>3288570000</v>
          </cell>
          <cell r="G106">
            <v>3155930000</v>
          </cell>
          <cell r="H106">
            <v>3083610000</v>
          </cell>
          <cell r="I106">
            <v>3143210000</v>
          </cell>
          <cell r="J106">
            <v>2750510000</v>
          </cell>
          <cell r="K106">
            <v>2643260000</v>
          </cell>
          <cell r="L106">
            <v>2544520000</v>
          </cell>
          <cell r="M106">
            <v>1786660000</v>
          </cell>
          <cell r="N106">
            <v>1710780000</v>
          </cell>
          <cell r="O106">
            <v>1663580000</v>
          </cell>
          <cell r="P106">
            <v>1658730000</v>
          </cell>
          <cell r="Q106">
            <v>1649980000</v>
          </cell>
          <cell r="R106">
            <v>1607220000</v>
          </cell>
          <cell r="S106">
            <v>1577180000</v>
          </cell>
          <cell r="T106">
            <v>1517690000</v>
          </cell>
          <cell r="U106">
            <v>1574580000</v>
          </cell>
          <cell r="V106">
            <v>1542800000</v>
          </cell>
          <cell r="W106">
            <v>706760000</v>
          </cell>
          <cell r="X106">
            <v>665430000</v>
          </cell>
          <cell r="Y106">
            <v>689030000</v>
          </cell>
          <cell r="Z106">
            <v>667410000</v>
          </cell>
          <cell r="AA106">
            <v>653140000</v>
          </cell>
          <cell r="AB106">
            <v>641600000</v>
          </cell>
          <cell r="AC106">
            <v>641480000</v>
          </cell>
          <cell r="AD106">
            <v>624440000</v>
          </cell>
          <cell r="AE106">
            <v>614820000</v>
          </cell>
          <cell r="AF106">
            <v>653620000</v>
          </cell>
          <cell r="AG106">
            <v>646020000</v>
          </cell>
          <cell r="AH106">
            <v>623450000</v>
          </cell>
          <cell r="AI106">
            <v>588770000</v>
          </cell>
          <cell r="AJ106">
            <v>538840000</v>
          </cell>
          <cell r="AK106">
            <v>527210000</v>
          </cell>
          <cell r="AL106">
            <v>506930000</v>
          </cell>
          <cell r="AM106">
            <v>455530000</v>
          </cell>
          <cell r="AN106">
            <v>453380000</v>
          </cell>
          <cell r="AO106">
            <v>444330000</v>
          </cell>
          <cell r="AP106">
            <v>428380000</v>
          </cell>
          <cell r="AQ106">
            <v>415220000</v>
          </cell>
          <cell r="AR106">
            <v>404590000</v>
          </cell>
          <cell r="AS106">
            <v>412090000</v>
          </cell>
          <cell r="AT106">
            <v>400740000</v>
          </cell>
          <cell r="AU106">
            <v>382350000</v>
          </cell>
          <cell r="AV106">
            <v>382340000</v>
          </cell>
          <cell r="AW106">
            <v>379830000</v>
          </cell>
          <cell r="AX106">
            <v>365020000</v>
          </cell>
          <cell r="AY106">
            <v>362210000</v>
          </cell>
          <cell r="AZ106">
            <v>348130000</v>
          </cell>
          <cell r="BA106">
            <v>360900000</v>
          </cell>
          <cell r="BB106">
            <v>347870000</v>
          </cell>
          <cell r="BC106">
            <v>338430000</v>
          </cell>
          <cell r="BD106">
            <v>331790000</v>
          </cell>
          <cell r="BE106">
            <v>330910000</v>
          </cell>
          <cell r="BF106">
            <v>330480000</v>
          </cell>
          <cell r="BG106" t="str">
            <v/>
          </cell>
        </row>
        <row r="107">
          <cell r="A107" t="str">
            <v>少数股东权益</v>
          </cell>
          <cell r="B107">
            <v>6230000</v>
          </cell>
          <cell r="C107">
            <v>6230000</v>
          </cell>
          <cell r="D107">
            <v>5650000</v>
          </cell>
          <cell r="E107">
            <v>5490000</v>
          </cell>
          <cell r="F107">
            <v>5490000</v>
          </cell>
          <cell r="G107">
            <v>5130000</v>
          </cell>
          <cell r="H107">
            <v>5550000</v>
          </cell>
          <cell r="I107">
            <v>5360000</v>
          </cell>
          <cell r="J107">
            <v>5420000</v>
          </cell>
          <cell r="K107">
            <v>5380000</v>
          </cell>
          <cell r="L107" t="str">
            <v>--</v>
          </cell>
          <cell r="M107" t="str">
            <v>--</v>
          </cell>
          <cell r="N107" t="str">
            <v>--</v>
          </cell>
          <cell r="O107" t="str">
            <v>--</v>
          </cell>
          <cell r="P107" t="str">
            <v>--</v>
          </cell>
          <cell r="Q107" t="str">
            <v>--</v>
          </cell>
          <cell r="R107" t="str">
            <v>--</v>
          </cell>
          <cell r="S107" t="str">
            <v>--</v>
          </cell>
          <cell r="T107" t="str">
            <v>--</v>
          </cell>
          <cell r="U107" t="str">
            <v>--</v>
          </cell>
          <cell r="V107" t="str">
            <v>--</v>
          </cell>
          <cell r="W107" t="str">
            <v>--</v>
          </cell>
          <cell r="X107" t="str">
            <v>--</v>
          </cell>
          <cell r="Y107" t="str">
            <v>--</v>
          </cell>
          <cell r="Z107" t="str">
            <v>--</v>
          </cell>
          <cell r="AA107" t="str">
            <v>--</v>
          </cell>
          <cell r="AB107" t="str">
            <v>--</v>
          </cell>
          <cell r="AC107" t="str">
            <v>--</v>
          </cell>
          <cell r="AD107" t="str">
            <v>--</v>
          </cell>
          <cell r="AE107" t="str">
            <v>--</v>
          </cell>
          <cell r="AF107" t="str">
            <v>--</v>
          </cell>
          <cell r="AG107" t="str">
            <v>--</v>
          </cell>
          <cell r="AH107" t="str">
            <v>--</v>
          </cell>
          <cell r="AI107" t="str">
            <v>--</v>
          </cell>
          <cell r="AJ107" t="str">
            <v>--</v>
          </cell>
          <cell r="AK107" t="str">
            <v>--</v>
          </cell>
          <cell r="AL107" t="str">
            <v>--</v>
          </cell>
          <cell r="AM107" t="str">
            <v>--</v>
          </cell>
          <cell r="AN107" t="str">
            <v>--</v>
          </cell>
          <cell r="AO107" t="str">
            <v>--</v>
          </cell>
          <cell r="AP107" t="str">
            <v>--</v>
          </cell>
          <cell r="AQ107" t="str">
            <v>--</v>
          </cell>
          <cell r="AR107">
            <v>0</v>
          </cell>
          <cell r="AS107" t="str">
            <v>--</v>
          </cell>
          <cell r="AT107">
            <v>0</v>
          </cell>
          <cell r="AU107" t="str">
            <v>--</v>
          </cell>
          <cell r="AV107">
            <v>0</v>
          </cell>
          <cell r="AW107" t="str">
            <v>--</v>
          </cell>
          <cell r="AX107" t="str">
            <v>--</v>
          </cell>
          <cell r="AY107" t="str">
            <v>--</v>
          </cell>
          <cell r="AZ107" t="str">
            <v>--</v>
          </cell>
          <cell r="BA107" t="str">
            <v>--</v>
          </cell>
          <cell r="BB107">
            <v>0</v>
          </cell>
          <cell r="BC107" t="str">
            <v>--</v>
          </cell>
          <cell r="BD107">
            <v>0</v>
          </cell>
          <cell r="BE107">
            <v>9240000</v>
          </cell>
          <cell r="BF107">
            <v>9240000</v>
          </cell>
          <cell r="BG107" t="str">
            <v/>
          </cell>
        </row>
        <row r="108">
          <cell r="A108" t="str">
            <v>所有者权益(或股东权益)合计</v>
          </cell>
          <cell r="B108">
            <v>3392500000</v>
          </cell>
          <cell r="C108">
            <v>3392500000</v>
          </cell>
          <cell r="D108">
            <v>3276630000</v>
          </cell>
          <cell r="E108">
            <v>3359650000</v>
          </cell>
          <cell r="F108">
            <v>3294050000</v>
          </cell>
          <cell r="G108">
            <v>3161060000</v>
          </cell>
          <cell r="H108">
            <v>3089150000</v>
          </cell>
          <cell r="I108">
            <v>3148570000</v>
          </cell>
          <cell r="J108">
            <v>2755930000</v>
          </cell>
          <cell r="K108">
            <v>2648650000</v>
          </cell>
          <cell r="L108">
            <v>2544520000</v>
          </cell>
          <cell r="M108">
            <v>1786660000</v>
          </cell>
          <cell r="N108">
            <v>1710780000</v>
          </cell>
          <cell r="O108">
            <v>1663580000</v>
          </cell>
          <cell r="P108">
            <v>1658730000</v>
          </cell>
          <cell r="Q108">
            <v>1649980000</v>
          </cell>
          <cell r="R108">
            <v>1607220000</v>
          </cell>
          <cell r="S108">
            <v>1577180000</v>
          </cell>
          <cell r="T108">
            <v>1517690000</v>
          </cell>
          <cell r="U108">
            <v>1574580000</v>
          </cell>
          <cell r="V108">
            <v>1542800000</v>
          </cell>
          <cell r="W108">
            <v>706760000</v>
          </cell>
          <cell r="X108">
            <v>665430000</v>
          </cell>
          <cell r="Y108">
            <v>689030000</v>
          </cell>
          <cell r="Z108">
            <v>667410000</v>
          </cell>
          <cell r="AA108">
            <v>653140000</v>
          </cell>
          <cell r="AB108">
            <v>641600000</v>
          </cell>
          <cell r="AC108">
            <v>641480000</v>
          </cell>
          <cell r="AD108">
            <v>624440000</v>
          </cell>
          <cell r="AE108">
            <v>614820000</v>
          </cell>
          <cell r="AF108">
            <v>653620000</v>
          </cell>
          <cell r="AG108">
            <v>646020000</v>
          </cell>
          <cell r="AH108">
            <v>623450000</v>
          </cell>
          <cell r="AI108">
            <v>588770000</v>
          </cell>
          <cell r="AJ108">
            <v>538840000</v>
          </cell>
          <cell r="AK108">
            <v>527210000</v>
          </cell>
          <cell r="AL108">
            <v>506930000</v>
          </cell>
          <cell r="AM108">
            <v>455530000</v>
          </cell>
          <cell r="AN108">
            <v>453380000</v>
          </cell>
          <cell r="AO108">
            <v>444330000</v>
          </cell>
          <cell r="AP108">
            <v>428380000</v>
          </cell>
          <cell r="AQ108">
            <v>415220000</v>
          </cell>
          <cell r="AR108">
            <v>404590000</v>
          </cell>
          <cell r="AS108">
            <v>412090000</v>
          </cell>
          <cell r="AT108">
            <v>400740000</v>
          </cell>
          <cell r="AU108">
            <v>382350000</v>
          </cell>
          <cell r="AV108">
            <v>382340000</v>
          </cell>
          <cell r="AW108">
            <v>379830000</v>
          </cell>
          <cell r="AX108">
            <v>365020000</v>
          </cell>
          <cell r="AY108">
            <v>362210000</v>
          </cell>
          <cell r="AZ108">
            <v>348130000</v>
          </cell>
          <cell r="BA108">
            <v>360900000</v>
          </cell>
          <cell r="BB108">
            <v>347870000</v>
          </cell>
          <cell r="BC108">
            <v>338430000</v>
          </cell>
          <cell r="BD108">
            <v>331790000</v>
          </cell>
          <cell r="BE108">
            <v>340150000</v>
          </cell>
          <cell r="BF108">
            <v>339720000</v>
          </cell>
          <cell r="BG108" t="str">
            <v/>
          </cell>
        </row>
        <row r="109">
          <cell r="A109" t="str">
            <v>负债和所有者权益(或股东权益)总计</v>
          </cell>
          <cell r="B109">
            <v>6352470000</v>
          </cell>
          <cell r="C109">
            <v>6352470000</v>
          </cell>
          <cell r="D109">
            <v>5773450000</v>
          </cell>
          <cell r="E109">
            <v>6067050000</v>
          </cell>
          <cell r="F109">
            <v>6273300000</v>
          </cell>
          <cell r="G109">
            <v>5577930000</v>
          </cell>
          <cell r="H109">
            <v>5396680000</v>
          </cell>
          <cell r="I109">
            <v>5894460000</v>
          </cell>
          <cell r="J109">
            <v>5478660000</v>
          </cell>
          <cell r="K109">
            <v>5748620000</v>
          </cell>
          <cell r="L109">
            <v>5325150000</v>
          </cell>
          <cell r="M109">
            <v>3287570000</v>
          </cell>
          <cell r="N109">
            <v>2887400000</v>
          </cell>
          <cell r="O109">
            <v>2899220000</v>
          </cell>
          <cell r="P109">
            <v>2795270000</v>
          </cell>
          <cell r="Q109">
            <v>3186820000</v>
          </cell>
          <cell r="R109">
            <v>3204310000</v>
          </cell>
          <cell r="S109">
            <v>3094760000</v>
          </cell>
          <cell r="T109">
            <v>2447470000</v>
          </cell>
          <cell r="U109">
            <v>2569290000</v>
          </cell>
          <cell r="V109">
            <v>2802500000</v>
          </cell>
          <cell r="W109">
            <v>2336300000</v>
          </cell>
          <cell r="X109">
            <v>2350430000</v>
          </cell>
          <cell r="Y109">
            <v>2248100000</v>
          </cell>
          <cell r="Z109">
            <v>2243510000</v>
          </cell>
          <cell r="AA109">
            <v>2341840000</v>
          </cell>
          <cell r="AB109">
            <v>2171790000</v>
          </cell>
          <cell r="AC109">
            <v>2114900000</v>
          </cell>
          <cell r="AD109">
            <v>1857260000</v>
          </cell>
          <cell r="AE109">
            <v>1937870000</v>
          </cell>
          <cell r="AF109">
            <v>1910530000</v>
          </cell>
          <cell r="AG109">
            <v>1786160000</v>
          </cell>
          <cell r="AH109">
            <v>1690560000</v>
          </cell>
          <cell r="AI109">
            <v>1675280000</v>
          </cell>
          <cell r="AJ109">
            <v>1603650000</v>
          </cell>
          <cell r="AK109">
            <v>1574310000</v>
          </cell>
          <cell r="AL109">
            <v>1448670000</v>
          </cell>
          <cell r="AM109">
            <v>1335180000</v>
          </cell>
          <cell r="AN109">
            <v>1335730000</v>
          </cell>
          <cell r="AO109">
            <v>1329550000</v>
          </cell>
          <cell r="AP109">
            <v>1290090000</v>
          </cell>
          <cell r="AQ109">
            <v>1215720000</v>
          </cell>
          <cell r="AR109">
            <v>1249660000</v>
          </cell>
          <cell r="AS109">
            <v>1217260000</v>
          </cell>
          <cell r="AT109">
            <v>1179130000</v>
          </cell>
          <cell r="AU109">
            <v>1030020000</v>
          </cell>
          <cell r="AV109">
            <v>1111250000</v>
          </cell>
          <cell r="AW109">
            <v>1143710000</v>
          </cell>
          <cell r="AX109">
            <v>1114130000</v>
          </cell>
          <cell r="AY109">
            <v>1115440000</v>
          </cell>
          <cell r="AZ109">
            <v>1038920000</v>
          </cell>
          <cell r="BA109">
            <v>1028910000</v>
          </cell>
          <cell r="BB109">
            <v>1005330000</v>
          </cell>
          <cell r="BC109">
            <v>950090000</v>
          </cell>
          <cell r="BD109">
            <v>788500000</v>
          </cell>
          <cell r="BE109">
            <v>828800000</v>
          </cell>
          <cell r="BF109">
            <v>807110000</v>
          </cell>
          <cell r="BG109" t="str">
            <v/>
          </cell>
        </row>
        <row r="110">
          <cell r="A110" t="str">
            <v/>
          </cell>
          <cell r="B110" t="str">
            <v/>
          </cell>
          <cell r="C110" t="str">
            <v/>
          </cell>
          <cell r="D110" t="str">
            <v/>
          </cell>
          <cell r="E110" t="str">
            <v/>
          </cell>
          <cell r="F110" t="str">
            <v/>
          </cell>
          <cell r="G110" t="str">
            <v/>
          </cell>
          <cell r="H110" t="str">
            <v/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/>
          </cell>
          <cell r="P110" t="str">
            <v/>
          </cell>
          <cell r="Q110" t="str">
            <v/>
          </cell>
          <cell r="R110" t="str">
            <v/>
          </cell>
          <cell r="S110" t="str">
            <v/>
          </cell>
          <cell r="T110" t="str">
            <v/>
          </cell>
          <cell r="U110" t="str">
            <v/>
          </cell>
          <cell r="V110" t="str">
            <v/>
          </cell>
          <cell r="W110" t="str">
            <v/>
          </cell>
          <cell r="X110" t="str">
            <v/>
          </cell>
          <cell r="Y110" t="str">
            <v/>
          </cell>
          <cell r="Z110" t="str">
            <v/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 t="str">
            <v/>
          </cell>
          <cell r="AZ110" t="str">
            <v/>
          </cell>
          <cell r="BA110" t="str">
            <v/>
          </cell>
          <cell r="BB110" t="str">
            <v/>
          </cell>
          <cell r="BC110" t="str">
            <v/>
          </cell>
          <cell r="BD110" t="str">
            <v/>
          </cell>
          <cell r="BE110" t="str">
            <v/>
          </cell>
          <cell r="BF110" t="str">
            <v/>
          </cell>
          <cell r="BG110" t="str">
            <v/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49"/>
  <sheetViews>
    <sheetView tabSelected="1" workbookViewId="0">
      <selection activeCell="F8" sqref="F8"/>
    </sheetView>
  </sheetViews>
  <sheetFormatPr defaultColWidth="9.125" defaultRowHeight="17.6"/>
  <cols>
    <col min="1" max="1" width="32.5892857142857" customWidth="1"/>
    <col min="2" max="2" width="17" customWidth="1"/>
    <col min="3" max="10" width="13.25" customWidth="1"/>
    <col min="11" max="11" width="18.875" customWidth="1"/>
    <col min="12" max="12" width="13.25" customWidth="1"/>
    <col min="13" max="13" width="12.75"/>
    <col min="14" max="15" width="13.25" customWidth="1"/>
    <col min="16" max="16" width="9.5" customWidth="1"/>
    <col min="17" max="17" width="14.875" customWidth="1"/>
    <col min="18" max="18" width="13.625" customWidth="1"/>
    <col min="19" max="24" width="12.75"/>
  </cols>
  <sheetData>
    <row r="1" customFormat="1" spans="1:10">
      <c r="A1" s="19" t="s">
        <v>0</v>
      </c>
      <c r="B1" s="19" t="s">
        <v>0</v>
      </c>
      <c r="C1" s="19"/>
      <c r="D1" s="19"/>
      <c r="E1" s="19"/>
      <c r="F1" s="19" t="s">
        <v>1</v>
      </c>
      <c r="G1" s="19">
        <v>1</v>
      </c>
      <c r="H1" s="19">
        <v>3</v>
      </c>
      <c r="I1" s="19">
        <v>5</v>
      </c>
      <c r="J1" s="68">
        <v>10</v>
      </c>
    </row>
    <row r="2" customFormat="1" spans="1:34">
      <c r="A2" s="20" t="s">
        <v>2</v>
      </c>
      <c r="B2" s="21" t="s">
        <v>3</v>
      </c>
      <c r="C2" s="21" t="s">
        <v>4</v>
      </c>
      <c r="D2" s="21" t="str">
        <f t="shared" ref="C2:F2" si="0">H1&amp;"年复合增长"</f>
        <v>3年复合增长</v>
      </c>
      <c r="E2" s="21" t="str">
        <f t="shared" si="0"/>
        <v>5年复合增长</v>
      </c>
      <c r="F2" s="21" t="str">
        <f t="shared" si="0"/>
        <v>10年复合增长</v>
      </c>
      <c r="G2" s="21"/>
      <c r="H2" s="21"/>
      <c r="I2" s="69"/>
      <c r="J2" s="70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 s="73"/>
      <c r="AC2" s="73"/>
      <c r="AD2" s="73"/>
      <c r="AE2" s="73"/>
      <c r="AF2" s="73"/>
      <c r="AG2" s="73"/>
      <c r="AH2" s="73"/>
    </row>
    <row r="3" customFormat="1" spans="1:34">
      <c r="A3" s="22" t="s">
        <v>5</v>
      </c>
      <c r="B3" s="23">
        <f>B7/B6</f>
        <v>0.108203389830508</v>
      </c>
      <c r="C3" s="23"/>
      <c r="D3" s="23"/>
      <c r="E3" s="23"/>
      <c r="F3" s="23"/>
      <c r="G3" s="60"/>
      <c r="H3" s="60"/>
      <c r="I3" s="71"/>
      <c r="J3" s="72"/>
      <c r="K3" s="73"/>
      <c r="L3" s="73"/>
      <c r="M3" s="73"/>
      <c r="N3" s="73"/>
      <c r="O3" s="73"/>
      <c r="P3" s="73"/>
      <c r="Q3" s="73"/>
      <c r="R3"/>
      <c r="S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</row>
    <row r="4" customFormat="1" spans="1:34">
      <c r="A4" s="24" t="s">
        <v>6</v>
      </c>
      <c r="B4" s="25">
        <f>B7/B5</f>
        <v>0.0577853968613783</v>
      </c>
      <c r="C4" s="25"/>
      <c r="D4" s="25"/>
      <c r="E4" s="25"/>
      <c r="F4" s="25"/>
      <c r="G4" s="61"/>
      <c r="H4" s="61"/>
      <c r="I4" s="74"/>
      <c r="J4" s="72"/>
      <c r="K4" s="59"/>
      <c r="L4" s="75"/>
      <c r="M4" s="75"/>
      <c r="N4" s="59"/>
      <c r="O4" s="76"/>
      <c r="P4" s="76"/>
      <c r="Q4" s="76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</row>
    <row r="5" customFormat="1" spans="1:34">
      <c r="A5" s="22" t="s">
        <v>7</v>
      </c>
      <c r="B5" s="26">
        <f>VLOOKUP(A5,[1]资产负债表!$1:$1000,2,0)</f>
        <v>6352470000</v>
      </c>
      <c r="C5" s="23"/>
      <c r="D5" s="23"/>
      <c r="E5" s="23"/>
      <c r="F5" s="23"/>
      <c r="G5" s="60"/>
      <c r="H5" s="60"/>
      <c r="I5" s="71"/>
      <c r="J5" s="72"/>
      <c r="K5" s="76"/>
      <c r="L5" s="77"/>
      <c r="M5" s="77"/>
      <c r="N5" s="76"/>
      <c r="O5" s="76"/>
      <c r="P5" s="76"/>
      <c r="Q5" s="76"/>
      <c r="R5"/>
      <c r="S5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</row>
    <row r="6" customFormat="1" spans="1:34">
      <c r="A6" s="24" t="s">
        <v>8</v>
      </c>
      <c r="B6" s="27">
        <f>VLOOKUP(A6,资产负债表!$1:$1000,2,0)</f>
        <v>3392500000</v>
      </c>
      <c r="C6" s="25"/>
      <c r="D6" s="25"/>
      <c r="E6" s="25"/>
      <c r="F6" s="25"/>
      <c r="G6" s="61"/>
      <c r="H6" s="61"/>
      <c r="I6" s="74"/>
      <c r="J6" s="78"/>
      <c r="K6"/>
      <c r="L6" s="73"/>
      <c r="M6" s="73"/>
      <c r="N6" s="59"/>
      <c r="O6" s="76"/>
      <c r="P6" s="87"/>
      <c r="Q6" s="76"/>
      <c r="R6"/>
      <c r="S6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</row>
    <row r="7" customFormat="1" spans="1:17">
      <c r="A7" s="28" t="s">
        <v>9</v>
      </c>
      <c r="B7" s="26">
        <f>VLOOKUP(A7,18:36,2,0)</f>
        <v>367080000</v>
      </c>
      <c r="C7" s="23">
        <f>VLOOKUP(A7&amp;"同比",A20:B40,2,FALSE)</f>
        <v>-0.0922175235551599</v>
      </c>
      <c r="D7" s="23">
        <f ca="1">POWER($B$24/OFFSET($A$24,0,H1+1),1/H$1)-1</f>
        <v>0.309372699233904</v>
      </c>
      <c r="E7" s="23">
        <f ca="1">POWER($B$24/OFFSET($A$24,0,I1+1),1/I$1)-1</f>
        <v>0.373705318017228</v>
      </c>
      <c r="F7" s="23">
        <f ca="1">POWER($B$24/OFFSET($A$24,0,J1+1),1/J$1)-1</f>
        <v>0.243124345255803</v>
      </c>
      <c r="G7" s="23"/>
      <c r="H7" s="60"/>
      <c r="I7" s="79"/>
      <c r="J7"/>
      <c r="K7" s="59"/>
      <c r="L7" s="73"/>
      <c r="M7" s="73"/>
      <c r="N7" s="59"/>
      <c r="O7" s="76"/>
      <c r="P7" s="76"/>
      <c r="Q7" s="76"/>
    </row>
    <row r="8" customFormat="1" ht="16" customHeight="1" spans="1:26">
      <c r="A8" s="29" t="s">
        <v>10</v>
      </c>
      <c r="B8" s="27">
        <f>VLOOKUP(A8,19:37,2,0)</f>
        <v>3705320000</v>
      </c>
      <c r="C8" s="25">
        <f>VLOOKUP(A8&amp;"同比",A21:B41,2,FALSE)</f>
        <v>-0.0806227901494944</v>
      </c>
      <c r="D8" s="25">
        <f ca="1">POWER($B$26/OFFSET($A$26,0,H$1+1),1/H$1)-1</f>
        <v>0.134882673296389</v>
      </c>
      <c r="E8" s="25">
        <f ca="1">POWER($B$26/OFFSET($A$26,0,I$1+1),1/I$1)-1</f>
        <v>0.0966742376849963</v>
      </c>
      <c r="F8" s="25">
        <f ca="1">POWER($B$26/OFFSET($A$26,0,J$1+1),1/J$1)-1</f>
        <v>0.122562376124469</v>
      </c>
      <c r="G8" s="25"/>
      <c r="H8" s="61"/>
      <c r="I8" s="80"/>
      <c r="J8"/>
      <c r="K8" s="73"/>
      <c r="L8" s="73"/>
      <c r="M8" s="73"/>
      <c r="N8" s="59"/>
      <c r="O8" s="76"/>
      <c r="P8" s="76"/>
      <c r="Q8" s="76"/>
      <c r="R8"/>
      <c r="S8"/>
      <c r="T8" s="73"/>
      <c r="U8" s="73"/>
      <c r="V8" s="73"/>
      <c r="W8" s="73"/>
      <c r="X8" s="73"/>
      <c r="Y8" s="73"/>
      <c r="Z8" s="73"/>
    </row>
    <row r="9" customFormat="1" spans="1:28">
      <c r="A9" s="22" t="s">
        <v>11</v>
      </c>
      <c r="B9" s="30">
        <f>VLOOKUP(A9,20:38,2,0)</f>
        <v>0.41</v>
      </c>
      <c r="C9" s="23">
        <f>VLOOKUP(A9&amp;"同比",A22:B42,2,FALSE)</f>
        <v>-0.088888888888889</v>
      </c>
      <c r="D9" s="23">
        <f ca="1">POWER($B$30/OFFSET($A$30,0,H$1+1),1/H$1)-1</f>
        <v>0.0348102238989523</v>
      </c>
      <c r="E9" s="23">
        <f ca="1">POWER($B$30/OFFSET($A$30,0,I$1+1),1/I$1)-1</f>
        <v>-0.0535928353974578</v>
      </c>
      <c r="F9" s="23">
        <f ca="1">POWER($B$30/OFFSET($A$30,0,J$1+1),1/J$1)-1</f>
        <v>0.0317304782919521</v>
      </c>
      <c r="G9" s="23"/>
      <c r="H9" s="60"/>
      <c r="I9" s="79"/>
      <c r="J9"/>
      <c r="K9"/>
      <c r="L9" s="73"/>
      <c r="M9" s="73"/>
      <c r="N9" s="59"/>
      <c r="O9" s="76"/>
      <c r="P9" s="76"/>
      <c r="Q9" s="76"/>
      <c r="R9"/>
      <c r="S9"/>
      <c r="T9"/>
      <c r="U9" s="99"/>
      <c r="V9" s="99"/>
      <c r="W9" s="59"/>
      <c r="X9" s="59"/>
      <c r="Y9" s="59"/>
      <c r="Z9" s="59"/>
      <c r="AA9"/>
      <c r="AB9" s="96"/>
    </row>
    <row r="10" customFormat="1" spans="1:28">
      <c r="A10" s="24" t="s">
        <v>12</v>
      </c>
      <c r="B10" s="27">
        <f>VLOOKUP(A10,21:39,2,0)</f>
        <v>484130000</v>
      </c>
      <c r="C10" s="25">
        <f>VLOOKUP(A10&amp;"同比",A23:B43,2,FALSE)</f>
        <v>18.5282404055033</v>
      </c>
      <c r="D10" s="25">
        <f ca="1">POWER($B$28/OFFSET($A$28,0,H$1+1),1/H$1)-1</f>
        <v>-2.39543347950258</v>
      </c>
      <c r="E10" s="25">
        <f ca="1">POWER($B$28/OFFSET($A$28,0,I$1+1),1/I$1)-1</f>
        <v>0.17591390222198</v>
      </c>
      <c r="F10" s="25">
        <f ca="1">POWER($B$28/OFFSET($A$28,0,J$1+1),1/J$1)-1</f>
        <v>0.186426480814548</v>
      </c>
      <c r="G10" s="25"/>
      <c r="H10" s="61"/>
      <c r="I10" s="80"/>
      <c r="J10"/>
      <c r="K10"/>
      <c r="L10" s="73"/>
      <c r="M10" s="73"/>
      <c r="N10"/>
      <c r="O10" s="76"/>
      <c r="P10" s="76"/>
      <c r="Q10" s="76"/>
      <c r="R10"/>
      <c r="S10"/>
      <c r="T10"/>
      <c r="U10" s="99"/>
      <c r="V10" s="99"/>
      <c r="W10" s="59"/>
      <c r="X10" s="59"/>
      <c r="Y10" s="59"/>
      <c r="Z10" s="59"/>
      <c r="AA10"/>
      <c r="AB10" s="96"/>
    </row>
    <row r="11" customFormat="1" spans="1:26">
      <c r="A11" s="31"/>
      <c r="B11" s="32"/>
      <c r="C11" s="32"/>
      <c r="D11" s="32"/>
      <c r="E11" s="32"/>
      <c r="F11" s="32"/>
      <c r="G11" s="32"/>
      <c r="H11" s="32"/>
      <c r="I11" s="32"/>
      <c r="J11"/>
      <c r="K11"/>
      <c r="L11" s="73"/>
      <c r="M11" s="73"/>
      <c r="N11"/>
      <c r="O11"/>
      <c r="P11" s="76"/>
      <c r="Q11"/>
      <c r="R11"/>
      <c r="S11" s="73"/>
      <c r="T11"/>
      <c r="U11" s="99"/>
      <c r="V11" s="99"/>
      <c r="W11" s="99"/>
      <c r="X11" s="99"/>
      <c r="Y11" s="99"/>
      <c r="Z11" s="99"/>
    </row>
    <row r="12" customFormat="1" spans="1:28">
      <c r="A12" s="33" t="s">
        <v>13</v>
      </c>
      <c r="B12" s="34">
        <f ca="1">MIN(E7:E10)</f>
        <v>-0.0535928353974578</v>
      </c>
      <c r="C12" s="34">
        <f ca="1">MIN(F7:F10)</f>
        <v>0.0317304782919521</v>
      </c>
      <c r="D12" s="34"/>
      <c r="E12" s="62" t="s">
        <v>14</v>
      </c>
      <c r="F12" s="34">
        <f ca="1">AVERAGE(B12:C12)</f>
        <v>-0.0109311785527529</v>
      </c>
      <c r="G12" s="32"/>
      <c r="H12" s="32"/>
      <c r="I12" s="81"/>
      <c r="J12" s="81"/>
      <c r="K12" s="81"/>
      <c r="L12" s="82"/>
      <c r="M12" s="82"/>
      <c r="N12"/>
      <c r="O12"/>
      <c r="P12"/>
      <c r="Q12"/>
      <c r="R12"/>
      <c r="S12"/>
      <c r="T12"/>
      <c r="U12" s="99"/>
      <c r="V12" s="99"/>
      <c r="W12" s="99"/>
      <c r="X12" s="99"/>
      <c r="Y12" s="99"/>
      <c r="Z12" s="99"/>
      <c r="AA12"/>
      <c r="AB12" s="99"/>
    </row>
    <row r="13" customFormat="1" spans="1:26">
      <c r="A13" s="33" t="s">
        <v>15</v>
      </c>
      <c r="B13" s="35">
        <v>0.15</v>
      </c>
      <c r="C13" s="35">
        <v>0.12</v>
      </c>
      <c r="D13" s="35"/>
      <c r="E13" s="63"/>
      <c r="F13" s="35">
        <v>0.12</v>
      </c>
      <c r="G13" s="64" t="s">
        <v>16</v>
      </c>
      <c r="H13" s="37">
        <f ca="1">MAX(B14:F15)</f>
        <v>1.46886576158937</v>
      </c>
      <c r="I13" s="81" t="s">
        <v>17</v>
      </c>
      <c r="J13" s="81"/>
      <c r="K13" s="81"/>
      <c r="L13" s="82"/>
      <c r="M13" s="82"/>
      <c r="N13" s="81"/>
      <c r="O13" s="88"/>
      <c r="P13" s="88"/>
      <c r="Q13"/>
      <c r="R13"/>
      <c r="S13" s="73"/>
      <c r="T13" s="73"/>
      <c r="U13" s="73"/>
      <c r="V13" s="59"/>
      <c r="W13" s="59"/>
      <c r="X13" s="59"/>
      <c r="Y13" s="59"/>
      <c r="Z13" s="59"/>
    </row>
    <row r="14" customFormat="1" spans="1:28">
      <c r="A14" s="33" t="s">
        <v>18</v>
      </c>
      <c r="B14" s="36" t="str">
        <f ca="1">IF(OR(B12&lt;0,B9&lt;0),"不能评估",B12*100*$B$9)</f>
        <v>不能评估</v>
      </c>
      <c r="C14" s="36" t="str">
        <f ca="1">IF(OR(C12&lt;0,C9&lt;0),"不能评估",C12*100*$B$9)</f>
        <v>不能评估</v>
      </c>
      <c r="D14" s="36"/>
      <c r="E14" s="65"/>
      <c r="F14" s="36">
        <f ca="1">F12*100*$B$9</f>
        <v>-0.448178320662868</v>
      </c>
      <c r="G14" s="37"/>
      <c r="H14" s="37"/>
      <c r="I14" s="83">
        <f ca="1">AVERAGE(H13:H15)</f>
        <v>0.510343720463251</v>
      </c>
      <c r="L14" s="73"/>
      <c r="M14" s="73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s="96"/>
    </row>
    <row r="15" customFormat="1" spans="1:28">
      <c r="A15" s="33" t="s">
        <v>19</v>
      </c>
      <c r="B15" s="36" t="str">
        <f ca="1">IF(OR(B12&lt;0,B9&lt;0),"不能评估",$B$9*(8.5+2*B12*100)/POWER(1+B13,5))</f>
        <v>不能评估</v>
      </c>
      <c r="C15" s="36" t="str">
        <f ca="1">IF(OR(C12&lt;0,C9&lt;0),"不能评估",$B$9*(8.5+2*C12*100)/POWER(1+C13,5))</f>
        <v>不能评估</v>
      </c>
      <c r="D15" s="36"/>
      <c r="E15" s="65"/>
      <c r="F15" s="36">
        <f ca="1">$B$9*(8.5+2*F12*100)/POWER(1+F13,5)</f>
        <v>1.46886576158937</v>
      </c>
      <c r="G15" s="64" t="s">
        <v>20</v>
      </c>
      <c r="H15" s="37">
        <f ca="1">MIN(B14:F15)</f>
        <v>-0.448178320662868</v>
      </c>
      <c r="I15" s="64"/>
      <c r="J15"/>
      <c r="K15"/>
      <c r="L15" s="73"/>
      <c r="M15" s="73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 s="96"/>
    </row>
    <row r="16" customFormat="1" spans="1:28">
      <c r="A16" s="33"/>
      <c r="B16" s="37"/>
      <c r="C16" s="37"/>
      <c r="D16" s="37"/>
      <c r="E16" s="66"/>
      <c r="F16" s="37"/>
      <c r="G16" s="64"/>
      <c r="H16" s="64"/>
      <c r="I16" s="64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 s="96"/>
    </row>
    <row r="17" customFormat="1" spans="1:28">
      <c r="A17" s="38"/>
      <c r="B17" s="39">
        <f>MATCH(B19,利润表!1:1,0)</f>
        <v>2</v>
      </c>
      <c r="C17" s="39">
        <f>MATCH(C19,利润表!1:1,0)</f>
        <v>6</v>
      </c>
      <c r="D17" s="39">
        <f>MATCH(D19,利润表!1:1,0)</f>
        <v>10</v>
      </c>
      <c r="E17" s="39">
        <f>MATCH(E19,利润表!1:1,0)</f>
        <v>14</v>
      </c>
      <c r="F17" s="39">
        <f>MATCH(F19,利润表!1:1,0)</f>
        <v>18</v>
      </c>
      <c r="G17" s="39">
        <f>MATCH(G19,利润表!1:1,0)</f>
        <v>22</v>
      </c>
      <c r="H17" s="39">
        <f>MATCH(H19,利润表!1:1,0)</f>
        <v>26</v>
      </c>
      <c r="I17" s="39">
        <f>MATCH(I19,利润表!1:1,0)</f>
        <v>30</v>
      </c>
      <c r="J17" s="39">
        <f>MATCH(J19,利润表!1:1,0)</f>
        <v>34</v>
      </c>
      <c r="K17" s="39">
        <f>MATCH(K19,利润表!1:1,0)</f>
        <v>38</v>
      </c>
      <c r="L17" s="39">
        <f>MATCH(L19,利润表!1:1,0)</f>
        <v>42</v>
      </c>
      <c r="M17" s="39">
        <f>MATCH(M19,利润表!1:1,0)</f>
        <v>46</v>
      </c>
      <c r="AB17" s="96"/>
    </row>
    <row r="18" customFormat="1" spans="1:29">
      <c r="A18" s="40" t="s">
        <v>21</v>
      </c>
      <c r="B18" s="41">
        <v>0</v>
      </c>
      <c r="C18" s="42" t="s">
        <v>22</v>
      </c>
      <c r="D18" s="42">
        <v>2</v>
      </c>
      <c r="E18" s="42">
        <v>3</v>
      </c>
      <c r="F18" s="42">
        <v>4</v>
      </c>
      <c r="G18" s="42">
        <v>5</v>
      </c>
      <c r="H18" s="42">
        <v>6</v>
      </c>
      <c r="I18" s="42">
        <v>7</v>
      </c>
      <c r="J18" s="42">
        <v>8</v>
      </c>
      <c r="K18" s="42">
        <v>9</v>
      </c>
      <c r="L18" s="42">
        <v>10</v>
      </c>
      <c r="M18" s="89"/>
      <c r="N18" s="90"/>
      <c r="O18" s="91"/>
      <c r="P18"/>
      <c r="Q18"/>
      <c r="R18"/>
      <c r="S18"/>
      <c r="T18"/>
      <c r="U18"/>
      <c r="V18"/>
      <c r="W18"/>
      <c r="X18"/>
      <c r="Y18"/>
      <c r="Z18"/>
      <c r="AA18"/>
      <c r="AB18"/>
      <c r="AC18" s="59"/>
    </row>
    <row r="19" customFormat="1" spans="1:26">
      <c r="A19" s="43" t="s">
        <v>23</v>
      </c>
      <c r="B19" s="44" t="str">
        <f>(YEAR(利润表!$B$1)-COLUMN(利润表!A1)+1)&amp;"-12-31"</f>
        <v>2020-12-31</v>
      </c>
      <c r="C19" s="44" t="str">
        <f>(YEAR(利润表!$B$1)-COLUMN(利润表!B1)+1)&amp;"-12-31"</f>
        <v>2019-12-31</v>
      </c>
      <c r="D19" s="44" t="str">
        <f>(YEAR(利润表!$B$1)-COLUMN(利润表!C1)+1)&amp;"-12-31"</f>
        <v>2018-12-31</v>
      </c>
      <c r="E19" s="44" t="str">
        <f>(YEAR(利润表!$B$1)-COLUMN(利润表!D1)+1)&amp;"-12-31"</f>
        <v>2017-12-31</v>
      </c>
      <c r="F19" s="44" t="str">
        <f>(YEAR(利润表!$B$1)-COLUMN(利润表!E1)+1)&amp;"-12-31"</f>
        <v>2016-12-31</v>
      </c>
      <c r="G19" s="44" t="str">
        <f>(YEAR(利润表!$B$1)-COLUMN(利润表!F1)+1)&amp;"-12-31"</f>
        <v>2015-12-31</v>
      </c>
      <c r="H19" s="44" t="str">
        <f>(YEAR(利润表!$B$1)-COLUMN(利润表!G1)+1)&amp;"-12-31"</f>
        <v>2014-12-31</v>
      </c>
      <c r="I19" s="44" t="str">
        <f>(YEAR(利润表!$B$1)-COLUMN(利润表!H1)+1)&amp;"-12-31"</f>
        <v>2013-12-31</v>
      </c>
      <c r="J19" s="44" t="str">
        <f>(YEAR(利润表!$B$1)-COLUMN(利润表!I1)+1)&amp;"-12-31"</f>
        <v>2012-12-31</v>
      </c>
      <c r="K19" s="44" t="str">
        <f>(YEAR(利润表!$B$1)-COLUMN(利润表!J1)+1)&amp;"-12-31"</f>
        <v>2011-12-31</v>
      </c>
      <c r="L19" s="44" t="str">
        <f>(YEAR(利润表!$B$1)-COLUMN(利润表!K1)+1)&amp;"-12-31"</f>
        <v>2010-12-31</v>
      </c>
      <c r="M19" s="44" t="str">
        <f>(YEAR(利润表!$B$1)-COLUMN(利润表!L1)+1)&amp;"-12-31"</f>
        <v>2009-12-31</v>
      </c>
      <c r="N19" s="8" t="s">
        <v>24</v>
      </c>
      <c r="O19" t="s">
        <v>25</v>
      </c>
      <c r="P19"/>
      <c r="Q19"/>
      <c r="R19"/>
      <c r="S19"/>
      <c r="T19"/>
      <c r="U19"/>
      <c r="V19"/>
      <c r="W19"/>
      <c r="X19"/>
      <c r="Y19"/>
      <c r="Z19" s="59"/>
    </row>
    <row r="20" customFormat="1" spans="1:26">
      <c r="A20" s="45" t="s">
        <v>26</v>
      </c>
      <c r="B20" s="46">
        <f>B24/B23</f>
        <v>0.108203389830508</v>
      </c>
      <c r="C20" s="46">
        <f t="shared" ref="B20:L20" si="1">C24/C23</f>
        <v>0.127922279235446</v>
      </c>
      <c r="D20" s="46">
        <f t="shared" si="1"/>
        <v>0.132297585562456</v>
      </c>
      <c r="E20" s="46">
        <f t="shared" si="1"/>
        <v>0.0982940405631229</v>
      </c>
      <c r="F20" s="46">
        <f t="shared" si="1"/>
        <v>0.0702773304251893</v>
      </c>
      <c r="G20" s="46">
        <f t="shared" si="1"/>
        <v>0.106174656177486</v>
      </c>
      <c r="H20" s="46">
        <f t="shared" si="1"/>
        <v>0.090547202743669</v>
      </c>
      <c r="I20" s="46">
        <f t="shared" si="1"/>
        <v>0.106632835626687</v>
      </c>
      <c r="J20" s="46">
        <f t="shared" si="1"/>
        <v>0.190634713045841</v>
      </c>
      <c r="K20" s="46">
        <f t="shared" si="1"/>
        <v>0.202247930981494</v>
      </c>
      <c r="L20" s="46">
        <f t="shared" si="1"/>
        <v>0.100308270314532</v>
      </c>
      <c r="M20" s="92">
        <f t="shared" ref="M20:M25" si="2">AVERAGEIF(B20:K20,"&lt;"&amp;5*MEDIAN(B20:K20))</f>
        <v>0.12332319641919</v>
      </c>
      <c r="N20" s="92">
        <f t="shared" ref="N20:N25" si="3">MEDIAN(B20:K20)</f>
        <v>0.107418112728598</v>
      </c>
      <c r="Z20" s="59"/>
    </row>
    <row r="21" customFormat="1" spans="1:26">
      <c r="A21" s="43" t="s">
        <v>6</v>
      </c>
      <c r="B21" s="47">
        <f t="shared" ref="B21:L21" si="4">B24/B22</f>
        <v>0.0577853968613783</v>
      </c>
      <c r="C21" s="47">
        <f t="shared" si="4"/>
        <v>0.0644588972311224</v>
      </c>
      <c r="D21" s="47">
        <f t="shared" si="4"/>
        <v>0.0639590702836095</v>
      </c>
      <c r="E21" s="47">
        <f t="shared" si="4"/>
        <v>0.0566322643208423</v>
      </c>
      <c r="F21" s="47">
        <f t="shared" si="4"/>
        <v>0.0345909103675986</v>
      </c>
      <c r="G21" s="47">
        <f t="shared" si="4"/>
        <v>0.0267760927743087</v>
      </c>
      <c r="H21" s="47">
        <f t="shared" si="4"/>
        <v>0.02636047978391</v>
      </c>
      <c r="I21" s="47">
        <f t="shared" si="4"/>
        <v>0.0352993118895577</v>
      </c>
      <c r="J21" s="47">
        <f t="shared" si="4"/>
        <v>0.0663922014007193</v>
      </c>
      <c r="K21" s="47">
        <f t="shared" si="4"/>
        <v>0.0635962641595394</v>
      </c>
      <c r="L21" s="47">
        <f t="shared" si="4"/>
        <v>0.0322845692936152</v>
      </c>
      <c r="M21" s="92">
        <f t="shared" si="2"/>
        <v>0.0495850889072586</v>
      </c>
      <c r="N21" s="92">
        <f t="shared" si="3"/>
        <v>0.0572088305911103</v>
      </c>
      <c r="O21" s="93"/>
      <c r="P21"/>
      <c r="Q21"/>
      <c r="R21"/>
      <c r="S21"/>
      <c r="T21"/>
      <c r="U21"/>
      <c r="V21"/>
      <c r="W21"/>
      <c r="X21"/>
      <c r="Y21"/>
      <c r="Z21" s="59"/>
    </row>
    <row r="22" customFormat="1" spans="1:26">
      <c r="A22" s="48" t="s">
        <v>7</v>
      </c>
      <c r="B22" s="49">
        <f>VLOOKUP($A22,[1]资产负债表!$1:$1000000,B$17,0)</f>
        <v>6352470000</v>
      </c>
      <c r="C22" s="49">
        <f>VLOOKUP($A22,[1]资产负债表!$1:$1000000,C$17,0)</f>
        <v>6273300000</v>
      </c>
      <c r="D22" s="49">
        <f>VLOOKUP($A22,[1]资产负债表!$1:$1000000,D$17,0)</f>
        <v>5478660000</v>
      </c>
      <c r="E22" s="49">
        <f>VLOOKUP($A22,[1]资产负债表!$1:$1000000,E$17,0)</f>
        <v>2887400000</v>
      </c>
      <c r="F22" s="49">
        <f>VLOOKUP($A22,[1]资产负债表!$1:$1000000,F$17,0)</f>
        <v>3204310000</v>
      </c>
      <c r="G22" s="49">
        <f>VLOOKUP($A22,[1]资产负债表!$1:$1000000,G$17,0)</f>
        <v>2802500000</v>
      </c>
      <c r="H22" s="49">
        <f>VLOOKUP($A22,[1]资产负债表!$1:$1000000,H$17,0)</f>
        <v>2243510000</v>
      </c>
      <c r="I22" s="49">
        <f>VLOOKUP($A22,[1]资产负债表!$1:$1000000,I$17,0)</f>
        <v>1857260000</v>
      </c>
      <c r="J22" s="49">
        <f>VLOOKUP($A22,[1]资产负债表!$1:$1000000,J$17,0)</f>
        <v>1690560000</v>
      </c>
      <c r="K22" s="49">
        <f>VLOOKUP($A22,[1]资产负债表!$1:$1000000,K$17,0)</f>
        <v>1448670000</v>
      </c>
      <c r="L22" s="49">
        <f>VLOOKUP($A22,[1]资产负债表!$1:$1000000,L$17,0)</f>
        <v>1290090000</v>
      </c>
      <c r="Z22" s="59"/>
    </row>
    <row r="23" customFormat="1" spans="1:26">
      <c r="A23" s="50" t="s">
        <v>8</v>
      </c>
      <c r="B23" s="49">
        <f>VLOOKUP($A23,资产负债表!$1:$1000000,B$17,0)</f>
        <v>3392500000</v>
      </c>
      <c r="C23" s="49">
        <f>VLOOKUP($A23,资产负债表!$1:$1000000,C$17,0)</f>
        <v>3161060000</v>
      </c>
      <c r="D23" s="49">
        <f>VLOOKUP($A23,资产负债表!$1:$1000000,D$17,0)</f>
        <v>2648650000</v>
      </c>
      <c r="E23" s="49">
        <f>VLOOKUP($A23,资产负债表!$1:$1000000,E$17,0)</f>
        <v>1663580000</v>
      </c>
      <c r="F23" s="49">
        <f>VLOOKUP($A23,资产负债表!$1:$1000000,F$17,0)</f>
        <v>1577180000</v>
      </c>
      <c r="G23" s="49">
        <f>VLOOKUP($A23,资产负债表!$1:$1000000,G$17,0)</f>
        <v>706760000</v>
      </c>
      <c r="H23" s="49">
        <f>VLOOKUP($A23,资产负债表!$1:$1000000,H$17,0)</f>
        <v>653140000</v>
      </c>
      <c r="I23" s="49">
        <f>VLOOKUP($A23,资产负债表!$1:$1000000,I$17,0)</f>
        <v>614820000</v>
      </c>
      <c r="J23" s="49">
        <f>VLOOKUP($A23,资产负债表!$1:$1000000,J$17,0)</f>
        <v>588770000</v>
      </c>
      <c r="K23" s="49">
        <f>VLOOKUP($A23,资产负债表!$1:$1000000,K$17,0)</f>
        <v>455530000</v>
      </c>
      <c r="L23" s="49">
        <f>VLOOKUP($A23,资产负债表!$1:$1000000,L$17,0)</f>
        <v>415220000</v>
      </c>
      <c r="Z23" s="59"/>
    </row>
    <row r="24" customFormat="1" spans="1:26">
      <c r="A24" s="51" t="s">
        <v>9</v>
      </c>
      <c r="B24" s="49">
        <f>VLOOKUP($A24,利润表!$1:$999999,B$17,0)</f>
        <v>367080000</v>
      </c>
      <c r="C24" s="49">
        <f>VLOOKUP($A24,利润表!$1:$999999,C$17,0)</f>
        <v>404370000</v>
      </c>
      <c r="D24" s="49">
        <f>VLOOKUP($A24,利润表!$1:$999999,D$17,0)</f>
        <v>350410000</v>
      </c>
      <c r="E24" s="49">
        <f>VLOOKUP($A24,利润表!$1:$999999,E$17,0)</f>
        <v>163520000</v>
      </c>
      <c r="F24" s="49">
        <f>VLOOKUP($A24,利润表!$1:$999999,F$17,0)</f>
        <v>110840000</v>
      </c>
      <c r="G24" s="49">
        <f>VLOOKUP($A24,利润表!$1:$999999,G$17,0)</f>
        <v>75040000</v>
      </c>
      <c r="H24" s="49">
        <f>VLOOKUP($A24,利润表!$1:$999999,H$17,0)</f>
        <v>59140000</v>
      </c>
      <c r="I24" s="49">
        <f>VLOOKUP($A24,利润表!$1:$999999,I$17,0)</f>
        <v>65560000</v>
      </c>
      <c r="J24" s="49">
        <f>VLOOKUP($A24,利润表!$1:$999999,J$17,0)</f>
        <v>112240000</v>
      </c>
      <c r="K24" s="49">
        <f>VLOOKUP($A24,利润表!$1:$999999,K$17,0)</f>
        <v>92130000</v>
      </c>
      <c r="L24" s="49">
        <f>VLOOKUP($A24,利润表!$1:$999999,L$17,0)</f>
        <v>41650000</v>
      </c>
      <c r="Z24" s="59"/>
    </row>
    <row r="25" customFormat="1" spans="1:26">
      <c r="A25" s="52" t="s">
        <v>27</v>
      </c>
      <c r="B25" s="46">
        <f>(VLOOKUP($A24,利润表!1:999999,B$17,0)-VLOOKUP($A24,利润表!1:999999,C$17,0))/ABS(VLOOKUP($A24,利润表!1:999999,C$17,0))</f>
        <v>-0.0922175235551599</v>
      </c>
      <c r="C25" s="46">
        <f>(VLOOKUP($A24,利润表!1:999999,C$17,0)-VLOOKUP($A24,利润表!1:999999,D$17,0))/ABS(VLOOKUP($A24,利润表!1:999999,D$17,0))</f>
        <v>0.15399103906852</v>
      </c>
      <c r="D25" s="46">
        <f>(VLOOKUP($A24,利润表!1:999999,D$17,0)-VLOOKUP($A24,利润表!1:999999,E$17,0))/ABS(VLOOKUP($A24,利润表!1:999999,E$17,0))</f>
        <v>1.14291829745597</v>
      </c>
      <c r="E25" s="46">
        <f>(VLOOKUP($A24,利润表!1:999999,E$17,0)-VLOOKUP($A24,利润表!1:999999,F$17,0))/ABS(VLOOKUP($A24,利润表!1:999999,F$17,0))</f>
        <v>0.475279682425117</v>
      </c>
      <c r="F25" s="46">
        <f>(VLOOKUP($A24,利润表!1:999999,F$17,0)-VLOOKUP($A24,利润表!1:999999,G$17,0))/ABS(VLOOKUP($A24,利润表!1:999999,G$17,0))</f>
        <v>0.477078891257996</v>
      </c>
      <c r="G25" s="46">
        <f>(VLOOKUP($A24,利润表!1:999999,G$17,0)-VLOOKUP($A24,利润表!1:999999,H$17,0))/ABS(VLOOKUP($A24,利润表!1:999999,H$17,0))</f>
        <v>0.268853567805208</v>
      </c>
      <c r="H25" s="46">
        <f>(VLOOKUP($A24,利润表!1:999999,H$17,0)-VLOOKUP($A24,利润表!1:999999,I$17,0))/ABS(VLOOKUP($A24,利润表!1:999999,I$17,0))</f>
        <v>-0.0979255643685174</v>
      </c>
      <c r="I25" s="46">
        <f>(VLOOKUP($A24,利润表!1:999999,I$17,0)-VLOOKUP($A24,利润表!1:999999,J$17,0))/ABS(VLOOKUP($A24,利润表!1:999999,J$17,0))</f>
        <v>-0.415894511760513</v>
      </c>
      <c r="J25" s="46">
        <f>(VLOOKUP($A24,利润表!1:999999,J$17,0)-VLOOKUP($A24,利润表!1:999999,K$17,0))/ABS(VLOOKUP($A24,利润表!1:999999,K$17,0))</f>
        <v>0.218278519483339</v>
      </c>
      <c r="K25" s="46">
        <f>(VLOOKUP($A24,利润表!1:999999,K$17,0)-VLOOKUP($A24,利润表!1:999999,L$17,0))/ABS(VLOOKUP($A24,利润表!1:999999,L$17,0))</f>
        <v>1.21200480192077</v>
      </c>
      <c r="L25" s="46">
        <f>(VLOOKUP($A24,利润表!1:999999,L$17,0)-VLOOKUP($A24,利润表!1:999999,M$17,0))/ABS(VLOOKUP($A24,利润表!1:999999,M$17,0))</f>
        <v>0.166013437849944</v>
      </c>
      <c r="M25" s="92">
        <f t="shared" si="2"/>
        <v>0.334236719973273</v>
      </c>
      <c r="N25" s="92">
        <f t="shared" si="3"/>
        <v>0.243566043644273</v>
      </c>
      <c r="O25" s="94">
        <f t="shared" ref="O25:O29" si="5">POWER(B24/L24,1/10)-1</f>
        <v>0.243124345255803</v>
      </c>
      <c r="Z25" s="59"/>
    </row>
    <row r="26" customFormat="1" spans="1:26">
      <c r="A26" s="53" t="s">
        <v>10</v>
      </c>
      <c r="B26" s="49">
        <f>VLOOKUP("营业收入",利润表!1:999999,2+4*(COLUMN()-2),0)</f>
        <v>3705320000</v>
      </c>
      <c r="C26" s="49">
        <f>VLOOKUP("营业收入",利润表!1:999999,2+4*(COLUMN()-2),0)</f>
        <v>4030250000</v>
      </c>
      <c r="D26" s="49">
        <f>VLOOKUP("营业收入",利润表!1:999999,2+4*(COLUMN()-2),0)</f>
        <v>3583020000</v>
      </c>
      <c r="E26" s="49">
        <f>VLOOKUP("营业收入",利润表!1:999999,2+4*(COLUMN()-2),0)</f>
        <v>2534970000</v>
      </c>
      <c r="F26" s="49">
        <f>VLOOKUP("营业收入",利润表!1:999999,2+4*(COLUMN()-2),0)</f>
        <v>2438330000</v>
      </c>
      <c r="G26" s="49">
        <f>VLOOKUP("营业收入",利润表!1:999999,2+4*(COLUMN()-2),0)</f>
        <v>2335810000</v>
      </c>
      <c r="H26" s="49">
        <f>VLOOKUP("营业收入",利润表!1:999999,2+4*(COLUMN()-2),0)</f>
        <v>2109160000</v>
      </c>
      <c r="I26" s="49">
        <f>VLOOKUP("营业收入",利润表!1:999999,2+4*(COLUMN()-2),0)</f>
        <v>1802700000</v>
      </c>
      <c r="J26" s="49">
        <f>VLOOKUP("营业收入",利润表!1:999999,2+4*(COLUMN()-2),0)</f>
        <v>1666270000</v>
      </c>
      <c r="K26" s="49">
        <f>VLOOKUP("营业收入",利润表!1:999999,2+4*(COLUMN()-2),0)</f>
        <v>1413690000</v>
      </c>
      <c r="L26" s="49">
        <f>VLOOKUP("营业收入",利润表!1:999999,2+4*(COLUMN()-2),0)</f>
        <v>1166060000</v>
      </c>
      <c r="Z26" s="59"/>
    </row>
    <row r="27" customFormat="1" spans="1:26">
      <c r="A27" s="52" t="s">
        <v>28</v>
      </c>
      <c r="B27" s="46">
        <f>(VLOOKUP($A26,利润表!2:1000001,B$17,0)-VLOOKUP($A26,利润表!2:1000001,C$17,0))/ABS(VLOOKUP($A26,利润表!2:1000001,C$17,0))</f>
        <v>-0.0806227901494944</v>
      </c>
      <c r="C27" s="46">
        <f>(VLOOKUP($A26,利润表!2:1000001,C$17,0)-VLOOKUP($A26,利润表!2:1000001,D$17,0))/ABS(VLOOKUP($A26,利润表!2:1000001,D$17,0))</f>
        <v>0.124819286523659</v>
      </c>
      <c r="D27" s="46">
        <f>(VLOOKUP($A26,利润表!2:1000001,D$17,0)-VLOOKUP($A26,利润表!2:1000001,E$17,0))/ABS(VLOOKUP($A26,利润表!2:1000001,E$17,0))</f>
        <v>0.413436845406455</v>
      </c>
      <c r="E27" s="46">
        <f>(VLOOKUP($A26,利润表!2:1000001,E$17,0)-VLOOKUP($A26,利润表!2:1000001,F$17,0))/ABS(VLOOKUP($A26,利润表!2:1000001,F$17,0))</f>
        <v>0.0396336837097522</v>
      </c>
      <c r="F27" s="46">
        <f>(VLOOKUP($A26,利润表!2:1000001,F$17,0)-VLOOKUP($A26,利润表!2:1000001,G$17,0))/ABS(VLOOKUP($A26,利润表!2:1000001,G$17,0))</f>
        <v>0.0438905561668115</v>
      </c>
      <c r="G27" s="46">
        <f>(VLOOKUP($A26,利润表!2:1000001,G$17,0)-VLOOKUP($A26,利润表!2:1000001,H$17,0))/ABS(VLOOKUP($A26,利润表!2:1000001,H$17,0))</f>
        <v>0.107459841832768</v>
      </c>
      <c r="H27" s="46">
        <f>(VLOOKUP($A26,利润表!2:1000001,H$17,0)-VLOOKUP($A26,利润表!2:1000001,I$17,0))/ABS(VLOOKUP($A26,利润表!2:1000001,I$17,0))</f>
        <v>0.17000055472347</v>
      </c>
      <c r="I27" s="46">
        <f>(VLOOKUP($A26,利润表!2:1000001,I$17,0)-VLOOKUP($A26,利润表!2:1000001,J$17,0))/ABS(VLOOKUP($A26,利润表!2:1000001,J$17,0))</f>
        <v>0.0818774868418684</v>
      </c>
      <c r="J27" s="46">
        <f>(VLOOKUP($A26,利润表!2:1000001,J$17,0)-VLOOKUP($A26,利润表!2:1000001,K$17,0))/ABS(VLOOKUP($A26,利润表!2:1000001,K$17,0))</f>
        <v>0.178667175972101</v>
      </c>
      <c r="K27" s="46">
        <f>(VLOOKUP($A26,利润表!2:1000001,K$17,0)-VLOOKUP($A26,利润表!2:1000001,L$17,0))/ABS(VLOOKUP($A26,利润表!2:1000001,L$17,0))</f>
        <v>0.212364715366276</v>
      </c>
      <c r="L27" s="46">
        <f>(VLOOKUP($A26,利润表!2:1000001,L$17,0)-VLOOKUP($A26,利润表!2:1000001,M$17,0))/ABS(VLOOKUP($A26,利润表!2:1000001,M$17,0))</f>
        <v>0.24716301057788</v>
      </c>
      <c r="M27" s="92">
        <f t="shared" ref="M27:M31" si="6">AVERAGEIF(B27:K27,"&lt;"&amp;5*MEDIAN(B27:K27))</f>
        <v>0.129152735639367</v>
      </c>
      <c r="N27" s="92">
        <f t="shared" ref="N27:N31" si="7">MEDIAN(B27:K27)</f>
        <v>0.116139564178213</v>
      </c>
      <c r="O27" s="94">
        <f t="shared" si="5"/>
        <v>0.122562376124469</v>
      </c>
      <c r="Z27" s="59"/>
    </row>
    <row r="28" customFormat="1" spans="1:26">
      <c r="A28" s="53" t="s">
        <v>12</v>
      </c>
      <c r="B28" s="49">
        <f>VLOOKUP($A$28,现金流量表!1:10000,B$17,0)</f>
        <v>484130000</v>
      </c>
      <c r="C28" s="49">
        <f>VLOOKUP($A$28,现金流量表!1:10000,C$17,0)</f>
        <v>-27620000</v>
      </c>
      <c r="D28" s="49">
        <f>VLOOKUP($A$28,现金流量表!1:10000,D$17,0)</f>
        <v>464510000</v>
      </c>
      <c r="E28" s="49">
        <f>VLOOKUP($A$28,现金流量表!1:10000,E$17,0)</f>
        <v>-178170000</v>
      </c>
      <c r="F28" s="49">
        <f>VLOOKUP($A$28,现金流量表!1:10000,F$17,0)</f>
        <v>489670000</v>
      </c>
      <c r="G28" s="49">
        <f>VLOOKUP($A$28,现金流量表!1:10000,G$17,0)</f>
        <v>215320000</v>
      </c>
      <c r="H28" s="49">
        <f>VLOOKUP($A$28,现金流量表!1:10000,H$17,0)</f>
        <v>172640000</v>
      </c>
      <c r="I28" s="49">
        <f>VLOOKUP($A$28,现金流量表!1:10000,I$17,0)</f>
        <v>-3700000</v>
      </c>
      <c r="J28" s="49">
        <f>VLOOKUP($A$28,现金流量表!1:10000,J$17,0)</f>
        <v>-72580000</v>
      </c>
      <c r="K28" s="49">
        <f>VLOOKUP($A$28,现金流量表!1:10000,K$17,0)</f>
        <v>64720000</v>
      </c>
      <c r="L28" s="49">
        <f>VLOOKUP($A$28,现金流量表!1:10000,L$17,0)</f>
        <v>87610000</v>
      </c>
      <c r="Z28" s="59"/>
    </row>
    <row r="29" customFormat="1" spans="1:26">
      <c r="A29" s="52" t="s">
        <v>29</v>
      </c>
      <c r="B29" s="46">
        <f>(VLOOKUP($A$28,现金流量表!$1:1000,B$17,0)-VLOOKUP($A$28,现金流量表!$1:1000,C$17,0))/ABS(VLOOKUP($A$28,现金流量表!1:1000,C$17,0))</f>
        <v>18.5282404055033</v>
      </c>
      <c r="C29" s="46">
        <f>(VLOOKUP($A$28,现金流量表!$1:1000,C$17,0)-VLOOKUP($A$28,现金流量表!$1:1000,D$17,0))/ABS(VLOOKUP($A$28,现金流量表!1:1000,D$17,0))</f>
        <v>-1.05946050677058</v>
      </c>
      <c r="D29" s="46">
        <f>(VLOOKUP($A$28,现金流量表!$1:1000,D$17,0)-VLOOKUP($A$28,现金流量表!$1:1000,E$17,0))/ABS(VLOOKUP($A$28,现金流量表!1:1000,E$17,0))</f>
        <v>3.60711679856317</v>
      </c>
      <c r="E29" s="46">
        <f>(VLOOKUP($A$28,现金流量表!$1:1000,E$17,0)-VLOOKUP($A$28,现金流量表!$1:1000,F$17,0))/ABS(VLOOKUP($A$28,现金流量表!1:1000,F$17,0))</f>
        <v>-1.36385729164539</v>
      </c>
      <c r="F29" s="46">
        <f>(VLOOKUP($A$28,现金流量表!$1:1000,F$17,0)-VLOOKUP($A$28,现金流量表!$1:1000,G$17,0))/ABS(VLOOKUP($A$28,现金流量表!1:1000,G$17,0))</f>
        <v>1.27415010217351</v>
      </c>
      <c r="G29" s="46">
        <f>(VLOOKUP($A$28,现金流量表!$1:1000,G$17,0)-VLOOKUP($A$28,现金流量表!$1:1000,H$17,0))/ABS(VLOOKUP($A$28,现金流量表!1:1000,H$17,0))</f>
        <v>0.247219647822057</v>
      </c>
      <c r="H29" s="46">
        <f>(VLOOKUP($A$28,现金流量表!$1:1000,H$17,0)-VLOOKUP($A$28,现金流量表!$1:1000,I$17,0))/ABS(VLOOKUP($A$28,现金流量表!1:1000,I$17,0))</f>
        <v>47.6594594594595</v>
      </c>
      <c r="I29" s="46">
        <f>(VLOOKUP($A$28,现金流量表!$1:1000,I$17,0)-VLOOKUP($A$28,现金流量表!$1:1000,J$17,0))/ABS(VLOOKUP($A$28,现金流量表!1:1000,J$17,0))</f>
        <v>0.949021769082392</v>
      </c>
      <c r="J29" s="46">
        <f>(VLOOKUP($A$28,现金流量表!$1:1000,J$17,0)-VLOOKUP($A$28,现金流量表!$1:1000,K$17,0))/ABS(VLOOKUP($A$28,现金流量表!1:1000,K$17,0))</f>
        <v>-2.12144622991347</v>
      </c>
      <c r="K29" s="46">
        <f>(VLOOKUP($A$28,现金流量表!$1:1000,K$17,0)-VLOOKUP($A$28,现金流量表!$1:1000,L$17,0))/ABS(VLOOKUP($A$28,现金流量表!1:1000,L$17,0))</f>
        <v>-0.261271544344253</v>
      </c>
      <c r="L29" s="46">
        <f>(VLOOKUP($A$28,现金流量表!$1:1000,L$17,0)-VLOOKUP($A$28,现金流量表!$1:1000,M$17,0))/ABS(VLOOKUP($A$28,现金流量表!1:1000,M$17,0))</f>
        <v>0.179773767842715</v>
      </c>
      <c r="M29" s="92">
        <f t="shared" si="6"/>
        <v>-0.333663436227962</v>
      </c>
      <c r="N29" s="92">
        <f t="shared" si="7"/>
        <v>0.598120708452225</v>
      </c>
      <c r="O29" s="94">
        <f t="shared" si="5"/>
        <v>0.186426480814548</v>
      </c>
      <c r="Z29" s="59"/>
    </row>
    <row r="30" customFormat="1" spans="1:26">
      <c r="A30" s="53" t="s">
        <v>11</v>
      </c>
      <c r="B30" s="54">
        <f>VLOOKUP($A30,利润表!6:1000005,B$17,0)</f>
        <v>0.41</v>
      </c>
      <c r="C30" s="54">
        <f>VLOOKUP($A30,利润表!6:1000005,C$17,0)</f>
        <v>0.45</v>
      </c>
      <c r="D30" s="54">
        <f>VLOOKUP($A30,利润表!6:1000005,D$17,0)</f>
        <v>0.54</v>
      </c>
      <c r="E30" s="54">
        <f>VLOOKUP($A30,利润表!6:1000005,E$17,0)</f>
        <v>0.37</v>
      </c>
      <c r="F30" s="54">
        <f>VLOOKUP($A30,利润表!6:1000005,F$17,0)</f>
        <v>0.25</v>
      </c>
      <c r="G30" s="54">
        <f>VLOOKUP($A30,利润表!6:1000005,G$17,0)</f>
        <v>0.54</v>
      </c>
      <c r="H30" s="54">
        <f>VLOOKUP($A30,利润表!6:1000005,H$17,0)</f>
        <v>0.42</v>
      </c>
      <c r="I30" s="54">
        <f>VLOOKUP($A30,利润表!6:1000005,I$17,0)</f>
        <v>0.47</v>
      </c>
      <c r="J30" s="54">
        <f>VLOOKUP($A30,利润表!6:1000005,J$17,0)</f>
        <v>0.8</v>
      </c>
      <c r="K30" s="54">
        <f>VLOOKUP($A30,利润表!6:1000005,K$17,0)</f>
        <v>0.66</v>
      </c>
      <c r="L30" s="54">
        <f>VLOOKUP($A30,利润表!6:1000005,L$17,0)</f>
        <v>0.3</v>
      </c>
      <c r="Z30" s="59"/>
    </row>
    <row r="31" customFormat="1" spans="1:26">
      <c r="A31" s="52" t="s">
        <v>30</v>
      </c>
      <c r="B31" s="46">
        <f>(VLOOKUP($A30,利润表!6:1000005,B$17,0)-VLOOKUP($A30,利润表!6:1000005,C$17,0))/ABS(VLOOKUP($A30,利润表!6:1000005,C$17,0))</f>
        <v>-0.088888888888889</v>
      </c>
      <c r="C31" s="46">
        <f>(VLOOKUP($A30,利润表!6:1000005,C$17,0)-VLOOKUP($A30,利润表!6:1000005,D$17,0))/ABS(VLOOKUP($A30,利润表!6:1000005,D$17,0))</f>
        <v>-0.166666666666667</v>
      </c>
      <c r="D31" s="46">
        <f>(VLOOKUP($A30,利润表!6:1000005,D$17,0)-VLOOKUP($A30,利润表!6:1000005,E$17,0))/ABS(VLOOKUP($A30,利润表!6:1000005,E$17,0))</f>
        <v>0.45945945945946</v>
      </c>
      <c r="E31" s="46">
        <f>(VLOOKUP($A30,利润表!6:1000005,E$17,0)-VLOOKUP($A30,利润表!6:1000005,F$17,0))/ABS(VLOOKUP($A30,利润表!6:1000005,F$17,0))</f>
        <v>0.48</v>
      </c>
      <c r="F31" s="46">
        <f>(VLOOKUP($A30,利润表!6:1000005,F$17,0)-VLOOKUP($A30,利润表!6:1000005,G$17,0))/ABS(VLOOKUP($A30,利润表!6:1000005,G$17,0))</f>
        <v>-0.537037037037037</v>
      </c>
      <c r="G31" s="46">
        <f>(VLOOKUP($A30,利润表!6:1000005,G$17,0)-VLOOKUP($A30,利润表!6:1000005,H$17,0))/ABS(VLOOKUP($A30,利润表!6:1000005,H$17,0))</f>
        <v>0.285714285714286</v>
      </c>
      <c r="H31" s="46">
        <f>(VLOOKUP($A30,利润表!6:1000005,H$17,0)-VLOOKUP($A30,利润表!6:1000005,I$17,0))/ABS(VLOOKUP($A30,利润表!6:1000005,I$17,0))</f>
        <v>-0.106382978723404</v>
      </c>
      <c r="I31" s="46">
        <f>(VLOOKUP($A30,利润表!6:1000005,I$17,0)-VLOOKUP($A30,利润表!6:1000005,J$17,0))/ABS(VLOOKUP($A30,利润表!6:1000005,J$17,0))</f>
        <v>-0.4125</v>
      </c>
      <c r="J31" s="46">
        <f>(VLOOKUP($A30,利润表!6:1000005,J$17,0)-VLOOKUP($A30,利润表!6:1000005,K$17,0))/ABS(VLOOKUP($A30,利润表!6:1000005,K$17,0))</f>
        <v>0.212121212121212</v>
      </c>
      <c r="K31" s="46">
        <f>(VLOOKUP($A30,利润表!6:1000005,K$17,0)-VLOOKUP($A30,利润表!6:1000005,L$17,0))/ABS(VLOOKUP($A30,利润表!6:1000005,L$17,0))</f>
        <v>1.2</v>
      </c>
      <c r="L31" s="46">
        <f>(VLOOKUP($A30,利润表!6:1000005,L$17,0)-VLOOKUP($A30,利润表!6:1000005,M$17,0))/ABS(VLOOKUP($A30,利润表!6:1000005,M$17,0))</f>
        <v>0.153846153846154</v>
      </c>
      <c r="M31" s="92">
        <f t="shared" si="6"/>
        <v>-0.1162342962115</v>
      </c>
      <c r="N31" s="92">
        <f t="shared" si="7"/>
        <v>0.0616161616161616</v>
      </c>
      <c r="O31" s="95">
        <f>POWER(B30/L30,1/10)-1</f>
        <v>0.0317304782919521</v>
      </c>
      <c r="Z31" s="59"/>
    </row>
    <row r="32" customFormat="1" spans="1:26">
      <c r="A32" s="53" t="s">
        <v>31</v>
      </c>
      <c r="B32" s="47">
        <f>(VLOOKUP("营业收入",利润表!$1:999,B$17,0)-VLOOKUP("营业成本",利润表!$1:999,B$17,0))/VLOOKUP("营业收入",利润表!$1:999,B$17,0)</f>
        <v>0.632361037643173</v>
      </c>
      <c r="C32" s="47">
        <f>(VLOOKUP("营业收入",利润表!$1:999,C$17,0)-VLOOKUP("营业成本",利润表!$1:999,C$17,0))/VLOOKUP("营业收入",利润表!$1:999,C$17,0)</f>
        <v>0.614738539792817</v>
      </c>
      <c r="D32" s="47">
        <f>(VLOOKUP("营业收入",利润表!$1:999,D$17,0)-VLOOKUP("营业成本",利润表!$1:999,D$17,0))/VLOOKUP("营业收入",利润表!$1:999,D$17,0)</f>
        <v>0.611503703579662</v>
      </c>
      <c r="E32" s="47">
        <f>(VLOOKUP("营业收入",利润表!$1:999,E$17,0)-VLOOKUP("营业成本",利润表!$1:999,E$17,0))/VLOOKUP("营业收入",利润表!$1:999,E$17,0)</f>
        <v>0.624173067136889</v>
      </c>
      <c r="F32" s="47">
        <f>(VLOOKUP("营业收入",利润表!$1:999,F$17,0)-VLOOKUP("营业成本",利润表!$1:999,F$17,0))/VLOOKUP("营业收入",利润表!$1:999,F$17,0)</f>
        <v>0.592335737984604</v>
      </c>
      <c r="G32" s="47">
        <f>(VLOOKUP("营业收入",利润表!$1:999,G$17,0)-VLOOKUP("营业成本",利润表!$1:999,G$17,0))/VLOOKUP("营业收入",利润表!$1:999,G$17,0)</f>
        <v>0.569447001254383</v>
      </c>
      <c r="H32" s="47">
        <f>(VLOOKUP("营业收入",利润表!$1:999,H$17,0)-VLOOKUP("营业成本",利润表!$1:999,H$17,0))/VLOOKUP("营业收入",利润表!$1:999,H$17,0)</f>
        <v>0.581686548199283</v>
      </c>
      <c r="I32" s="47">
        <f>(VLOOKUP("营业收入",利润表!$1:999,I$17,0)-VLOOKUP("营业成本",利润表!$1:999,I$17,0))/VLOOKUP("营业收入",利润表!$1:999,I$17,0)</f>
        <v>0.507183668941033</v>
      </c>
      <c r="J32" s="47">
        <f>(VLOOKUP("营业收入",利润表!$1:999,J$17,0)-VLOOKUP("营业成本",利润表!$1:999,J$17,0))/VLOOKUP("营业收入",利润表!$1:999,J$17,0)</f>
        <v>0.53919232777401</v>
      </c>
      <c r="K32" s="47">
        <f>(VLOOKUP("营业收入",利润表!$1:999,K$17,0)-VLOOKUP("营业成本",利润表!$1:999,K$17,0))/VLOOKUP("营业收入",利润表!$1:999,K$17,0)</f>
        <v>0.450813120273893</v>
      </c>
      <c r="L32" s="47">
        <f>(VLOOKUP("营业收入",利润表!$1:999,L$17,0)-VLOOKUP("营业成本",利润表!$1:999,L$17,0))/VLOOKUP("营业收入",利润表!$1:999,L$17,0)</f>
        <v>0.41185702279471</v>
      </c>
      <c r="Z32" s="59"/>
    </row>
    <row r="33" customFormat="1" spans="1:26">
      <c r="A33" s="52" t="s">
        <v>32</v>
      </c>
      <c r="B33" s="46">
        <f>B24/B26</f>
        <v>0.0990683665648311</v>
      </c>
      <c r="C33" s="46">
        <f t="shared" ref="B33:L33" si="8">C24/C26</f>
        <v>0.100333726195645</v>
      </c>
      <c r="D33" s="46">
        <f t="shared" si="8"/>
        <v>0.0977973887949272</v>
      </c>
      <c r="E33" s="46">
        <f t="shared" si="8"/>
        <v>0.0645056943474676</v>
      </c>
      <c r="F33" s="46">
        <f t="shared" si="8"/>
        <v>0.0454573417051835</v>
      </c>
      <c r="G33" s="46">
        <f t="shared" si="8"/>
        <v>0.032125900651166</v>
      </c>
      <c r="H33" s="46">
        <f t="shared" si="8"/>
        <v>0.0280395987028011</v>
      </c>
      <c r="I33" s="46">
        <f t="shared" si="8"/>
        <v>0.036367670716148</v>
      </c>
      <c r="J33" s="46">
        <f t="shared" si="8"/>
        <v>0.0673600316875416</v>
      </c>
      <c r="K33" s="46">
        <f t="shared" si="8"/>
        <v>0.0651698745835367</v>
      </c>
      <c r="L33" s="84">
        <f t="shared" si="8"/>
        <v>0.0357185736583023</v>
      </c>
      <c r="Z33" s="59"/>
    </row>
    <row r="34" customFormat="1" spans="1:15">
      <c r="A34" s="53" t="s">
        <v>33</v>
      </c>
      <c r="B34" s="55"/>
      <c r="C34" s="55"/>
      <c r="D34" s="55"/>
      <c r="E34" s="55"/>
      <c r="F34" s="55"/>
      <c r="G34" s="55"/>
      <c r="H34" s="67"/>
      <c r="I34" s="67"/>
      <c r="J34" s="67"/>
      <c r="K34" s="67"/>
      <c r="L34" s="85"/>
      <c r="M34" s="73"/>
      <c r="N34"/>
      <c r="O34" s="96"/>
    </row>
    <row r="35" customFormat="1" spans="1:15">
      <c r="A35" s="52" t="s">
        <v>34</v>
      </c>
      <c r="B35" s="56">
        <f>VLOOKUP("*商誉",资产负债表!$1:1000,B$17,0)</f>
        <v>632150000</v>
      </c>
      <c r="C35" s="56">
        <f>VLOOKUP("*商誉",资产负债表!$1:1000,C$17,0)</f>
        <v>632150000</v>
      </c>
      <c r="D35" s="56">
        <f>VLOOKUP("*商誉",资产负债表!$1:1000,D$17,0)</f>
        <v>632150000</v>
      </c>
      <c r="E35" s="56" t="str">
        <f>VLOOKUP("*商誉",资产负债表!$1:1000,E$17,0)</f>
        <v>--</v>
      </c>
      <c r="F35" s="56" t="str">
        <f>VLOOKUP("*商誉",资产负债表!$1:1000,F$17,0)</f>
        <v>--</v>
      </c>
      <c r="G35" s="56" t="str">
        <f>VLOOKUP("*商誉",资产负债表!$1:1000,G$17,0)</f>
        <v>--</v>
      </c>
      <c r="H35" s="56" t="str">
        <f>VLOOKUP("*商誉",资产负债表!$1:1000,H$17,0)</f>
        <v>--</v>
      </c>
      <c r="I35" s="56" t="str">
        <f>VLOOKUP("*商誉",资产负债表!$1:1000,I$17,0)</f>
        <v>--</v>
      </c>
      <c r="J35" s="56" t="str">
        <f>VLOOKUP("*商誉",资产负债表!$1:1000,J$17,0)</f>
        <v>--</v>
      </c>
      <c r="K35" s="56" t="str">
        <f>VLOOKUP("*商誉",资产负债表!$1:1000,K$17,0)</f>
        <v>--</v>
      </c>
      <c r="L35" s="56" t="str">
        <f>VLOOKUP("*商誉",资产负债表!$1:1000,L$17,0)</f>
        <v>--</v>
      </c>
      <c r="O35" s="97"/>
    </row>
    <row r="36" customFormat="1" spans="1:15">
      <c r="A36" s="57" t="s">
        <v>35</v>
      </c>
      <c r="B36" s="58">
        <f>B28/B24</f>
        <v>1.31886782172823</v>
      </c>
      <c r="C36" s="58">
        <f t="shared" ref="B36:L36" si="9">C28/C24</f>
        <v>-0.0683037811904939</v>
      </c>
      <c r="D36" s="58">
        <f t="shared" si="9"/>
        <v>1.32561856111412</v>
      </c>
      <c r="E36" s="58">
        <f t="shared" si="9"/>
        <v>-1.08959148727984</v>
      </c>
      <c r="F36" s="58">
        <f t="shared" si="9"/>
        <v>4.41780945507037</v>
      </c>
      <c r="G36" s="58">
        <f t="shared" si="9"/>
        <v>2.86940298507463</v>
      </c>
      <c r="H36" s="58">
        <f t="shared" si="9"/>
        <v>2.91917483936422</v>
      </c>
      <c r="I36" s="58">
        <f t="shared" si="9"/>
        <v>-0.0564368517388652</v>
      </c>
      <c r="J36" s="58">
        <f t="shared" si="9"/>
        <v>-0.646650035637919</v>
      </c>
      <c r="K36" s="58">
        <f t="shared" si="9"/>
        <v>0.702485618148269</v>
      </c>
      <c r="L36" s="86">
        <f t="shared" si="9"/>
        <v>2.10348139255702</v>
      </c>
      <c r="M36" s="73"/>
      <c r="N36"/>
      <c r="O36" s="59"/>
    </row>
    <row r="37" customFormat="1" spans="1:16">
      <c r="A37" s="31"/>
      <c r="B37" s="59"/>
      <c r="C37" s="59"/>
      <c r="D37" s="59"/>
      <c r="E37" s="59"/>
      <c r="F37" s="59"/>
      <c r="G37"/>
      <c r="H37"/>
      <c r="I37"/>
      <c r="J37"/>
      <c r="K37"/>
      <c r="L37" s="59"/>
      <c r="M37" s="59"/>
      <c r="N37" s="59"/>
      <c r="O37" s="59"/>
      <c r="P37" s="59"/>
    </row>
    <row r="41" customFormat="1" spans="11:12">
      <c r="K41" s="59"/>
      <c r="L41" s="59"/>
    </row>
    <row r="43" customFormat="1" spans="11:12">
      <c r="K43" s="59"/>
      <c r="L43" s="59"/>
    </row>
    <row r="47" customFormat="1" spans="13:13">
      <c r="M47" s="98"/>
    </row>
    <row r="49" customFormat="1" spans="7:13">
      <c r="G49" s="59"/>
      <c r="H49" s="59"/>
      <c r="I49" s="59"/>
      <c r="J49" s="59"/>
      <c r="K49" s="59"/>
      <c r="L49" s="59"/>
      <c r="M49" s="59"/>
    </row>
  </sheetData>
  <conditionalFormatting sqref="E7:E10">
    <cfRule type="expression" dxfId="0" priority="1">
      <formula>MIN(E$7:$E$10)=E7</formula>
    </cfRule>
  </conditionalFormatting>
  <conditionalFormatting sqref="F7:F10">
    <cfRule type="expression" dxfId="1" priority="2" stopIfTrue="1">
      <formula>MIN($F$7:$F$10)=F7</formula>
    </cfRule>
  </conditionalFormatting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workbookViewId="0">
      <selection activeCell="F19" sqref="F19"/>
    </sheetView>
  </sheetViews>
  <sheetFormatPr defaultColWidth="9" defaultRowHeight="17.6"/>
  <cols>
    <col min="1" max="1" width="29.375" customWidth="1"/>
    <col min="2" max="2" width="17.25" customWidth="1"/>
    <col min="3" max="6" width="11.625" customWidth="1"/>
    <col min="9" max="9" width="29.375" customWidth="1"/>
  </cols>
  <sheetData>
    <row r="1" spans="1:8">
      <c r="A1" s="9" t="s">
        <v>36</v>
      </c>
      <c r="B1" s="9"/>
      <c r="C1" s="9"/>
      <c r="D1" s="9"/>
      <c r="E1" s="9"/>
      <c r="F1" s="9"/>
      <c r="G1" s="9"/>
      <c r="H1" s="9"/>
    </row>
    <row r="2" spans="1:8">
      <c r="A2" s="10" t="s">
        <v>37</v>
      </c>
      <c r="B2" s="11"/>
      <c r="C2" s="11"/>
      <c r="D2" s="11"/>
      <c r="E2" s="11"/>
      <c r="F2" s="11"/>
      <c r="G2" s="11"/>
      <c r="H2" s="16"/>
    </row>
    <row r="3" spans="1:8">
      <c r="A3" s="12" t="s">
        <v>2</v>
      </c>
      <c r="B3" s="13" t="str">
        <f>资产负债表!C1</f>
        <v>2020-06-30</v>
      </c>
      <c r="C3" s="13" t="str">
        <f>资产负债表!D1</f>
        <v>2020-03-31</v>
      </c>
      <c r="D3" s="13" t="str">
        <f>资产负债表!E1</f>
        <v>2019-12-31</v>
      </c>
      <c r="E3" s="13" t="str">
        <f>资产负债表!F1</f>
        <v>2019-09-30</v>
      </c>
      <c r="F3" s="17" t="s">
        <v>38</v>
      </c>
      <c r="G3" s="17" t="s">
        <v>39</v>
      </c>
      <c r="H3" s="17" t="s">
        <v>40</v>
      </c>
    </row>
    <row r="4" spans="1:8">
      <c r="A4" s="14" t="str">
        <f>LOOKUP(0,0/(资产负债表!$C$2:$C$53=B4),资产负债表!$B$2:$B$53)</f>
        <v>--</v>
      </c>
      <c r="B4" s="15">
        <f t="shared" ref="B4:B13" si="0">LARGE(bsa_content_1,ROW(A1))</f>
        <v>1686800000</v>
      </c>
      <c r="C4" s="15">
        <f t="shared" ref="C4:E13" si="1">LARGE(bsa_content_1,1)</f>
        <v>1686800000</v>
      </c>
      <c r="D4" s="15">
        <f t="shared" si="1"/>
        <v>1686800000</v>
      </c>
      <c r="E4" s="15">
        <f t="shared" si="1"/>
        <v>1686800000</v>
      </c>
      <c r="F4" s="18"/>
      <c r="G4" s="18">
        <f>IFERROR((B4-C4)/C4,0)</f>
        <v>0</v>
      </c>
      <c r="H4" s="18">
        <f>(B4-C4)/10000</f>
        <v>0</v>
      </c>
    </row>
    <row r="5" spans="1:8">
      <c r="A5" s="14">
        <f>LOOKUP(0,0/(资产负债表!$C$2:$C$53=B5),资产负债表!$B$2:$B$53)</f>
        <v>1624580000</v>
      </c>
      <c r="B5" s="15">
        <f t="shared" si="0"/>
        <v>1592610000</v>
      </c>
      <c r="C5" s="15">
        <f t="shared" si="1"/>
        <v>1686800000</v>
      </c>
      <c r="D5" s="15">
        <f t="shared" si="1"/>
        <v>1686800000</v>
      </c>
      <c r="E5" s="15">
        <f t="shared" si="1"/>
        <v>1686800000</v>
      </c>
      <c r="F5" s="18"/>
      <c r="G5" s="18">
        <f t="shared" ref="G5:G13" si="2">IFERROR((B5-C5)/C5,0)</f>
        <v>-0.0558394593312782</v>
      </c>
      <c r="H5" s="15">
        <f t="shared" ref="H5:H13" si="3">(B5-C5)/10000</f>
        <v>-9419</v>
      </c>
    </row>
    <row r="6" spans="1:8">
      <c r="A6" s="14" t="str">
        <f>LOOKUP(0,0/(资产负债表!$C$2:$C$53=B6),资产负债表!$B$2:$B$53)</f>
        <v>--</v>
      </c>
      <c r="B6" s="15">
        <f t="shared" si="0"/>
        <v>883010000</v>
      </c>
      <c r="C6" s="15">
        <f t="shared" si="1"/>
        <v>1686800000</v>
      </c>
      <c r="D6" s="15">
        <f t="shared" si="1"/>
        <v>1686800000</v>
      </c>
      <c r="E6" s="15">
        <f t="shared" si="1"/>
        <v>1686800000</v>
      </c>
      <c r="F6" s="18"/>
      <c r="G6" s="18">
        <f t="shared" si="2"/>
        <v>-0.476517666587622</v>
      </c>
      <c r="H6" s="15">
        <f t="shared" si="3"/>
        <v>-80379</v>
      </c>
    </row>
    <row r="7" spans="1:8">
      <c r="A7" s="14" t="str">
        <f>LOOKUP(0,0/(资产负债表!$C$2:$C$53=B7),资产负债表!$B$2:$B$53)</f>
        <v>--</v>
      </c>
      <c r="B7" s="15">
        <f t="shared" si="0"/>
        <v>881640000</v>
      </c>
      <c r="C7" s="15">
        <f t="shared" si="1"/>
        <v>1686800000</v>
      </c>
      <c r="D7" s="15">
        <f t="shared" si="1"/>
        <v>1686800000</v>
      </c>
      <c r="E7" s="15">
        <f t="shared" si="1"/>
        <v>1686800000</v>
      </c>
      <c r="F7" s="18"/>
      <c r="G7" s="18">
        <f t="shared" si="2"/>
        <v>-0.477329855347403</v>
      </c>
      <c r="H7" s="15">
        <f t="shared" si="3"/>
        <v>-80516</v>
      </c>
    </row>
    <row r="8" spans="1:8">
      <c r="A8" s="14">
        <f>LOOKUP(0,0/(资产负债表!$C$2:$C$53=B8),资产负债表!$B$2:$B$53)</f>
        <v>1303410000</v>
      </c>
      <c r="B8" s="15">
        <f t="shared" si="0"/>
        <v>835140000</v>
      </c>
      <c r="C8" s="15">
        <f t="shared" si="1"/>
        <v>1686800000</v>
      </c>
      <c r="D8" s="15">
        <f t="shared" si="1"/>
        <v>1686800000</v>
      </c>
      <c r="E8" s="15">
        <f t="shared" si="1"/>
        <v>1686800000</v>
      </c>
      <c r="F8" s="18"/>
      <c r="G8" s="18">
        <f t="shared" si="2"/>
        <v>-0.504896846099123</v>
      </c>
      <c r="H8" s="15">
        <f t="shared" si="3"/>
        <v>-85166</v>
      </c>
    </row>
    <row r="9" spans="1:8">
      <c r="A9" s="14">
        <f>LOOKUP(0,0/(资产负债表!$C$2:$C$53=B9),资产负债表!$B$2:$B$53)</f>
        <v>813810000</v>
      </c>
      <c r="B9" s="15">
        <f t="shared" si="0"/>
        <v>805730000</v>
      </c>
      <c r="C9" s="15">
        <f t="shared" si="1"/>
        <v>1686800000</v>
      </c>
      <c r="D9" s="15">
        <f t="shared" si="1"/>
        <v>1686800000</v>
      </c>
      <c r="E9" s="15">
        <f t="shared" si="1"/>
        <v>1686800000</v>
      </c>
      <c r="F9" s="18"/>
      <c r="G9" s="18">
        <f t="shared" si="2"/>
        <v>-0.522332226701447</v>
      </c>
      <c r="H9" s="15">
        <f t="shared" si="3"/>
        <v>-88107</v>
      </c>
    </row>
    <row r="10" spans="1:8">
      <c r="A10" s="14" t="str">
        <f>LOOKUP(0,0/(资产负债表!$C$2:$C$53=B10),资产负债表!$B$2:$B$53)</f>
        <v>--</v>
      </c>
      <c r="B10" s="15">
        <f t="shared" si="0"/>
        <v>803790000</v>
      </c>
      <c r="C10" s="15">
        <f t="shared" si="1"/>
        <v>1686800000</v>
      </c>
      <c r="D10" s="15">
        <f t="shared" si="1"/>
        <v>1686800000</v>
      </c>
      <c r="E10" s="15">
        <f t="shared" si="1"/>
        <v>1686800000</v>
      </c>
      <c r="F10" s="18"/>
      <c r="G10" s="18">
        <f t="shared" si="2"/>
        <v>-0.523482333412378</v>
      </c>
      <c r="H10" s="15">
        <f t="shared" si="3"/>
        <v>-88301</v>
      </c>
    </row>
    <row r="11" spans="1:8">
      <c r="A11" s="14">
        <f>LOOKUP(0,0/(资产负债表!$C$2:$C$53=B11),资产负债表!$B$2:$B$53)</f>
        <v>279150000</v>
      </c>
      <c r="B11" s="15">
        <f t="shared" si="0"/>
        <v>322370000</v>
      </c>
      <c r="C11" s="15">
        <f t="shared" si="1"/>
        <v>1686800000</v>
      </c>
      <c r="D11" s="15">
        <f t="shared" si="1"/>
        <v>1686800000</v>
      </c>
      <c r="E11" s="15">
        <f t="shared" si="1"/>
        <v>1686800000</v>
      </c>
      <c r="F11" s="18"/>
      <c r="G11" s="18">
        <f t="shared" si="2"/>
        <v>-0.808886649276737</v>
      </c>
      <c r="H11" s="15">
        <f t="shared" si="3"/>
        <v>-136443</v>
      </c>
    </row>
    <row r="12" spans="1:8">
      <c r="A12" s="14" t="str">
        <f>LOOKUP(0,0/(资产负债表!$C$2:$C$53=B12),资产负债表!$B$2:$B$53)</f>
        <v>--</v>
      </c>
      <c r="B12" s="15">
        <f t="shared" si="0"/>
        <v>303040000</v>
      </c>
      <c r="C12" s="15">
        <f t="shared" si="1"/>
        <v>1686800000</v>
      </c>
      <c r="D12" s="15">
        <f t="shared" si="1"/>
        <v>1686800000</v>
      </c>
      <c r="E12" s="15">
        <f t="shared" si="1"/>
        <v>1686800000</v>
      </c>
      <c r="F12" s="18"/>
      <c r="G12" s="18">
        <f t="shared" si="2"/>
        <v>-0.820346217690301</v>
      </c>
      <c r="H12" s="15">
        <f t="shared" si="3"/>
        <v>-138376</v>
      </c>
    </row>
    <row r="13" spans="1:8">
      <c r="A13" s="14">
        <f>LOOKUP(0,0/(资产负债表!$C$2:$C$53=B13),资产负债表!$B$2:$B$53)</f>
        <v>111730000</v>
      </c>
      <c r="B13" s="15">
        <f t="shared" si="0"/>
        <v>138930000</v>
      </c>
      <c r="C13" s="15">
        <f t="shared" si="1"/>
        <v>1686800000</v>
      </c>
      <c r="D13" s="15">
        <f t="shared" si="1"/>
        <v>1686800000</v>
      </c>
      <c r="E13" s="15">
        <f t="shared" si="1"/>
        <v>1686800000</v>
      </c>
      <c r="F13" s="18"/>
      <c r="G13" s="18">
        <f t="shared" si="2"/>
        <v>-0.917636945695992</v>
      </c>
      <c r="H13" s="15">
        <f t="shared" si="3"/>
        <v>-154787</v>
      </c>
    </row>
    <row r="22" spans="1:9">
      <c r="A22" s="8"/>
      <c r="B22" s="8"/>
      <c r="C22" s="8"/>
      <c r="I22" s="8"/>
    </row>
    <row r="23" spans="1:9">
      <c r="A23" s="8"/>
      <c r="C23" s="8"/>
      <c r="I23" s="8"/>
    </row>
    <row r="24" spans="1:9">
      <c r="A24" s="8"/>
      <c r="B24" s="8"/>
      <c r="C24" s="8"/>
      <c r="I24" s="8"/>
    </row>
    <row r="25" spans="1:9">
      <c r="A25" s="8"/>
      <c r="B25" s="8"/>
      <c r="C25" s="8"/>
      <c r="I25" s="8"/>
    </row>
    <row r="26" spans="1:9">
      <c r="A26" s="8"/>
      <c r="B26" s="8"/>
      <c r="C26" s="8"/>
      <c r="I26" s="8"/>
    </row>
    <row r="27" spans="1:9">
      <c r="A27" s="8"/>
      <c r="C27" s="8"/>
      <c r="I27" s="8"/>
    </row>
    <row r="31" spans="1:1">
      <c r="A31" s="8"/>
    </row>
    <row r="32" spans="1:1">
      <c r="A32" s="8"/>
    </row>
  </sheetData>
  <mergeCells count="2">
    <mergeCell ref="A1:H1"/>
    <mergeCell ref="A2:H2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2"/>
  <sheetViews>
    <sheetView workbookViewId="0">
      <selection activeCell="A1" sqref="A1:Q11"/>
    </sheetView>
  </sheetViews>
  <sheetFormatPr defaultColWidth="9" defaultRowHeight="17.6"/>
  <cols>
    <col min="11" max="11" width="24.375" customWidth="1"/>
  </cols>
  <sheetData>
    <row r="1" spans="1:17">
      <c r="A1" s="8" t="s">
        <v>41</v>
      </c>
      <c r="B1" s="8" t="s">
        <v>42</v>
      </c>
      <c r="C1" s="8" t="s">
        <v>43</v>
      </c>
      <c r="F1" t="b">
        <f>$C$1:$C$7=$A$11</f>
        <v>0</v>
      </c>
      <c r="G1">
        <f>IF($F$1:$F$6,ROW(),2^10)</f>
        <v>1024</v>
      </c>
      <c r="H1">
        <f>ROW($C$1:$C$6)</f>
        <v>1</v>
      </c>
      <c r="I1" s="8">
        <f>SMALL($G$1:$G$6,ROW(A1))</f>
        <v>2</v>
      </c>
      <c r="J1" t="str">
        <f>INDEX(A:A,I1)&amp;""</f>
        <v>吕布</v>
      </c>
      <c r="K1" t="str">
        <f>INDEX(A:A,LARGE(IF($C$1:$C$6=$A$10,ROW(),-1000),ROW(A1)))</f>
        <v>姓名</v>
      </c>
      <c r="L1" t="b">
        <f>$C$1:$C$6=$A$11</f>
        <v>0</v>
      </c>
      <c r="M1">
        <f>IF(L1:L6,ROW(),-1000)</f>
        <v>-1000</v>
      </c>
      <c r="N1">
        <f t="shared" ref="N1:N6" si="0">ROW()</f>
        <v>1</v>
      </c>
      <c r="O1">
        <f>LARGE($M$1:M6,ROW($A1))</f>
        <v>6</v>
      </c>
      <c r="P1" t="str">
        <f>INDEX(A:A,SMALL(IF($C$1:$C$6=$A$11,ROW($C$1:$C$6),2^10),ROW(A1)))&amp;""</f>
        <v/>
      </c>
      <c r="Q1">
        <f>SMALL(IF($C$1:$C$6=$A$11,0,2^10),1)</f>
        <v>1024</v>
      </c>
    </row>
    <row r="2" spans="1:17">
      <c r="A2" s="8" t="s">
        <v>44</v>
      </c>
      <c r="B2" t="s">
        <v>45</v>
      </c>
      <c r="C2" s="8" t="s">
        <v>46</v>
      </c>
      <c r="F2" t="b">
        <f t="shared" ref="F2:F6" si="1">$C$1:$C$7=$A$11</f>
        <v>1</v>
      </c>
      <c r="G2">
        <f t="shared" ref="G2:G6" si="2">IF($F$1:$F$6,ROW(),2^10)</f>
        <v>2</v>
      </c>
      <c r="H2">
        <f t="shared" ref="H2:H6" si="3">ROW($C$1:$C$6)</f>
        <v>1</v>
      </c>
      <c r="I2" s="8">
        <f t="shared" ref="I2:I6" si="4">SMALL($G$1:$G$6,ROW(A2))</f>
        <v>4</v>
      </c>
      <c r="J2" t="str">
        <f t="shared" ref="J2:J6" si="5">INDEX(A:A,I2)&amp;""</f>
        <v>大乔</v>
      </c>
      <c r="K2" t="str">
        <f>IFERROR(INDEX(A:A,LARGE(IF($C$1:$C$6=$A$11,ROW(),-1000),ROW(A2))),"")</f>
        <v/>
      </c>
      <c r="L2" t="b">
        <f t="shared" ref="L2:L6" si="6">$C$1:$C$6=$A$11</f>
        <v>1</v>
      </c>
      <c r="M2">
        <f t="shared" ref="M2:M6" si="7">IF(L2:L7,ROW(),-1000)</f>
        <v>2</v>
      </c>
      <c r="N2">
        <f t="shared" si="0"/>
        <v>2</v>
      </c>
      <c r="O2">
        <f t="shared" ref="O2:O6" si="8">LARGE(M2:M7,ROW($A2))</f>
        <v>4</v>
      </c>
      <c r="P2" t="str">
        <f t="array" ref="P2">INDEX(A:A,SMALL(IF($C$1:$C$6=$A$11,ROW($C$1:$C$6),2^10),ROW(A2)))&amp;""</f>
        <v>大乔</v>
      </c>
      <c r="Q2">
        <f t="array" ref="Q2">SMALL(IF($C$1:$C$6=$A$11,0,2^10),2)</f>
        <v>0</v>
      </c>
    </row>
    <row r="3" spans="1:17">
      <c r="A3" s="8" t="s">
        <v>47</v>
      </c>
      <c r="B3" s="8" t="s">
        <v>48</v>
      </c>
      <c r="C3" s="8" t="s">
        <v>49</v>
      </c>
      <c r="F3" t="b">
        <f t="shared" si="1"/>
        <v>0</v>
      </c>
      <c r="G3">
        <f t="shared" si="2"/>
        <v>1024</v>
      </c>
      <c r="H3">
        <f t="shared" si="3"/>
        <v>1</v>
      </c>
      <c r="I3" s="8">
        <f t="shared" si="4"/>
        <v>6</v>
      </c>
      <c r="J3" t="str">
        <f t="shared" si="5"/>
        <v>小乔</v>
      </c>
      <c r="K3" t="str">
        <f t="shared" ref="K3:K6" si="9">IFERROR(INDEX(A:A,LARGE(IF($C$1:$C$6=$A$11,ROW(),-1000),ROW(A3))),"")</f>
        <v/>
      </c>
      <c r="L3" t="b">
        <f t="shared" si="6"/>
        <v>0</v>
      </c>
      <c r="M3">
        <f t="shared" si="7"/>
        <v>-1000</v>
      </c>
      <c r="N3">
        <f t="shared" si="0"/>
        <v>3</v>
      </c>
      <c r="O3">
        <f t="shared" si="8"/>
        <v>-1000</v>
      </c>
      <c r="P3" t="str">
        <f t="array" ref="P3">INDEX(A:A,SMALL(IF($C$1:$C$6=$A$11,ROW($C$1:$C$6),2^10),ROW(A3)))&amp;""</f>
        <v>小乔</v>
      </c>
      <c r="Q3">
        <f t="shared" ref="Q3:Q6" si="10">SMALL(IF($C$1:$C$6=$A$11,0,2^10),1)</f>
        <v>1024</v>
      </c>
    </row>
    <row r="4" spans="1:17">
      <c r="A4" s="8" t="s">
        <v>50</v>
      </c>
      <c r="B4" s="8" t="s">
        <v>48</v>
      </c>
      <c r="C4" s="8" t="s">
        <v>46</v>
      </c>
      <c r="F4" t="b">
        <f t="shared" si="1"/>
        <v>1</v>
      </c>
      <c r="G4">
        <f t="shared" si="2"/>
        <v>4</v>
      </c>
      <c r="H4">
        <f t="shared" si="3"/>
        <v>1</v>
      </c>
      <c r="I4" s="8">
        <f t="shared" si="4"/>
        <v>1024</v>
      </c>
      <c r="J4" t="str">
        <f t="shared" si="5"/>
        <v/>
      </c>
      <c r="K4" t="str">
        <f t="shared" si="9"/>
        <v/>
      </c>
      <c r="L4" t="b">
        <f t="shared" si="6"/>
        <v>1</v>
      </c>
      <c r="M4">
        <f t="shared" si="7"/>
        <v>4</v>
      </c>
      <c r="N4">
        <f t="shared" si="0"/>
        <v>4</v>
      </c>
      <c r="O4" t="e">
        <f t="shared" si="8"/>
        <v>#NUM!</v>
      </c>
      <c r="P4" t="str">
        <f t="array" ref="P4">INDEX(A:A,SMALL(IF($C$1:$C$6=$A$11,ROW($C$1:$C$6),2^10),ROW(A4)))&amp;""</f>
        <v/>
      </c>
      <c r="Q4">
        <f t="shared" si="10"/>
        <v>0</v>
      </c>
    </row>
    <row r="5" spans="1:17">
      <c r="A5" s="8" t="s">
        <v>51</v>
      </c>
      <c r="B5" s="8"/>
      <c r="C5" s="8" t="s">
        <v>52</v>
      </c>
      <c r="F5" t="b">
        <f t="shared" si="1"/>
        <v>0</v>
      </c>
      <c r="G5">
        <f t="shared" si="2"/>
        <v>1024</v>
      </c>
      <c r="H5">
        <f t="shared" si="3"/>
        <v>1</v>
      </c>
      <c r="I5" s="8">
        <f t="shared" si="4"/>
        <v>1024</v>
      </c>
      <c r="J5" t="str">
        <f t="shared" si="5"/>
        <v/>
      </c>
      <c r="K5" t="str">
        <f t="shared" si="9"/>
        <v/>
      </c>
      <c r="L5" t="b">
        <f t="shared" si="6"/>
        <v>0</v>
      </c>
      <c r="M5">
        <f t="shared" si="7"/>
        <v>-1000</v>
      </c>
      <c r="N5">
        <f t="shared" si="0"/>
        <v>5</v>
      </c>
      <c r="O5" t="e">
        <f t="shared" si="8"/>
        <v>#NUM!</v>
      </c>
      <c r="P5" t="str">
        <f t="array" ref="P5">INDEX(A:A,SMALL(IF($C$1:$C$6=$A$11,ROW($C$1:$C$6),2^10),ROW(A5)))&amp;""</f>
        <v/>
      </c>
      <c r="Q5">
        <f t="shared" si="10"/>
        <v>1024</v>
      </c>
    </row>
    <row r="6" spans="1:17">
      <c r="A6" s="8" t="s">
        <v>47</v>
      </c>
      <c r="C6" s="8" t="s">
        <v>46</v>
      </c>
      <c r="F6" t="b">
        <f t="shared" si="1"/>
        <v>1</v>
      </c>
      <c r="G6">
        <f t="shared" si="2"/>
        <v>6</v>
      </c>
      <c r="H6">
        <f t="shared" si="3"/>
        <v>1</v>
      </c>
      <c r="I6" s="8">
        <f t="shared" si="4"/>
        <v>1024</v>
      </c>
      <c r="J6" t="str">
        <f t="shared" si="5"/>
        <v/>
      </c>
      <c r="K6" t="str">
        <f t="shared" si="9"/>
        <v/>
      </c>
      <c r="L6" t="b">
        <f t="shared" si="6"/>
        <v>1</v>
      </c>
      <c r="M6">
        <f t="shared" si="7"/>
        <v>6</v>
      </c>
      <c r="N6">
        <f t="shared" si="0"/>
        <v>6</v>
      </c>
      <c r="O6" t="e">
        <f t="shared" si="8"/>
        <v>#NUM!</v>
      </c>
      <c r="P6" t="str">
        <f t="array" ref="P6">INDEX(A:A,SMALL(IF($C$1:$C$6=$A$11,ROW($C$1:$C$6),2^10),ROW(A6)))&amp;""</f>
        <v/>
      </c>
      <c r="Q6">
        <f t="shared" si="10"/>
        <v>0</v>
      </c>
    </row>
    <row r="10" spans="1:1">
      <c r="A10" s="8" t="s">
        <v>43</v>
      </c>
    </row>
    <row r="11" spans="1:1">
      <c r="A11" s="8" t="s">
        <v>46</v>
      </c>
    </row>
    <row r="12" spans="1:1">
      <c r="A12" t="str">
        <f>IFERROR(INDEX(A:A,LARGE(IF($C$1:$C$6=$A$10,ROW($C$1:$C$6),-1000),ROW(A1))),"")</f>
        <v/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F110"/>
  <sheetViews>
    <sheetView topLeftCell="A89" workbookViewId="0">
      <selection activeCell="A109" sqref="A109"/>
    </sheetView>
  </sheetViews>
  <sheetFormatPr defaultColWidth="9.125" defaultRowHeight="17.6"/>
  <cols>
    <col min="1" max="1" width="27.8035714285714" customWidth="1"/>
    <col min="2" max="2" width="11.8125" customWidth="1"/>
    <col min="3" max="53" width="11.8125" customWidth="1" collapsed="1"/>
    <col min="54" max="54" width="11.625" customWidth="1" collapsed="1"/>
    <col min="55" max="55" width="11.625" customWidth="1"/>
    <col min="56" max="57" width="11.625" customWidth="1" collapsed="1"/>
    <col min="58" max="58" width="0.973214285714286" customWidth="1"/>
    <col min="59" max="74" width="12.375" customWidth="1"/>
    <col min="75" max="75" width="13.375" customWidth="1"/>
  </cols>
  <sheetData>
    <row r="1" spans="1:58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</row>
    <row r="2" spans="1:58">
      <c r="A2" t="s">
        <v>111</v>
      </c>
      <c r="B2" s="2">
        <v>1303410000</v>
      </c>
      <c r="C2" s="2">
        <v>835140000</v>
      </c>
      <c r="D2" s="2">
        <v>877810000</v>
      </c>
      <c r="E2" s="2">
        <v>1266750000</v>
      </c>
      <c r="F2" s="2">
        <v>894310000</v>
      </c>
      <c r="G2" s="2">
        <v>811940000</v>
      </c>
      <c r="H2" s="2">
        <v>1072730000</v>
      </c>
      <c r="I2" s="2">
        <v>1019610000</v>
      </c>
      <c r="J2" s="2">
        <v>1074450000</v>
      </c>
      <c r="K2" s="2">
        <v>668930000</v>
      </c>
      <c r="L2" s="2">
        <v>906230000</v>
      </c>
      <c r="M2" s="2">
        <v>850030000</v>
      </c>
      <c r="N2" s="2">
        <v>906670000</v>
      </c>
      <c r="O2" s="2">
        <v>873570000</v>
      </c>
      <c r="P2" s="2">
        <v>863820000</v>
      </c>
      <c r="Q2" s="2">
        <v>1005280000</v>
      </c>
      <c r="R2" s="2">
        <v>913550000</v>
      </c>
      <c r="S2" s="2">
        <v>276120000</v>
      </c>
      <c r="T2" s="2">
        <v>244050000</v>
      </c>
      <c r="U2" s="2">
        <v>442410000</v>
      </c>
      <c r="V2" s="3">
        <v>50970000</v>
      </c>
      <c r="W2" s="3">
        <v>19060000</v>
      </c>
      <c r="X2" s="3">
        <v>18850000</v>
      </c>
      <c r="Y2" s="3">
        <v>21510000</v>
      </c>
      <c r="Z2" s="3">
        <v>69960000</v>
      </c>
      <c r="AA2" s="3">
        <v>33820000</v>
      </c>
      <c r="AB2" s="3">
        <v>84330000</v>
      </c>
      <c r="AC2" s="3">
        <v>35140000</v>
      </c>
      <c r="AD2" s="3">
        <v>29900000</v>
      </c>
      <c r="AE2" s="3">
        <v>66990000</v>
      </c>
      <c r="AF2" s="3">
        <v>35690000</v>
      </c>
      <c r="AG2" s="3">
        <v>47080000</v>
      </c>
      <c r="AH2" s="3">
        <v>67180000</v>
      </c>
      <c r="AI2" s="3">
        <v>34150000</v>
      </c>
      <c r="AJ2" s="3">
        <v>93380000</v>
      </c>
      <c r="AK2" s="3">
        <v>48900000</v>
      </c>
      <c r="AL2" s="3">
        <v>67420000</v>
      </c>
      <c r="AM2" s="3">
        <v>85680000</v>
      </c>
      <c r="AN2" s="3">
        <v>56030000</v>
      </c>
      <c r="AO2" s="3">
        <v>49770000</v>
      </c>
      <c r="AP2" s="3">
        <v>10270000</v>
      </c>
      <c r="AQ2" s="3">
        <v>35930000</v>
      </c>
      <c r="AR2" s="3">
        <v>16220000</v>
      </c>
      <c r="AS2" s="3">
        <v>12070000</v>
      </c>
      <c r="AT2" s="3">
        <v>17190000</v>
      </c>
      <c r="AU2" s="3">
        <v>60410000</v>
      </c>
      <c r="AV2" s="2">
        <v>105840000</v>
      </c>
      <c r="AW2" s="3">
        <v>29340000</v>
      </c>
      <c r="AX2" s="3">
        <v>40430000</v>
      </c>
      <c r="AY2" s="3">
        <v>32970000</v>
      </c>
      <c r="AZ2" s="3">
        <v>91290000</v>
      </c>
      <c r="BA2" s="2">
        <v>142140000</v>
      </c>
      <c r="BB2" s="2">
        <v>104660000</v>
      </c>
      <c r="BC2" s="3">
        <v>31420000</v>
      </c>
      <c r="BD2" s="3">
        <v>54380000</v>
      </c>
      <c r="BE2" s="3">
        <v>54250000</v>
      </c>
      <c r="BF2" t="s">
        <v>110</v>
      </c>
    </row>
    <row r="3" spans="1:58">
      <c r="A3" t="s">
        <v>112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>
        <v>0</v>
      </c>
      <c r="AR3" t="s">
        <v>113</v>
      </c>
      <c r="AS3">
        <v>0</v>
      </c>
      <c r="AT3" t="s">
        <v>113</v>
      </c>
      <c r="AU3">
        <v>0</v>
      </c>
      <c r="AV3" t="s">
        <v>113</v>
      </c>
      <c r="AW3" t="s">
        <v>113</v>
      </c>
      <c r="AX3" t="s">
        <v>113</v>
      </c>
      <c r="AY3" t="s">
        <v>113</v>
      </c>
      <c r="AZ3" t="s">
        <v>113</v>
      </c>
      <c r="BA3">
        <v>0</v>
      </c>
      <c r="BB3" t="s">
        <v>113</v>
      </c>
      <c r="BC3">
        <v>0</v>
      </c>
      <c r="BD3" t="s">
        <v>113</v>
      </c>
      <c r="BE3">
        <v>0</v>
      </c>
      <c r="BF3" t="s">
        <v>110</v>
      </c>
    </row>
    <row r="4" spans="1:58">
      <c r="A4" t="s">
        <v>114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>
        <v>0</v>
      </c>
      <c r="AR4" t="s">
        <v>113</v>
      </c>
      <c r="AS4">
        <v>0</v>
      </c>
      <c r="AT4" t="s">
        <v>113</v>
      </c>
      <c r="AU4">
        <v>0</v>
      </c>
      <c r="AV4" t="s">
        <v>113</v>
      </c>
      <c r="AW4" t="s">
        <v>113</v>
      </c>
      <c r="AX4" t="s">
        <v>113</v>
      </c>
      <c r="AY4" t="s">
        <v>113</v>
      </c>
      <c r="AZ4" t="s">
        <v>113</v>
      </c>
      <c r="BA4">
        <v>0</v>
      </c>
      <c r="BB4" t="s">
        <v>113</v>
      </c>
      <c r="BC4">
        <v>0</v>
      </c>
      <c r="BD4" t="s">
        <v>113</v>
      </c>
      <c r="BE4">
        <v>0</v>
      </c>
      <c r="BF4" t="s">
        <v>110</v>
      </c>
    </row>
    <row r="5" spans="1:58">
      <c r="A5" t="s">
        <v>115</v>
      </c>
      <c r="B5" t="s">
        <v>113</v>
      </c>
      <c r="C5" t="s">
        <v>113</v>
      </c>
      <c r="D5" s="3">
        <v>6030000</v>
      </c>
      <c r="E5" t="s">
        <v>113</v>
      </c>
      <c r="F5" s="2">
        <v>120000000</v>
      </c>
      <c r="G5" s="3">
        <v>53910000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>
        <v>0</v>
      </c>
      <c r="AR5" t="s">
        <v>113</v>
      </c>
      <c r="AS5">
        <v>0</v>
      </c>
      <c r="AT5" t="s">
        <v>113</v>
      </c>
      <c r="AU5">
        <v>0</v>
      </c>
      <c r="AV5" t="s">
        <v>113</v>
      </c>
      <c r="AW5" t="s">
        <v>113</v>
      </c>
      <c r="AX5" t="s">
        <v>113</v>
      </c>
      <c r="AY5" t="s">
        <v>113</v>
      </c>
      <c r="AZ5" t="s">
        <v>113</v>
      </c>
      <c r="BA5">
        <v>0</v>
      </c>
      <c r="BB5" t="s">
        <v>113</v>
      </c>
      <c r="BC5">
        <v>0</v>
      </c>
      <c r="BD5" t="s">
        <v>113</v>
      </c>
      <c r="BE5">
        <v>0</v>
      </c>
      <c r="BF5" t="s">
        <v>110</v>
      </c>
    </row>
    <row r="6" spans="1:58">
      <c r="A6" t="s">
        <v>116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>
        <v>0</v>
      </c>
      <c r="AR6" t="s">
        <v>113</v>
      </c>
      <c r="AS6">
        <v>0</v>
      </c>
      <c r="AT6" t="s">
        <v>113</v>
      </c>
      <c r="AU6">
        <v>0</v>
      </c>
      <c r="AV6" t="s">
        <v>113</v>
      </c>
      <c r="AW6" t="s">
        <v>113</v>
      </c>
      <c r="AX6" t="s">
        <v>113</v>
      </c>
      <c r="AY6" t="s">
        <v>113</v>
      </c>
      <c r="AZ6" t="s">
        <v>113</v>
      </c>
      <c r="BA6">
        <v>0</v>
      </c>
      <c r="BB6" t="s">
        <v>113</v>
      </c>
      <c r="BC6">
        <v>0</v>
      </c>
      <c r="BD6" t="s">
        <v>113</v>
      </c>
      <c r="BE6">
        <v>0</v>
      </c>
      <c r="BF6" t="s">
        <v>110</v>
      </c>
    </row>
    <row r="7" spans="1:58">
      <c r="A7" t="s">
        <v>117</v>
      </c>
      <c r="B7" s="2">
        <v>279150000</v>
      </c>
      <c r="C7" s="2">
        <v>322370000</v>
      </c>
      <c r="D7" s="2">
        <v>600630000</v>
      </c>
      <c r="E7" s="2">
        <v>464110000</v>
      </c>
      <c r="F7" s="2">
        <v>143390000</v>
      </c>
      <c r="G7" s="3">
        <v>68420000</v>
      </c>
      <c r="H7" s="2">
        <v>273370000</v>
      </c>
      <c r="I7" s="2">
        <v>111790000</v>
      </c>
      <c r="J7" s="2">
        <v>225740000</v>
      </c>
      <c r="K7" s="2">
        <v>120040000</v>
      </c>
      <c r="L7" s="2">
        <v>296830000</v>
      </c>
      <c r="M7" s="2">
        <v>152320000</v>
      </c>
      <c r="N7" s="2">
        <v>155580000</v>
      </c>
      <c r="O7" s="3">
        <v>52610000</v>
      </c>
      <c r="P7" s="2">
        <v>221460000</v>
      </c>
      <c r="Q7" s="3">
        <v>88410000</v>
      </c>
      <c r="R7" s="2">
        <v>116530000</v>
      </c>
      <c r="S7" s="3">
        <v>74010000</v>
      </c>
      <c r="T7" s="2">
        <v>150700000</v>
      </c>
      <c r="U7" s="3">
        <v>73360000</v>
      </c>
      <c r="V7" s="3">
        <v>15750000</v>
      </c>
      <c r="W7" s="3">
        <v>22460000</v>
      </c>
      <c r="X7" s="3">
        <v>24300000</v>
      </c>
      <c r="Y7" s="3">
        <v>14800000</v>
      </c>
      <c r="Z7" s="3">
        <v>25980000</v>
      </c>
      <c r="AA7" s="3">
        <v>12700000</v>
      </c>
      <c r="AB7" s="3">
        <v>68870000</v>
      </c>
      <c r="AC7" s="3">
        <v>4300000</v>
      </c>
      <c r="AD7" s="3">
        <v>770000</v>
      </c>
      <c r="AE7" s="3">
        <v>21980000</v>
      </c>
      <c r="AF7" s="3">
        <v>22320000</v>
      </c>
      <c r="AG7" s="3">
        <v>42960000</v>
      </c>
      <c r="AH7" s="3">
        <v>60140000</v>
      </c>
      <c r="AI7" s="3">
        <v>51520000</v>
      </c>
      <c r="AJ7" s="2">
        <v>109210000</v>
      </c>
      <c r="AK7" s="3">
        <v>13560000</v>
      </c>
      <c r="AL7" s="3">
        <v>29870000</v>
      </c>
      <c r="AM7" s="3">
        <v>8040000</v>
      </c>
      <c r="AN7" s="3">
        <v>9630000</v>
      </c>
      <c r="AO7" t="s">
        <v>113</v>
      </c>
      <c r="AP7" s="3">
        <v>1870000</v>
      </c>
      <c r="AQ7">
        <v>0</v>
      </c>
      <c r="AR7" s="3">
        <v>230000</v>
      </c>
      <c r="AS7" s="3">
        <v>230000</v>
      </c>
      <c r="AT7" s="3">
        <v>3000000</v>
      </c>
      <c r="AU7" s="3">
        <v>1450000</v>
      </c>
      <c r="AV7" s="3">
        <v>9110000</v>
      </c>
      <c r="AW7">
        <v>0</v>
      </c>
      <c r="AX7" t="s">
        <v>113</v>
      </c>
      <c r="AY7" s="3">
        <v>23620000</v>
      </c>
      <c r="AZ7" s="3">
        <v>56920000</v>
      </c>
      <c r="BA7" s="3">
        <v>23360000</v>
      </c>
      <c r="BB7" s="3">
        <v>40550000</v>
      </c>
      <c r="BC7" s="3">
        <v>800000</v>
      </c>
      <c r="BD7" s="3">
        <v>2000000</v>
      </c>
      <c r="BE7" s="3">
        <v>4090000</v>
      </c>
      <c r="BF7" t="s">
        <v>110</v>
      </c>
    </row>
    <row r="8" spans="1:58">
      <c r="A8" t="s">
        <v>118</v>
      </c>
      <c r="B8" s="3">
        <v>70190000</v>
      </c>
      <c r="C8" s="3">
        <v>35600000</v>
      </c>
      <c r="D8" s="3">
        <v>36790000</v>
      </c>
      <c r="E8" s="3">
        <v>41580000</v>
      </c>
      <c r="F8" s="3">
        <v>33780000</v>
      </c>
      <c r="G8" s="3">
        <v>44870000</v>
      </c>
      <c r="H8" s="3">
        <v>19550000</v>
      </c>
      <c r="I8" s="3">
        <v>25180000</v>
      </c>
      <c r="J8" s="3">
        <v>11410000</v>
      </c>
      <c r="K8" s="3">
        <v>11420000</v>
      </c>
      <c r="L8" s="3">
        <v>210000</v>
      </c>
      <c r="M8" s="3">
        <v>370000</v>
      </c>
      <c r="N8" s="3">
        <v>370000</v>
      </c>
      <c r="O8" s="3">
        <v>370000</v>
      </c>
      <c r="P8" s="3">
        <v>370000</v>
      </c>
      <c r="Q8" s="3">
        <v>370000</v>
      </c>
      <c r="R8" s="3">
        <v>380000</v>
      </c>
      <c r="S8" s="3">
        <v>410000</v>
      </c>
      <c r="T8" s="3">
        <v>680000</v>
      </c>
      <c r="U8" s="3">
        <v>420000</v>
      </c>
      <c r="V8" s="3">
        <v>460000</v>
      </c>
      <c r="W8" s="3">
        <v>1340000</v>
      </c>
      <c r="X8" s="3">
        <v>480000</v>
      </c>
      <c r="Y8" s="3">
        <v>58230000</v>
      </c>
      <c r="Z8" s="3">
        <v>910000</v>
      </c>
      <c r="AA8" s="3">
        <v>810000</v>
      </c>
      <c r="AB8" s="3">
        <v>840000</v>
      </c>
      <c r="AC8" s="3">
        <v>890000</v>
      </c>
      <c r="AD8" s="3">
        <v>560000</v>
      </c>
      <c r="AE8" s="3">
        <v>540000</v>
      </c>
      <c r="AF8" s="3">
        <v>540000</v>
      </c>
      <c r="AG8" s="3">
        <v>3690000</v>
      </c>
      <c r="AH8" s="3">
        <v>660000</v>
      </c>
      <c r="AI8" s="3">
        <v>680000</v>
      </c>
      <c r="AJ8" s="3">
        <v>690000</v>
      </c>
      <c r="AK8" s="3">
        <v>600000</v>
      </c>
      <c r="AL8" s="3">
        <v>800000</v>
      </c>
      <c r="AM8" s="3">
        <v>580000</v>
      </c>
      <c r="AN8" s="3">
        <v>620000</v>
      </c>
      <c r="AO8" s="3">
        <v>580000</v>
      </c>
      <c r="AP8" s="3">
        <v>970000</v>
      </c>
      <c r="AQ8" s="3">
        <v>1020000</v>
      </c>
      <c r="AR8" s="3">
        <v>970000</v>
      </c>
      <c r="AS8" s="3">
        <v>830000</v>
      </c>
      <c r="AT8" s="3">
        <v>950000</v>
      </c>
      <c r="AU8" s="3">
        <v>810000</v>
      </c>
      <c r="AV8" s="3">
        <v>1400000</v>
      </c>
      <c r="AW8" s="3">
        <v>3830000</v>
      </c>
      <c r="AX8" s="3">
        <v>6990000</v>
      </c>
      <c r="AY8" s="3">
        <v>10930000</v>
      </c>
      <c r="AZ8" s="3">
        <v>10320000</v>
      </c>
      <c r="BA8" s="3">
        <v>16320000</v>
      </c>
      <c r="BB8" s="3">
        <v>22320000</v>
      </c>
      <c r="BC8" s="3">
        <v>38950000</v>
      </c>
      <c r="BD8" s="3">
        <v>49960000</v>
      </c>
      <c r="BE8" s="3">
        <v>50150000</v>
      </c>
      <c r="BF8" t="s">
        <v>110</v>
      </c>
    </row>
    <row r="9" spans="1:58">
      <c r="A9" t="s">
        <v>119</v>
      </c>
      <c r="B9" s="2">
        <v>111730000</v>
      </c>
      <c r="C9" s="2">
        <v>138930000</v>
      </c>
      <c r="D9" s="2">
        <v>157800000</v>
      </c>
      <c r="E9" s="2">
        <v>207950000</v>
      </c>
      <c r="F9" s="3">
        <v>80670000</v>
      </c>
      <c r="G9" s="3">
        <v>83590000</v>
      </c>
      <c r="H9" s="3">
        <v>61410000</v>
      </c>
      <c r="I9" s="3">
        <v>62110000</v>
      </c>
      <c r="J9" s="2">
        <v>132990000</v>
      </c>
      <c r="K9" s="2">
        <v>133950000</v>
      </c>
      <c r="L9" s="3">
        <v>36730000</v>
      </c>
      <c r="M9" s="3">
        <v>21240000</v>
      </c>
      <c r="N9" s="3">
        <v>18340000</v>
      </c>
      <c r="O9" s="3">
        <v>9040000</v>
      </c>
      <c r="P9" s="3">
        <v>26260000</v>
      </c>
      <c r="Q9" s="3">
        <v>20880000</v>
      </c>
      <c r="R9" s="3">
        <v>17260000</v>
      </c>
      <c r="S9" s="3">
        <v>14120000</v>
      </c>
      <c r="T9" s="3">
        <v>34120000</v>
      </c>
      <c r="U9" s="3">
        <v>18810000</v>
      </c>
      <c r="V9" s="3">
        <v>21290000</v>
      </c>
      <c r="W9" s="3">
        <v>21290000</v>
      </c>
      <c r="X9" s="3">
        <v>28910000</v>
      </c>
      <c r="Y9" s="3">
        <v>21560000</v>
      </c>
      <c r="Z9" s="2">
        <v>128440000</v>
      </c>
      <c r="AA9" s="3">
        <v>42680000</v>
      </c>
      <c r="AB9" s="3">
        <v>61790000</v>
      </c>
      <c r="AC9" s="3">
        <v>37180000</v>
      </c>
      <c r="AD9" s="2">
        <v>122860000</v>
      </c>
      <c r="AE9" s="2">
        <v>116560000</v>
      </c>
      <c r="AF9" s="3">
        <v>84630000</v>
      </c>
      <c r="AG9" s="3">
        <v>47540000</v>
      </c>
      <c r="AH9" s="3">
        <v>34250000</v>
      </c>
      <c r="AI9" s="3">
        <v>37240000</v>
      </c>
      <c r="AJ9" s="3">
        <v>21800000</v>
      </c>
      <c r="AK9" s="3">
        <v>15610000</v>
      </c>
      <c r="AL9" s="3">
        <v>30050000</v>
      </c>
      <c r="AM9" s="3">
        <v>37200000</v>
      </c>
      <c r="AN9" s="3">
        <v>42260000</v>
      </c>
      <c r="AO9" s="3">
        <v>25360000</v>
      </c>
      <c r="AP9" s="3">
        <v>27720000</v>
      </c>
      <c r="AQ9" s="3">
        <v>33930000</v>
      </c>
      <c r="AR9" s="3">
        <v>47300000</v>
      </c>
      <c r="AS9" s="3">
        <v>39240000</v>
      </c>
      <c r="AT9" s="3">
        <v>27880000</v>
      </c>
      <c r="AU9" s="3">
        <v>22640000</v>
      </c>
      <c r="AV9" s="3">
        <v>30030000</v>
      </c>
      <c r="AW9" s="3">
        <v>9200000</v>
      </c>
      <c r="AX9" s="3">
        <v>7910000</v>
      </c>
      <c r="AY9" s="3">
        <v>5250000</v>
      </c>
      <c r="AZ9" s="3">
        <v>6060000</v>
      </c>
      <c r="BA9" s="3">
        <v>11120000</v>
      </c>
      <c r="BB9" s="3">
        <v>3720000</v>
      </c>
      <c r="BC9" s="3">
        <v>3770000</v>
      </c>
      <c r="BD9" s="3">
        <v>3630000</v>
      </c>
      <c r="BE9" s="3">
        <v>3480000</v>
      </c>
      <c r="BF9" t="s">
        <v>110</v>
      </c>
    </row>
    <row r="10" spans="1:58">
      <c r="A10" t="s">
        <v>120</v>
      </c>
      <c r="B10" t="s">
        <v>113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>
        <v>0</v>
      </c>
      <c r="AR10" t="s">
        <v>113</v>
      </c>
      <c r="AS10">
        <v>0</v>
      </c>
      <c r="AT10" t="s">
        <v>113</v>
      </c>
      <c r="AU10">
        <v>0</v>
      </c>
      <c r="AV10" t="s">
        <v>113</v>
      </c>
      <c r="AW10" t="s">
        <v>113</v>
      </c>
      <c r="AX10" t="s">
        <v>113</v>
      </c>
      <c r="AY10" t="s">
        <v>113</v>
      </c>
      <c r="AZ10" t="s">
        <v>113</v>
      </c>
      <c r="BA10">
        <v>0</v>
      </c>
      <c r="BB10" t="s">
        <v>113</v>
      </c>
      <c r="BC10">
        <v>0</v>
      </c>
      <c r="BD10" t="s">
        <v>113</v>
      </c>
      <c r="BE10">
        <v>0</v>
      </c>
      <c r="BF10" t="s">
        <v>110</v>
      </c>
    </row>
    <row r="11" spans="1:58">
      <c r="A11" t="s">
        <v>121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>
        <v>0</v>
      </c>
      <c r="AR11" t="s">
        <v>113</v>
      </c>
      <c r="AS11">
        <v>0</v>
      </c>
      <c r="AT11" t="s">
        <v>113</v>
      </c>
      <c r="AU11">
        <v>0</v>
      </c>
      <c r="AV11" t="s">
        <v>113</v>
      </c>
      <c r="AW11" t="s">
        <v>113</v>
      </c>
      <c r="AX11" t="s">
        <v>113</v>
      </c>
      <c r="AY11" t="s">
        <v>113</v>
      </c>
      <c r="AZ11" t="s">
        <v>113</v>
      </c>
      <c r="BA11">
        <v>0</v>
      </c>
      <c r="BB11" t="s">
        <v>113</v>
      </c>
      <c r="BC11">
        <v>0</v>
      </c>
      <c r="BD11" t="s">
        <v>113</v>
      </c>
      <c r="BE11">
        <v>0</v>
      </c>
      <c r="BF11" t="s">
        <v>110</v>
      </c>
    </row>
    <row r="12" spans="1:58">
      <c r="A12" t="s">
        <v>122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>
        <v>0</v>
      </c>
      <c r="AR12" t="s">
        <v>113</v>
      </c>
      <c r="AS12">
        <v>0</v>
      </c>
      <c r="AT12" t="s">
        <v>113</v>
      </c>
      <c r="AU12">
        <v>0</v>
      </c>
      <c r="AV12" t="s">
        <v>113</v>
      </c>
      <c r="AW12" t="s">
        <v>113</v>
      </c>
      <c r="AX12" t="s">
        <v>113</v>
      </c>
      <c r="AY12" t="s">
        <v>113</v>
      </c>
      <c r="AZ12" t="s">
        <v>113</v>
      </c>
      <c r="BA12">
        <v>0</v>
      </c>
      <c r="BB12" t="s">
        <v>113</v>
      </c>
      <c r="BC12">
        <v>0</v>
      </c>
      <c r="BD12" t="s">
        <v>113</v>
      </c>
      <c r="BE12">
        <v>0</v>
      </c>
      <c r="BF12" t="s">
        <v>110</v>
      </c>
    </row>
    <row r="13" spans="1:58">
      <c r="A13" t="s">
        <v>123</v>
      </c>
      <c r="B13" s="3">
        <v>1420000</v>
      </c>
      <c r="C13" s="3">
        <v>1420000</v>
      </c>
      <c r="D13" s="3">
        <v>770000</v>
      </c>
      <c r="E13" s="3">
        <v>2310000</v>
      </c>
      <c r="F13" s="3">
        <v>4730000</v>
      </c>
      <c r="G13" s="3">
        <v>3240000</v>
      </c>
      <c r="H13" s="3">
        <v>2860000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s="3">
        <v>5300000</v>
      </c>
      <c r="O13" s="3">
        <v>5300000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>
        <v>0</v>
      </c>
      <c r="AR13" t="s">
        <v>113</v>
      </c>
      <c r="AS13">
        <v>0</v>
      </c>
      <c r="AT13" t="s">
        <v>113</v>
      </c>
      <c r="AU13">
        <v>0</v>
      </c>
      <c r="AV13" t="s">
        <v>113</v>
      </c>
      <c r="AW13" t="s">
        <v>113</v>
      </c>
      <c r="AX13" t="s">
        <v>113</v>
      </c>
      <c r="AY13" t="s">
        <v>113</v>
      </c>
      <c r="AZ13" t="s">
        <v>113</v>
      </c>
      <c r="BA13">
        <v>0</v>
      </c>
      <c r="BB13" t="s">
        <v>113</v>
      </c>
      <c r="BC13">
        <v>0</v>
      </c>
      <c r="BD13" t="s">
        <v>113</v>
      </c>
      <c r="BE13">
        <v>0</v>
      </c>
      <c r="BF13" t="s">
        <v>110</v>
      </c>
    </row>
    <row r="14" spans="1:58">
      <c r="A14" t="s">
        <v>124</v>
      </c>
      <c r="B14" t="s">
        <v>113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>
        <v>0</v>
      </c>
      <c r="AR14" t="s">
        <v>113</v>
      </c>
      <c r="AS14">
        <v>0</v>
      </c>
      <c r="AT14" t="s">
        <v>113</v>
      </c>
      <c r="AU14">
        <v>0</v>
      </c>
      <c r="AV14" t="s">
        <v>113</v>
      </c>
      <c r="AW14" t="s">
        <v>113</v>
      </c>
      <c r="AX14" t="s">
        <v>113</v>
      </c>
      <c r="AY14" t="s">
        <v>113</v>
      </c>
      <c r="AZ14" t="s">
        <v>113</v>
      </c>
      <c r="BA14">
        <v>0</v>
      </c>
      <c r="BB14" t="s">
        <v>113</v>
      </c>
      <c r="BC14">
        <v>0</v>
      </c>
      <c r="BD14" t="s">
        <v>113</v>
      </c>
      <c r="BE14">
        <v>0</v>
      </c>
      <c r="BF14" t="s">
        <v>110</v>
      </c>
    </row>
    <row r="15" spans="1:58">
      <c r="A15" t="s">
        <v>125</v>
      </c>
      <c r="B15" t="s">
        <v>113</v>
      </c>
      <c r="C15" s="3">
        <v>74650000</v>
      </c>
      <c r="D15" t="s">
        <v>113</v>
      </c>
      <c r="E15" s="3">
        <v>37670000</v>
      </c>
      <c r="F15" t="s">
        <v>113</v>
      </c>
      <c r="G15" s="3">
        <v>80330000</v>
      </c>
      <c r="H15" t="s">
        <v>113</v>
      </c>
      <c r="I15" s="3">
        <v>21550000</v>
      </c>
      <c r="J15" s="3">
        <v>63020000</v>
      </c>
      <c r="K15" s="3">
        <v>72040000</v>
      </c>
      <c r="L15" s="3">
        <v>35360000</v>
      </c>
      <c r="M15" s="3">
        <v>21840000</v>
      </c>
      <c r="N15" s="3">
        <v>18140000</v>
      </c>
      <c r="O15" s="3">
        <v>16990000</v>
      </c>
      <c r="P15" s="3">
        <v>15140000</v>
      </c>
      <c r="Q15" s="3">
        <v>16530000</v>
      </c>
      <c r="R15" s="3">
        <v>14020000</v>
      </c>
      <c r="S15" s="3">
        <v>11440000</v>
      </c>
      <c r="T15" s="3">
        <v>8900000</v>
      </c>
      <c r="U15" s="3">
        <v>6670000</v>
      </c>
      <c r="V15" s="3">
        <v>10520000</v>
      </c>
      <c r="W15" s="3">
        <v>13820000</v>
      </c>
      <c r="X15" s="3">
        <v>12230000</v>
      </c>
      <c r="Y15" s="3">
        <v>16970000</v>
      </c>
      <c r="Z15" s="3">
        <v>5320000</v>
      </c>
      <c r="AA15" s="3">
        <v>9530000</v>
      </c>
      <c r="AB15" s="3">
        <v>33220000</v>
      </c>
      <c r="AC15" s="3">
        <v>2710000</v>
      </c>
      <c r="AD15" s="3">
        <v>28220000</v>
      </c>
      <c r="AE15" s="3">
        <v>26870000</v>
      </c>
      <c r="AF15" s="3">
        <v>29740000</v>
      </c>
      <c r="AG15" s="3">
        <v>27970000</v>
      </c>
      <c r="AH15" s="3">
        <v>30120000</v>
      </c>
      <c r="AI15" s="3">
        <v>46680000</v>
      </c>
      <c r="AJ15" s="3">
        <v>12640000</v>
      </c>
      <c r="AK15" s="3">
        <v>27430000</v>
      </c>
      <c r="AL15" s="3">
        <v>35060000</v>
      </c>
      <c r="AM15" s="3">
        <v>41670000</v>
      </c>
      <c r="AN15" s="3">
        <v>49710000</v>
      </c>
      <c r="AO15" s="3">
        <v>48720000</v>
      </c>
      <c r="AP15" s="3">
        <v>55990000</v>
      </c>
      <c r="AQ15" s="3">
        <v>61420000</v>
      </c>
      <c r="AR15" s="3">
        <v>64100000</v>
      </c>
      <c r="AS15" s="3">
        <v>62590000</v>
      </c>
      <c r="AT15" s="3">
        <v>67640000</v>
      </c>
      <c r="AU15" s="3">
        <v>69820000</v>
      </c>
      <c r="AV15" s="3">
        <v>68700000</v>
      </c>
      <c r="AW15" s="3">
        <v>3250000</v>
      </c>
      <c r="AX15" s="3">
        <v>16940000</v>
      </c>
      <c r="AY15" s="3">
        <v>16600000</v>
      </c>
      <c r="AZ15" s="3">
        <v>44340000</v>
      </c>
      <c r="BA15" s="3">
        <v>43740000</v>
      </c>
      <c r="BB15" s="3">
        <v>54710000</v>
      </c>
      <c r="BC15" s="3">
        <v>58100000</v>
      </c>
      <c r="BD15" s="3">
        <v>14980000</v>
      </c>
      <c r="BE15" s="3">
        <v>15240000</v>
      </c>
      <c r="BF15" t="s">
        <v>110</v>
      </c>
    </row>
    <row r="16" spans="1:58">
      <c r="A16" t="s">
        <v>126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>
        <v>0</v>
      </c>
      <c r="AR16" t="s">
        <v>113</v>
      </c>
      <c r="AS16">
        <v>0</v>
      </c>
      <c r="AT16" t="s">
        <v>113</v>
      </c>
      <c r="AU16">
        <v>0</v>
      </c>
      <c r="AV16" t="s">
        <v>113</v>
      </c>
      <c r="AW16" t="s">
        <v>113</v>
      </c>
      <c r="AX16" t="s">
        <v>113</v>
      </c>
      <c r="AY16" t="s">
        <v>113</v>
      </c>
      <c r="AZ16" t="s">
        <v>113</v>
      </c>
      <c r="BA16">
        <v>0</v>
      </c>
      <c r="BB16" t="s">
        <v>113</v>
      </c>
      <c r="BC16">
        <v>0</v>
      </c>
      <c r="BD16" t="s">
        <v>113</v>
      </c>
      <c r="BE16">
        <v>0</v>
      </c>
      <c r="BF16" t="s">
        <v>110</v>
      </c>
    </row>
    <row r="17" spans="1:58">
      <c r="A17" t="s">
        <v>127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>
        <v>0</v>
      </c>
      <c r="AR17" t="s">
        <v>113</v>
      </c>
      <c r="AS17">
        <v>0</v>
      </c>
      <c r="AT17" t="s">
        <v>113</v>
      </c>
      <c r="AU17">
        <v>0</v>
      </c>
      <c r="AV17" t="s">
        <v>113</v>
      </c>
      <c r="AW17" t="s">
        <v>113</v>
      </c>
      <c r="AX17" t="s">
        <v>113</v>
      </c>
      <c r="AY17" t="s">
        <v>113</v>
      </c>
      <c r="AZ17" t="s">
        <v>113</v>
      </c>
      <c r="BA17">
        <v>0</v>
      </c>
      <c r="BB17" t="s">
        <v>113</v>
      </c>
      <c r="BC17">
        <v>0</v>
      </c>
      <c r="BD17" t="s">
        <v>113</v>
      </c>
      <c r="BE17">
        <v>0</v>
      </c>
      <c r="BF17" t="s">
        <v>110</v>
      </c>
    </row>
    <row r="18" spans="1:58">
      <c r="A18" t="s">
        <v>128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>
        <v>0</v>
      </c>
      <c r="AR18" t="s">
        <v>113</v>
      </c>
      <c r="AS18">
        <v>0</v>
      </c>
      <c r="AT18" t="s">
        <v>113</v>
      </c>
      <c r="AU18">
        <v>0</v>
      </c>
      <c r="AV18" t="s">
        <v>113</v>
      </c>
      <c r="AW18" t="s">
        <v>113</v>
      </c>
      <c r="AX18" t="s">
        <v>113</v>
      </c>
      <c r="AY18" t="s">
        <v>113</v>
      </c>
      <c r="AZ18" t="s">
        <v>113</v>
      </c>
      <c r="BA18">
        <v>0</v>
      </c>
      <c r="BB18" t="s">
        <v>113</v>
      </c>
      <c r="BC18">
        <v>0</v>
      </c>
      <c r="BD18" t="s">
        <v>113</v>
      </c>
      <c r="BE18">
        <v>0</v>
      </c>
      <c r="BF18" t="s">
        <v>110</v>
      </c>
    </row>
    <row r="19" spans="1:58">
      <c r="A19" t="s">
        <v>129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>
        <v>0</v>
      </c>
      <c r="AR19" t="s">
        <v>113</v>
      </c>
      <c r="AS19">
        <v>0</v>
      </c>
      <c r="AT19" t="s">
        <v>113</v>
      </c>
      <c r="AU19">
        <v>0</v>
      </c>
      <c r="AV19" t="s">
        <v>113</v>
      </c>
      <c r="AW19" t="s">
        <v>113</v>
      </c>
      <c r="AX19" t="s">
        <v>113</v>
      </c>
      <c r="AY19" t="s">
        <v>113</v>
      </c>
      <c r="AZ19" t="s">
        <v>113</v>
      </c>
      <c r="BA19">
        <v>0</v>
      </c>
      <c r="BB19" t="s">
        <v>113</v>
      </c>
      <c r="BC19">
        <v>0</v>
      </c>
      <c r="BD19" t="s">
        <v>113</v>
      </c>
      <c r="BE19">
        <v>0</v>
      </c>
      <c r="BF19" t="s">
        <v>110</v>
      </c>
    </row>
    <row r="20" spans="1:58">
      <c r="A20" t="s">
        <v>130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>
        <v>0</v>
      </c>
      <c r="AR20" t="s">
        <v>113</v>
      </c>
      <c r="AS20">
        <v>0</v>
      </c>
      <c r="AT20" t="s">
        <v>113</v>
      </c>
      <c r="AU20">
        <v>0</v>
      </c>
      <c r="AV20" t="s">
        <v>113</v>
      </c>
      <c r="AW20" t="s">
        <v>113</v>
      </c>
      <c r="AX20" t="s">
        <v>113</v>
      </c>
      <c r="AY20" t="s">
        <v>113</v>
      </c>
      <c r="AZ20" t="s">
        <v>113</v>
      </c>
      <c r="BA20">
        <v>0</v>
      </c>
      <c r="BB20" t="s">
        <v>113</v>
      </c>
      <c r="BC20">
        <v>0</v>
      </c>
      <c r="BD20" t="s">
        <v>113</v>
      </c>
      <c r="BE20">
        <v>0</v>
      </c>
      <c r="BF20" t="s">
        <v>110</v>
      </c>
    </row>
    <row r="21" spans="1:58">
      <c r="A21" t="s">
        <v>131</v>
      </c>
      <c r="B21" s="2">
        <v>1624580000</v>
      </c>
      <c r="C21" s="2">
        <v>1592610000</v>
      </c>
      <c r="D21" s="2">
        <v>1574120000</v>
      </c>
      <c r="E21" s="2">
        <v>1577430000</v>
      </c>
      <c r="F21" s="2">
        <v>1581700000</v>
      </c>
      <c r="G21" s="2">
        <v>1580190000</v>
      </c>
      <c r="H21" s="2">
        <v>1577700000</v>
      </c>
      <c r="I21" s="2">
        <v>1630060000</v>
      </c>
      <c r="J21" s="2">
        <v>1662720000</v>
      </c>
      <c r="K21" s="2">
        <v>1690590000</v>
      </c>
      <c r="L21" s="2">
        <v>967680000</v>
      </c>
      <c r="M21" s="2">
        <v>1010410000</v>
      </c>
      <c r="N21" s="2">
        <v>1032370000</v>
      </c>
      <c r="O21" s="2">
        <v>1110990000</v>
      </c>
      <c r="P21" s="2">
        <v>1082180000</v>
      </c>
      <c r="Q21" s="2">
        <v>1126180000</v>
      </c>
      <c r="R21" s="2">
        <v>1196850000</v>
      </c>
      <c r="S21" s="2">
        <v>1226810000</v>
      </c>
      <c r="T21" s="2">
        <v>1238650000</v>
      </c>
      <c r="U21" s="2">
        <v>1274310000</v>
      </c>
      <c r="V21" s="2">
        <v>1487170000</v>
      </c>
      <c r="W21" s="2">
        <v>1516510000</v>
      </c>
      <c r="X21" s="2">
        <v>1412420000</v>
      </c>
      <c r="Y21" s="2">
        <v>1394020000</v>
      </c>
      <c r="Z21" s="2">
        <v>1405190000</v>
      </c>
      <c r="AA21" s="2">
        <v>1380390000</v>
      </c>
      <c r="AB21" s="2">
        <v>1182330000</v>
      </c>
      <c r="AC21" s="2">
        <v>1121620000</v>
      </c>
      <c r="AD21" s="2">
        <v>1124990000</v>
      </c>
      <c r="AE21" s="2">
        <v>1078250000</v>
      </c>
      <c r="AF21" s="2">
        <v>1020470000</v>
      </c>
      <c r="AG21" s="2">
        <v>944270000</v>
      </c>
      <c r="AH21" s="2">
        <v>919280000</v>
      </c>
      <c r="AI21" s="2">
        <v>907970000</v>
      </c>
      <c r="AJ21" s="2">
        <v>779430000</v>
      </c>
      <c r="AK21" s="2">
        <v>784950000</v>
      </c>
      <c r="AL21" s="2">
        <v>632650000</v>
      </c>
      <c r="AM21" s="2">
        <v>620990000</v>
      </c>
      <c r="AN21" s="2">
        <v>628490000</v>
      </c>
      <c r="AO21" s="2">
        <v>629110000</v>
      </c>
      <c r="AP21" s="2">
        <v>582520000</v>
      </c>
      <c r="AQ21" s="2">
        <v>576220000</v>
      </c>
      <c r="AR21" s="2">
        <v>593230000</v>
      </c>
      <c r="AS21" s="2">
        <v>578870000</v>
      </c>
      <c r="AT21" s="2">
        <v>403650000</v>
      </c>
      <c r="AU21" s="2">
        <v>446210000</v>
      </c>
      <c r="AV21" s="2">
        <v>435700000</v>
      </c>
      <c r="AW21" s="2">
        <v>518080000</v>
      </c>
      <c r="AX21" s="2">
        <v>505980000</v>
      </c>
      <c r="AY21" s="2">
        <v>413190000</v>
      </c>
      <c r="AZ21" s="2">
        <v>355930000</v>
      </c>
      <c r="BA21" s="2">
        <v>321820000</v>
      </c>
      <c r="BB21" s="2">
        <v>292800000</v>
      </c>
      <c r="BC21" s="2">
        <v>244070000</v>
      </c>
      <c r="BD21" s="2">
        <v>205710000</v>
      </c>
      <c r="BE21" s="2">
        <v>186670000</v>
      </c>
      <c r="BF21" t="s">
        <v>110</v>
      </c>
    </row>
    <row r="22" spans="1:58">
      <c r="A22" t="s">
        <v>132</v>
      </c>
      <c r="B22" t="s">
        <v>113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>
        <v>0</v>
      </c>
      <c r="AR22" t="s">
        <v>113</v>
      </c>
      <c r="AS22">
        <v>0</v>
      </c>
      <c r="AT22" t="s">
        <v>113</v>
      </c>
      <c r="AU22">
        <v>0</v>
      </c>
      <c r="AV22" t="s">
        <v>113</v>
      </c>
      <c r="AW22" t="s">
        <v>113</v>
      </c>
      <c r="AX22" t="s">
        <v>113</v>
      </c>
      <c r="AY22" t="s">
        <v>113</v>
      </c>
      <c r="AZ22" t="s">
        <v>113</v>
      </c>
      <c r="BA22">
        <v>0</v>
      </c>
      <c r="BB22" t="s">
        <v>113</v>
      </c>
      <c r="BC22">
        <v>0</v>
      </c>
      <c r="BD22" t="s">
        <v>113</v>
      </c>
      <c r="BE22">
        <v>0</v>
      </c>
      <c r="BF22" t="s">
        <v>110</v>
      </c>
    </row>
    <row r="23" spans="1:58">
      <c r="A23" t="s">
        <v>133</v>
      </c>
      <c r="B23" t="s">
        <v>113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>
        <v>0</v>
      </c>
      <c r="AR23" t="s">
        <v>113</v>
      </c>
      <c r="AS23">
        <v>0</v>
      </c>
      <c r="AT23" t="s">
        <v>113</v>
      </c>
      <c r="AU23">
        <v>0</v>
      </c>
      <c r="AV23" t="s">
        <v>113</v>
      </c>
      <c r="AW23" t="s">
        <v>113</v>
      </c>
      <c r="AX23" t="s">
        <v>113</v>
      </c>
      <c r="AY23" t="s">
        <v>113</v>
      </c>
      <c r="AZ23" t="s">
        <v>113</v>
      </c>
      <c r="BA23">
        <v>0</v>
      </c>
      <c r="BB23" t="s">
        <v>113</v>
      </c>
      <c r="BC23">
        <v>0</v>
      </c>
      <c r="BD23" t="s">
        <v>113</v>
      </c>
      <c r="BE23">
        <v>0</v>
      </c>
      <c r="BF23" t="s">
        <v>110</v>
      </c>
    </row>
    <row r="24" spans="1:58">
      <c r="A24" t="s">
        <v>134</v>
      </c>
      <c r="B24" t="s">
        <v>113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113</v>
      </c>
      <c r="V24" t="s">
        <v>113</v>
      </c>
      <c r="W24" t="s">
        <v>113</v>
      </c>
      <c r="X24" t="s">
        <v>113</v>
      </c>
      <c r="Y24" t="s">
        <v>113</v>
      </c>
      <c r="Z24" t="s">
        <v>113</v>
      </c>
      <c r="AA24" t="s">
        <v>113</v>
      </c>
      <c r="AB24" t="s">
        <v>113</v>
      </c>
      <c r="AC24" t="s">
        <v>113</v>
      </c>
      <c r="AD24" t="s">
        <v>113</v>
      </c>
      <c r="AE24" t="s">
        <v>113</v>
      </c>
      <c r="AF24" t="s">
        <v>113</v>
      </c>
      <c r="AG24" t="s">
        <v>113</v>
      </c>
      <c r="AH24" t="s">
        <v>113</v>
      </c>
      <c r="AI24" t="s">
        <v>113</v>
      </c>
      <c r="AJ24" t="s">
        <v>113</v>
      </c>
      <c r="AK24" t="s">
        <v>113</v>
      </c>
      <c r="AL24" t="s">
        <v>113</v>
      </c>
      <c r="AM24" t="s">
        <v>113</v>
      </c>
      <c r="AN24" t="s">
        <v>113</v>
      </c>
      <c r="AO24" t="s">
        <v>113</v>
      </c>
      <c r="AP24" t="s">
        <v>113</v>
      </c>
      <c r="AQ24">
        <v>0</v>
      </c>
      <c r="AR24" t="s">
        <v>113</v>
      </c>
      <c r="AS24">
        <v>0</v>
      </c>
      <c r="AT24" t="s">
        <v>113</v>
      </c>
      <c r="AU24">
        <v>0</v>
      </c>
      <c r="AV24" t="s">
        <v>113</v>
      </c>
      <c r="AW24" t="s">
        <v>113</v>
      </c>
      <c r="AX24" t="s">
        <v>113</v>
      </c>
      <c r="AY24" t="s">
        <v>113</v>
      </c>
      <c r="AZ24" t="s">
        <v>113</v>
      </c>
      <c r="BA24">
        <v>0</v>
      </c>
      <c r="BB24" t="s">
        <v>113</v>
      </c>
      <c r="BC24">
        <v>0</v>
      </c>
      <c r="BD24" t="s">
        <v>113</v>
      </c>
      <c r="BE24">
        <v>0</v>
      </c>
      <c r="BF24" t="s">
        <v>110</v>
      </c>
    </row>
    <row r="25" spans="1:58">
      <c r="A25" t="s">
        <v>135</v>
      </c>
      <c r="B25">
        <v>10000</v>
      </c>
      <c r="C25">
        <v>10000</v>
      </c>
      <c r="D25">
        <v>10000</v>
      </c>
      <c r="E25" s="3">
        <v>18380000</v>
      </c>
      <c r="F25" s="3">
        <v>380000</v>
      </c>
      <c r="G25" s="3">
        <v>380000</v>
      </c>
      <c r="H25" s="2">
        <v>151320000</v>
      </c>
      <c r="I25" s="3">
        <v>1650000</v>
      </c>
      <c r="J25" s="3">
        <v>5280000</v>
      </c>
      <c r="K25" s="3">
        <v>56380000</v>
      </c>
      <c r="L25" s="3">
        <v>55000000</v>
      </c>
      <c r="M25" s="3">
        <v>71000000</v>
      </c>
      <c r="N25" t="s">
        <v>113</v>
      </c>
      <c r="O25" t="s">
        <v>113</v>
      </c>
      <c r="P25" s="2">
        <v>260000000</v>
      </c>
      <c r="Q25" s="2">
        <v>218000000</v>
      </c>
      <c r="R25" s="3">
        <v>100000000</v>
      </c>
      <c r="S25" s="3">
        <v>100000000</v>
      </c>
      <c r="T25" s="2">
        <v>159000000</v>
      </c>
      <c r="U25" s="2">
        <v>250000000</v>
      </c>
      <c r="V25" t="s">
        <v>113</v>
      </c>
      <c r="W25" t="s">
        <v>113</v>
      </c>
      <c r="X25" s="3">
        <v>670000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>
        <v>0</v>
      </c>
      <c r="AR25" t="s">
        <v>113</v>
      </c>
      <c r="AS25">
        <v>0</v>
      </c>
      <c r="AT25" t="s">
        <v>113</v>
      </c>
      <c r="AU25">
        <v>0</v>
      </c>
      <c r="AV25" t="s">
        <v>113</v>
      </c>
      <c r="AW25" t="s">
        <v>113</v>
      </c>
      <c r="AX25" t="s">
        <v>113</v>
      </c>
      <c r="AY25" t="s">
        <v>113</v>
      </c>
      <c r="AZ25" t="s">
        <v>113</v>
      </c>
      <c r="BA25">
        <v>0</v>
      </c>
      <c r="BB25" s="3">
        <v>290000</v>
      </c>
      <c r="BC25">
        <v>0</v>
      </c>
      <c r="BD25" s="3">
        <v>400000</v>
      </c>
      <c r="BE25">
        <v>0</v>
      </c>
      <c r="BF25" t="s">
        <v>110</v>
      </c>
    </row>
    <row r="26" spans="1:58">
      <c r="A26" t="s">
        <v>136</v>
      </c>
      <c r="B26" s="2">
        <v>3454760000</v>
      </c>
      <c r="C26" s="2">
        <v>3000740000</v>
      </c>
      <c r="D26" s="2">
        <v>3304140000</v>
      </c>
      <c r="E26" s="2">
        <v>3616180000</v>
      </c>
      <c r="F26" s="2">
        <v>2912230000</v>
      </c>
      <c r="G26" s="2">
        <v>2726860000</v>
      </c>
      <c r="H26" s="2">
        <v>3234810000</v>
      </c>
      <c r="I26" s="2">
        <v>2871940000</v>
      </c>
      <c r="J26" s="2">
        <v>3175610000</v>
      </c>
      <c r="K26" s="2">
        <v>2753340000</v>
      </c>
      <c r="L26" s="2">
        <v>2298040000</v>
      </c>
      <c r="M26" s="2">
        <v>2127200000</v>
      </c>
      <c r="N26" s="2">
        <v>2136770000</v>
      </c>
      <c r="O26" s="2">
        <v>2068860000</v>
      </c>
      <c r="P26" s="2">
        <v>2469230000</v>
      </c>
      <c r="Q26" s="2">
        <v>2475640000</v>
      </c>
      <c r="R26" s="2">
        <v>2358600000</v>
      </c>
      <c r="S26" s="2">
        <v>1702910000</v>
      </c>
      <c r="T26" s="2">
        <v>1836110000</v>
      </c>
      <c r="U26" s="2">
        <v>2065970000</v>
      </c>
      <c r="V26" s="2">
        <v>1586160000</v>
      </c>
      <c r="W26" s="2">
        <v>1594490000</v>
      </c>
      <c r="X26" s="2">
        <v>1497860000</v>
      </c>
      <c r="Y26" s="2">
        <v>1527070000</v>
      </c>
      <c r="Z26" s="2">
        <v>1635800000</v>
      </c>
      <c r="AA26" s="2">
        <v>1479920000</v>
      </c>
      <c r="AB26" s="2">
        <v>1431380000</v>
      </c>
      <c r="AC26" s="2">
        <v>1201840000</v>
      </c>
      <c r="AD26" s="2">
        <v>1307320000</v>
      </c>
      <c r="AE26" s="2">
        <v>1311190000</v>
      </c>
      <c r="AF26" s="2">
        <v>1193390000</v>
      </c>
      <c r="AG26" s="2">
        <v>1113510000</v>
      </c>
      <c r="AH26" s="2">
        <v>1111640000</v>
      </c>
      <c r="AI26" s="2">
        <v>1078240000</v>
      </c>
      <c r="AJ26" s="2">
        <v>1017150000</v>
      </c>
      <c r="AK26" s="2">
        <v>891060000</v>
      </c>
      <c r="AL26" s="2">
        <v>795860000</v>
      </c>
      <c r="AM26" s="2">
        <v>794170000</v>
      </c>
      <c r="AN26" s="2">
        <v>786730000</v>
      </c>
      <c r="AO26" s="2">
        <v>753530000</v>
      </c>
      <c r="AP26" s="2">
        <v>679340000</v>
      </c>
      <c r="AQ26" s="2">
        <v>708520000</v>
      </c>
      <c r="AR26" s="2">
        <v>722060000</v>
      </c>
      <c r="AS26" s="2">
        <v>693820000</v>
      </c>
      <c r="AT26" s="2">
        <v>520310000</v>
      </c>
      <c r="AU26" s="2">
        <v>601340000</v>
      </c>
      <c r="AV26" s="2">
        <v>650780000</v>
      </c>
      <c r="AW26" s="2">
        <v>563710000</v>
      </c>
      <c r="AX26" s="2">
        <v>578260000</v>
      </c>
      <c r="AY26" s="2">
        <v>502560000</v>
      </c>
      <c r="AZ26" s="2">
        <v>564870000</v>
      </c>
      <c r="BA26" s="2">
        <v>558510000</v>
      </c>
      <c r="BB26" s="2">
        <v>519050000</v>
      </c>
      <c r="BC26" s="2">
        <v>377100000</v>
      </c>
      <c r="BD26" s="2">
        <v>331050000</v>
      </c>
      <c r="BE26" s="2">
        <v>313880000</v>
      </c>
      <c r="BF26" t="s">
        <v>110</v>
      </c>
    </row>
    <row r="27" spans="1:58">
      <c r="A27" t="s">
        <v>137</v>
      </c>
      <c r="B27" t="s">
        <v>113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  <c r="R27" t="s">
        <v>113</v>
      </c>
      <c r="S27" t="s">
        <v>113</v>
      </c>
      <c r="T27" t="s">
        <v>113</v>
      </c>
      <c r="U27" t="s">
        <v>113</v>
      </c>
      <c r="V27" t="s">
        <v>113</v>
      </c>
      <c r="W27" t="s">
        <v>113</v>
      </c>
      <c r="X27" t="s">
        <v>113</v>
      </c>
      <c r="Y27" t="s">
        <v>113</v>
      </c>
      <c r="Z27" t="s">
        <v>113</v>
      </c>
      <c r="AA27" t="s">
        <v>113</v>
      </c>
      <c r="AB27" t="s">
        <v>113</v>
      </c>
      <c r="AC27" t="s">
        <v>113</v>
      </c>
      <c r="AD27" t="s">
        <v>113</v>
      </c>
      <c r="AE27" t="s">
        <v>113</v>
      </c>
      <c r="AF27" t="s">
        <v>113</v>
      </c>
      <c r="AG27" t="s">
        <v>113</v>
      </c>
      <c r="AH27" t="s">
        <v>113</v>
      </c>
      <c r="AI27" t="s">
        <v>113</v>
      </c>
      <c r="AJ27" t="s">
        <v>113</v>
      </c>
      <c r="AK27" t="s">
        <v>113</v>
      </c>
      <c r="AL27" t="s">
        <v>113</v>
      </c>
      <c r="AM27" t="s">
        <v>113</v>
      </c>
      <c r="AN27" t="s">
        <v>113</v>
      </c>
      <c r="AO27" t="s">
        <v>113</v>
      </c>
      <c r="AP27" t="s">
        <v>113</v>
      </c>
      <c r="AQ27">
        <v>0</v>
      </c>
      <c r="AR27" t="s">
        <v>113</v>
      </c>
      <c r="AS27">
        <v>0</v>
      </c>
      <c r="AT27" t="s">
        <v>113</v>
      </c>
      <c r="AU27">
        <v>0</v>
      </c>
      <c r="AV27" t="s">
        <v>113</v>
      </c>
      <c r="AW27" t="s">
        <v>113</v>
      </c>
      <c r="AX27" t="s">
        <v>113</v>
      </c>
      <c r="AY27" t="s">
        <v>113</v>
      </c>
      <c r="AZ27" t="s">
        <v>113</v>
      </c>
      <c r="BA27">
        <v>0</v>
      </c>
      <c r="BB27" t="s">
        <v>113</v>
      </c>
      <c r="BC27">
        <v>0</v>
      </c>
      <c r="BD27" t="s">
        <v>113</v>
      </c>
      <c r="BE27">
        <v>0</v>
      </c>
      <c r="BF27" t="s">
        <v>110</v>
      </c>
    </row>
    <row r="28" spans="1:58">
      <c r="A28" t="s">
        <v>138</v>
      </c>
      <c r="B28" t="s">
        <v>113</v>
      </c>
      <c r="C28" t="s">
        <v>113</v>
      </c>
      <c r="D28" t="s">
        <v>113</v>
      </c>
      <c r="E28" t="s">
        <v>113</v>
      </c>
      <c r="F28" t="s">
        <v>113</v>
      </c>
      <c r="G28" t="s">
        <v>113</v>
      </c>
      <c r="H28" t="s">
        <v>113</v>
      </c>
      <c r="I28" s="3">
        <v>3000000</v>
      </c>
      <c r="J28" s="3">
        <v>3000000</v>
      </c>
      <c r="K28" s="3">
        <v>3000000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113</v>
      </c>
      <c r="T28" t="s">
        <v>113</v>
      </c>
      <c r="U28" t="s">
        <v>113</v>
      </c>
      <c r="V28" t="s">
        <v>113</v>
      </c>
      <c r="W28" t="s">
        <v>113</v>
      </c>
      <c r="X28" t="s">
        <v>113</v>
      </c>
      <c r="Y28" t="s">
        <v>113</v>
      </c>
      <c r="Z28" t="s">
        <v>113</v>
      </c>
      <c r="AA28" t="s">
        <v>113</v>
      </c>
      <c r="AB28" t="s">
        <v>113</v>
      </c>
      <c r="AC28" t="s">
        <v>113</v>
      </c>
      <c r="AD28" t="s">
        <v>113</v>
      </c>
      <c r="AE28" t="s">
        <v>113</v>
      </c>
      <c r="AF28" t="s">
        <v>113</v>
      </c>
      <c r="AG28" t="s">
        <v>113</v>
      </c>
      <c r="AH28" t="s">
        <v>113</v>
      </c>
      <c r="AI28" t="s">
        <v>113</v>
      </c>
      <c r="AJ28" t="s">
        <v>113</v>
      </c>
      <c r="AK28" t="s">
        <v>113</v>
      </c>
      <c r="AL28" t="s">
        <v>113</v>
      </c>
      <c r="AM28" t="s">
        <v>113</v>
      </c>
      <c r="AN28" t="s">
        <v>113</v>
      </c>
      <c r="AO28" t="s">
        <v>113</v>
      </c>
      <c r="AP28" t="s">
        <v>113</v>
      </c>
      <c r="AQ28">
        <v>0</v>
      </c>
      <c r="AR28" t="s">
        <v>113</v>
      </c>
      <c r="AS28">
        <v>0</v>
      </c>
      <c r="AT28" t="s">
        <v>113</v>
      </c>
      <c r="AU28">
        <v>0</v>
      </c>
      <c r="AV28">
        <v>0</v>
      </c>
      <c r="AW28">
        <v>0</v>
      </c>
      <c r="AX28">
        <v>0</v>
      </c>
      <c r="AY28" t="s">
        <v>113</v>
      </c>
      <c r="AZ28" t="s">
        <v>113</v>
      </c>
      <c r="BA28">
        <v>0</v>
      </c>
      <c r="BB28" t="s">
        <v>113</v>
      </c>
      <c r="BC28">
        <v>0</v>
      </c>
      <c r="BD28" t="s">
        <v>113</v>
      </c>
      <c r="BE28">
        <v>0</v>
      </c>
      <c r="BF28" t="s">
        <v>110</v>
      </c>
    </row>
    <row r="29" spans="1:58">
      <c r="A29" t="s">
        <v>139</v>
      </c>
      <c r="B29" t="s">
        <v>113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113</v>
      </c>
      <c r="T29" t="s">
        <v>113</v>
      </c>
      <c r="U29" t="s">
        <v>113</v>
      </c>
      <c r="V29" t="s">
        <v>113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113</v>
      </c>
      <c r="AD29" t="s">
        <v>113</v>
      </c>
      <c r="AE29" t="s">
        <v>113</v>
      </c>
      <c r="AF29" t="s">
        <v>113</v>
      </c>
      <c r="AG29" t="s">
        <v>113</v>
      </c>
      <c r="AH29" t="s">
        <v>113</v>
      </c>
      <c r="AI29" t="s">
        <v>113</v>
      </c>
      <c r="AJ29" t="s">
        <v>113</v>
      </c>
      <c r="AK29" t="s">
        <v>113</v>
      </c>
      <c r="AL29" t="s">
        <v>113</v>
      </c>
      <c r="AM29" t="s">
        <v>113</v>
      </c>
      <c r="AN29" t="s">
        <v>113</v>
      </c>
      <c r="AO29" t="s">
        <v>113</v>
      </c>
      <c r="AP29" t="s">
        <v>113</v>
      </c>
      <c r="AQ29">
        <v>0</v>
      </c>
      <c r="AR29" t="s">
        <v>113</v>
      </c>
      <c r="AS29">
        <v>0</v>
      </c>
      <c r="AT29" t="s">
        <v>113</v>
      </c>
      <c r="AU29">
        <v>0</v>
      </c>
      <c r="AV29" t="s">
        <v>113</v>
      </c>
      <c r="AW29" t="s">
        <v>113</v>
      </c>
      <c r="AX29" t="s">
        <v>113</v>
      </c>
      <c r="AY29" t="s">
        <v>113</v>
      </c>
      <c r="AZ29" t="s">
        <v>113</v>
      </c>
      <c r="BA29">
        <v>0</v>
      </c>
      <c r="BB29" t="s">
        <v>113</v>
      </c>
      <c r="BC29">
        <v>0</v>
      </c>
      <c r="BD29" t="s">
        <v>113</v>
      </c>
      <c r="BE29">
        <v>0</v>
      </c>
      <c r="BF29" t="s">
        <v>110</v>
      </c>
    </row>
    <row r="30" spans="1:58">
      <c r="A30" t="s">
        <v>140</v>
      </c>
      <c r="B30" t="s">
        <v>113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113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 t="s">
        <v>113</v>
      </c>
      <c r="AO30" t="s">
        <v>113</v>
      </c>
      <c r="AP30" t="s">
        <v>113</v>
      </c>
      <c r="AQ30">
        <v>0</v>
      </c>
      <c r="AR30" t="s">
        <v>113</v>
      </c>
      <c r="AS30">
        <v>0</v>
      </c>
      <c r="AT30" t="s">
        <v>113</v>
      </c>
      <c r="AU30">
        <v>0</v>
      </c>
      <c r="AV30" t="s">
        <v>113</v>
      </c>
      <c r="AW30" t="s">
        <v>113</v>
      </c>
      <c r="AX30" t="s">
        <v>113</v>
      </c>
      <c r="AY30" t="s">
        <v>113</v>
      </c>
      <c r="AZ30" t="s">
        <v>113</v>
      </c>
      <c r="BA30">
        <v>0</v>
      </c>
      <c r="BB30" t="s">
        <v>113</v>
      </c>
      <c r="BC30">
        <v>0</v>
      </c>
      <c r="BD30" t="s">
        <v>113</v>
      </c>
      <c r="BE30">
        <v>0</v>
      </c>
      <c r="BF30" t="s">
        <v>110</v>
      </c>
    </row>
    <row r="31" spans="1:58">
      <c r="A31" t="s">
        <v>141</v>
      </c>
      <c r="B31" s="3">
        <v>86630000</v>
      </c>
      <c r="C31" s="3">
        <v>84960000</v>
      </c>
      <c r="D31" s="3">
        <v>83150000</v>
      </c>
      <c r="E31" s="3">
        <v>80250000</v>
      </c>
      <c r="F31" s="3">
        <v>80460000</v>
      </c>
      <c r="G31" s="3">
        <v>77290000</v>
      </c>
      <c r="H31" s="3">
        <v>73540000</v>
      </c>
      <c r="I31" s="3">
        <v>69630000</v>
      </c>
      <c r="J31" s="3">
        <v>64840000</v>
      </c>
      <c r="K31" s="3">
        <v>68190000</v>
      </c>
      <c r="L31" s="2">
        <v>301240000</v>
      </c>
      <c r="M31" s="3">
        <v>64720000</v>
      </c>
      <c r="N31" s="3">
        <v>67230000</v>
      </c>
      <c r="O31" s="3">
        <v>33040000</v>
      </c>
      <c r="P31" s="3">
        <v>27160000</v>
      </c>
      <c r="Q31" s="3">
        <v>27310000</v>
      </c>
      <c r="R31" s="3">
        <v>27520000</v>
      </c>
      <c r="S31" s="3">
        <v>29920000</v>
      </c>
      <c r="T31" s="3">
        <v>30090000</v>
      </c>
      <c r="U31" s="3">
        <v>30090000</v>
      </c>
      <c r="V31" s="3">
        <v>30440000</v>
      </c>
      <c r="W31" s="3">
        <v>30540000</v>
      </c>
      <c r="X31" s="3">
        <v>32760000</v>
      </c>
      <c r="Y31" s="3">
        <v>10260000</v>
      </c>
      <c r="Z31" s="3">
        <v>13400000</v>
      </c>
      <c r="AA31" s="3">
        <v>4400000</v>
      </c>
      <c r="AB31" s="3">
        <v>4400000</v>
      </c>
      <c r="AC31" s="3">
        <v>4400000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113</v>
      </c>
      <c r="AK31" t="s">
        <v>113</v>
      </c>
      <c r="AL31" t="s">
        <v>113</v>
      </c>
      <c r="AM31" t="s">
        <v>113</v>
      </c>
      <c r="AN31" t="s">
        <v>113</v>
      </c>
      <c r="AO31" t="s">
        <v>113</v>
      </c>
      <c r="AP31" t="s">
        <v>113</v>
      </c>
      <c r="AQ31">
        <v>0</v>
      </c>
      <c r="AR31" t="s">
        <v>113</v>
      </c>
      <c r="AS31">
        <v>0</v>
      </c>
      <c r="AT31" s="3">
        <v>1000000</v>
      </c>
      <c r="AU31" s="3">
        <v>2000000</v>
      </c>
      <c r="AV31" s="3">
        <v>5550000</v>
      </c>
      <c r="AW31" s="3">
        <v>5550000</v>
      </c>
      <c r="AX31" s="3">
        <v>5450000</v>
      </c>
      <c r="AY31" s="3">
        <v>6840000</v>
      </c>
      <c r="AZ31" s="3">
        <v>6840000</v>
      </c>
      <c r="BA31" s="3">
        <v>6840000</v>
      </c>
      <c r="BB31" s="3">
        <v>8670000</v>
      </c>
      <c r="BC31" s="3">
        <v>8990000</v>
      </c>
      <c r="BD31" s="3">
        <v>56400000</v>
      </c>
      <c r="BE31" s="3">
        <v>56480000</v>
      </c>
      <c r="BF31" t="s">
        <v>110</v>
      </c>
    </row>
    <row r="32" spans="1:58">
      <c r="A32" t="s">
        <v>142</v>
      </c>
      <c r="B32" t="s">
        <v>113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113</v>
      </c>
      <c r="U32" t="s">
        <v>113</v>
      </c>
      <c r="V32" t="s">
        <v>113</v>
      </c>
      <c r="W32" t="s">
        <v>113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 t="s">
        <v>113</v>
      </c>
      <c r="AO32" t="s">
        <v>113</v>
      </c>
      <c r="AP32" t="s">
        <v>113</v>
      </c>
      <c r="AQ32">
        <v>0</v>
      </c>
      <c r="AR32" t="s">
        <v>113</v>
      </c>
      <c r="AS32">
        <v>0</v>
      </c>
      <c r="AT32" t="s">
        <v>113</v>
      </c>
      <c r="AU32">
        <v>0</v>
      </c>
      <c r="AV32" t="s">
        <v>113</v>
      </c>
      <c r="AW32" t="s">
        <v>113</v>
      </c>
      <c r="AX32" t="s">
        <v>113</v>
      </c>
      <c r="AY32" t="s">
        <v>113</v>
      </c>
      <c r="AZ32" t="s">
        <v>113</v>
      </c>
      <c r="BA32">
        <v>0</v>
      </c>
      <c r="BB32" t="s">
        <v>113</v>
      </c>
      <c r="BC32">
        <v>0</v>
      </c>
      <c r="BD32" t="s">
        <v>113</v>
      </c>
      <c r="BE32">
        <v>0</v>
      </c>
      <c r="BF32" t="s">
        <v>110</v>
      </c>
    </row>
    <row r="33" spans="1:58">
      <c r="A33" t="s">
        <v>143</v>
      </c>
      <c r="B33" t="s">
        <v>113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113</v>
      </c>
      <c r="N33" t="s">
        <v>113</v>
      </c>
      <c r="O33" t="s">
        <v>113</v>
      </c>
      <c r="P33" t="s">
        <v>113</v>
      </c>
      <c r="Q33" t="s">
        <v>113</v>
      </c>
      <c r="R33" t="s">
        <v>113</v>
      </c>
      <c r="S33" t="s">
        <v>113</v>
      </c>
      <c r="T33" t="s">
        <v>113</v>
      </c>
      <c r="U33" t="s">
        <v>113</v>
      </c>
      <c r="V33" t="s">
        <v>113</v>
      </c>
      <c r="W33" t="s">
        <v>113</v>
      </c>
      <c r="X33" t="s">
        <v>113</v>
      </c>
      <c r="Y33" t="s">
        <v>113</v>
      </c>
      <c r="Z33" t="s">
        <v>113</v>
      </c>
      <c r="AA33" t="s">
        <v>113</v>
      </c>
      <c r="AB33" t="s">
        <v>113</v>
      </c>
      <c r="AC33" t="s">
        <v>113</v>
      </c>
      <c r="AD33" t="s">
        <v>113</v>
      </c>
      <c r="AE33" t="s">
        <v>113</v>
      </c>
      <c r="AF33" t="s">
        <v>113</v>
      </c>
      <c r="AG33" t="s">
        <v>113</v>
      </c>
      <c r="AH33" t="s">
        <v>113</v>
      </c>
      <c r="AI33" t="s">
        <v>113</v>
      </c>
      <c r="AJ33" t="s">
        <v>113</v>
      </c>
      <c r="AK33" t="s">
        <v>113</v>
      </c>
      <c r="AL33" t="s">
        <v>113</v>
      </c>
      <c r="AM33" t="s">
        <v>113</v>
      </c>
      <c r="AN33" t="s">
        <v>113</v>
      </c>
      <c r="AO33" t="s">
        <v>113</v>
      </c>
      <c r="AP33" t="s">
        <v>113</v>
      </c>
      <c r="AQ33">
        <v>0</v>
      </c>
      <c r="AR33" t="s">
        <v>113</v>
      </c>
      <c r="AS33">
        <v>0</v>
      </c>
      <c r="AT33" t="s">
        <v>113</v>
      </c>
      <c r="AU33">
        <v>0</v>
      </c>
      <c r="AV33" t="s">
        <v>113</v>
      </c>
      <c r="AW33" t="s">
        <v>113</v>
      </c>
      <c r="AX33" t="s">
        <v>113</v>
      </c>
      <c r="AY33" t="s">
        <v>113</v>
      </c>
      <c r="AZ33" t="s">
        <v>113</v>
      </c>
      <c r="BA33">
        <v>0</v>
      </c>
      <c r="BB33" t="s">
        <v>113</v>
      </c>
      <c r="BC33">
        <v>0</v>
      </c>
      <c r="BD33" t="s">
        <v>113</v>
      </c>
      <c r="BE33">
        <v>0</v>
      </c>
      <c r="BF33" t="s">
        <v>110</v>
      </c>
    </row>
    <row r="34" spans="1:58">
      <c r="A34" t="s">
        <v>144</v>
      </c>
      <c r="B34" t="s">
        <v>113</v>
      </c>
      <c r="C34" s="2">
        <v>1686800000</v>
      </c>
      <c r="D34" t="s">
        <v>113</v>
      </c>
      <c r="E34" s="2">
        <v>1685550000</v>
      </c>
      <c r="F34" t="s">
        <v>113</v>
      </c>
      <c r="G34" s="2">
        <v>1612810000</v>
      </c>
      <c r="H34" t="s">
        <v>113</v>
      </c>
      <c r="I34" s="2">
        <v>1609200000</v>
      </c>
      <c r="J34" t="s">
        <v>113</v>
      </c>
      <c r="K34" s="2">
        <v>1594260000</v>
      </c>
      <c r="L34" t="s">
        <v>113</v>
      </c>
      <c r="M34" s="2">
        <v>888750000</v>
      </c>
      <c r="N34" t="s">
        <v>113</v>
      </c>
      <c r="O34" s="2">
        <v>888560000</v>
      </c>
      <c r="P34" t="s">
        <v>113</v>
      </c>
      <c r="Q34" s="2">
        <v>882530000</v>
      </c>
      <c r="R34" t="s">
        <v>113</v>
      </c>
      <c r="S34" s="2">
        <v>897100000</v>
      </c>
      <c r="T34" t="s">
        <v>113</v>
      </c>
      <c r="U34" s="2">
        <v>874880000</v>
      </c>
      <c r="V34" t="s">
        <v>113</v>
      </c>
      <c r="W34" s="2">
        <v>837180000</v>
      </c>
      <c r="X34" t="s">
        <v>113</v>
      </c>
      <c r="Y34" s="2">
        <v>765810000</v>
      </c>
      <c r="Z34" t="s">
        <v>113</v>
      </c>
      <c r="AA34" s="2">
        <v>608860000</v>
      </c>
      <c r="AB34" t="s">
        <v>113</v>
      </c>
      <c r="AC34" s="2">
        <v>592270000</v>
      </c>
      <c r="AD34" t="s">
        <v>113</v>
      </c>
      <c r="AE34" s="2">
        <v>567100000</v>
      </c>
      <c r="AF34" t="s">
        <v>113</v>
      </c>
      <c r="AG34" s="2">
        <v>550810000</v>
      </c>
      <c r="AH34" t="s">
        <v>113</v>
      </c>
      <c r="AI34" s="2">
        <v>541450000</v>
      </c>
      <c r="AJ34" t="s">
        <v>113</v>
      </c>
      <c r="AK34" s="2">
        <v>568170000</v>
      </c>
      <c r="AL34" t="s">
        <v>113</v>
      </c>
      <c r="AM34" s="2">
        <v>557310000</v>
      </c>
      <c r="AN34" t="s">
        <v>113</v>
      </c>
      <c r="AO34" s="2">
        <v>539730000</v>
      </c>
      <c r="AP34" t="s">
        <v>113</v>
      </c>
      <c r="AQ34" s="2">
        <v>525910000</v>
      </c>
      <c r="AR34" t="s">
        <v>113</v>
      </c>
      <c r="AS34" s="2">
        <v>507500000</v>
      </c>
      <c r="AT34" t="s">
        <v>113</v>
      </c>
      <c r="AU34" s="2">
        <v>482490000</v>
      </c>
      <c r="AV34" t="s">
        <v>113</v>
      </c>
      <c r="AW34" s="2">
        <v>571080000</v>
      </c>
      <c r="AX34" t="s">
        <v>113</v>
      </c>
      <c r="AY34" s="2">
        <v>495320000</v>
      </c>
      <c r="AZ34" t="s">
        <v>113</v>
      </c>
      <c r="BA34" s="2">
        <v>444180000</v>
      </c>
      <c r="BB34" t="s">
        <v>113</v>
      </c>
      <c r="BC34" s="2">
        <v>387410000</v>
      </c>
      <c r="BD34" t="s">
        <v>113</v>
      </c>
      <c r="BE34" s="2">
        <v>443250000</v>
      </c>
      <c r="BF34" t="s">
        <v>110</v>
      </c>
    </row>
    <row r="35" spans="1:58">
      <c r="A35" t="s">
        <v>145</v>
      </c>
      <c r="B35" t="s">
        <v>113</v>
      </c>
      <c r="C35" s="2">
        <v>803790000</v>
      </c>
      <c r="D35" t="s">
        <v>113</v>
      </c>
      <c r="E35" s="2">
        <v>757430000</v>
      </c>
      <c r="F35" t="s">
        <v>113</v>
      </c>
      <c r="G35" s="2">
        <v>708440000</v>
      </c>
      <c r="H35" t="s">
        <v>113</v>
      </c>
      <c r="I35" s="2">
        <v>659330000</v>
      </c>
      <c r="J35" t="s">
        <v>113</v>
      </c>
      <c r="K35" s="2">
        <v>614120000</v>
      </c>
      <c r="L35" t="s">
        <v>113</v>
      </c>
      <c r="M35" s="2">
        <v>354330000</v>
      </c>
      <c r="N35" t="s">
        <v>113</v>
      </c>
      <c r="O35" s="2">
        <v>334920000</v>
      </c>
      <c r="P35" t="s">
        <v>113</v>
      </c>
      <c r="Q35" s="2">
        <v>311300000</v>
      </c>
      <c r="R35" t="s">
        <v>113</v>
      </c>
      <c r="S35" s="2">
        <v>311450000</v>
      </c>
      <c r="T35" t="s">
        <v>113</v>
      </c>
      <c r="U35" s="2">
        <v>287830000</v>
      </c>
      <c r="V35" t="s">
        <v>113</v>
      </c>
      <c r="W35" s="2">
        <v>266610000</v>
      </c>
      <c r="X35" t="s">
        <v>113</v>
      </c>
      <c r="Y35" s="2">
        <v>247780000</v>
      </c>
      <c r="Z35" t="s">
        <v>113</v>
      </c>
      <c r="AA35" s="2">
        <v>233380000</v>
      </c>
      <c r="AB35" t="s">
        <v>113</v>
      </c>
      <c r="AC35" s="2">
        <v>215530000</v>
      </c>
      <c r="AD35" t="s">
        <v>113</v>
      </c>
      <c r="AE35" s="2">
        <v>216820000</v>
      </c>
      <c r="AF35" t="s">
        <v>113</v>
      </c>
      <c r="AG35" s="2">
        <v>202510000</v>
      </c>
      <c r="AH35" t="s">
        <v>113</v>
      </c>
      <c r="AI35" s="2">
        <v>197110000</v>
      </c>
      <c r="AJ35" t="s">
        <v>113</v>
      </c>
      <c r="AK35" s="2">
        <v>199350000</v>
      </c>
      <c r="AL35" t="s">
        <v>113</v>
      </c>
      <c r="AM35" s="2">
        <v>184860000</v>
      </c>
      <c r="AN35" t="s">
        <v>113</v>
      </c>
      <c r="AO35" s="2">
        <v>170650000</v>
      </c>
      <c r="AP35" t="s">
        <v>113</v>
      </c>
      <c r="AQ35" s="2">
        <v>158470000</v>
      </c>
      <c r="AR35" t="s">
        <v>113</v>
      </c>
      <c r="AS35" s="2">
        <v>144290000</v>
      </c>
      <c r="AT35" t="s">
        <v>113</v>
      </c>
      <c r="AU35" s="2">
        <v>132130000</v>
      </c>
      <c r="AV35" t="s">
        <v>113</v>
      </c>
      <c r="AW35" s="2">
        <v>172960000</v>
      </c>
      <c r="AX35" t="s">
        <v>113</v>
      </c>
      <c r="AY35" s="2">
        <v>159810000</v>
      </c>
      <c r="AZ35" t="s">
        <v>113</v>
      </c>
      <c r="BA35" s="2">
        <v>148920000</v>
      </c>
      <c r="BB35" t="s">
        <v>113</v>
      </c>
      <c r="BC35" s="2">
        <v>138960000</v>
      </c>
      <c r="BD35" t="s">
        <v>113</v>
      </c>
      <c r="BE35" s="2">
        <v>129580000</v>
      </c>
      <c r="BF35" t="s">
        <v>110</v>
      </c>
    </row>
    <row r="36" spans="1:58">
      <c r="A36" t="s">
        <v>146</v>
      </c>
      <c r="B36" t="s">
        <v>113</v>
      </c>
      <c r="C36" s="2">
        <v>883010000</v>
      </c>
      <c r="D36" t="s">
        <v>113</v>
      </c>
      <c r="E36" s="2">
        <v>928120000</v>
      </c>
      <c r="F36" t="s">
        <v>113</v>
      </c>
      <c r="G36" s="2">
        <v>904370000</v>
      </c>
      <c r="H36" t="s">
        <v>113</v>
      </c>
      <c r="I36" s="2">
        <v>949870000</v>
      </c>
      <c r="J36" t="s">
        <v>113</v>
      </c>
      <c r="K36" s="2">
        <v>980140000</v>
      </c>
      <c r="L36" t="s">
        <v>113</v>
      </c>
      <c r="M36" s="2">
        <v>534420000</v>
      </c>
      <c r="N36" t="s">
        <v>113</v>
      </c>
      <c r="O36" s="2">
        <v>553640000</v>
      </c>
      <c r="P36" t="s">
        <v>113</v>
      </c>
      <c r="Q36" s="2">
        <v>571230000</v>
      </c>
      <c r="R36" t="s">
        <v>113</v>
      </c>
      <c r="S36" s="2">
        <v>585650000</v>
      </c>
      <c r="T36" t="s">
        <v>113</v>
      </c>
      <c r="U36" s="2">
        <v>587050000</v>
      </c>
      <c r="V36" t="s">
        <v>113</v>
      </c>
      <c r="W36" s="2">
        <v>570570000</v>
      </c>
      <c r="X36" t="s">
        <v>113</v>
      </c>
      <c r="Y36" s="2">
        <v>518020000</v>
      </c>
      <c r="Z36" t="s">
        <v>113</v>
      </c>
      <c r="AA36" s="2">
        <v>375470000</v>
      </c>
      <c r="AB36" t="s">
        <v>113</v>
      </c>
      <c r="AC36" s="2">
        <v>376740000</v>
      </c>
      <c r="AD36" t="s">
        <v>113</v>
      </c>
      <c r="AE36" s="2">
        <v>350280000</v>
      </c>
      <c r="AF36" t="s">
        <v>113</v>
      </c>
      <c r="AG36" s="2">
        <v>348300000</v>
      </c>
      <c r="AH36" t="s">
        <v>113</v>
      </c>
      <c r="AI36" s="2">
        <v>344350000</v>
      </c>
      <c r="AJ36" t="s">
        <v>113</v>
      </c>
      <c r="AK36" s="2">
        <v>368820000</v>
      </c>
      <c r="AL36" t="s">
        <v>113</v>
      </c>
      <c r="AM36" s="2">
        <v>372450000</v>
      </c>
      <c r="AN36" t="s">
        <v>113</v>
      </c>
      <c r="AO36" s="2">
        <v>369080000</v>
      </c>
      <c r="AP36" t="s">
        <v>113</v>
      </c>
      <c r="AQ36" s="2">
        <v>367450000</v>
      </c>
      <c r="AR36" t="s">
        <v>113</v>
      </c>
      <c r="AS36" s="2">
        <v>363210000</v>
      </c>
      <c r="AT36" t="s">
        <v>113</v>
      </c>
      <c r="AU36" s="2">
        <v>350370000</v>
      </c>
      <c r="AV36" t="s">
        <v>113</v>
      </c>
      <c r="AW36" s="2">
        <v>398120000</v>
      </c>
      <c r="AX36" t="s">
        <v>113</v>
      </c>
      <c r="AY36" s="2">
        <v>335510000</v>
      </c>
      <c r="AZ36" t="s">
        <v>113</v>
      </c>
      <c r="BA36" s="2">
        <v>295270000</v>
      </c>
      <c r="BB36" t="s">
        <v>113</v>
      </c>
      <c r="BC36" s="2">
        <v>248450000</v>
      </c>
      <c r="BD36" t="s">
        <v>113</v>
      </c>
      <c r="BE36" s="2">
        <v>313660000</v>
      </c>
      <c r="BF36" t="s">
        <v>110</v>
      </c>
    </row>
    <row r="37" spans="1:58">
      <c r="A37" t="s">
        <v>147</v>
      </c>
      <c r="B37" t="s">
        <v>113</v>
      </c>
      <c r="C37" s="3">
        <v>1370000</v>
      </c>
      <c r="D37" t="s">
        <v>113</v>
      </c>
      <c r="E37" s="3">
        <v>1370000</v>
      </c>
      <c r="F37" t="s">
        <v>113</v>
      </c>
      <c r="G37" s="3">
        <v>1370000</v>
      </c>
      <c r="H37" t="s">
        <v>113</v>
      </c>
      <c r="I37" s="3">
        <v>1370000</v>
      </c>
      <c r="J37" t="s">
        <v>113</v>
      </c>
      <c r="K37" s="3">
        <v>1370000</v>
      </c>
      <c r="L37" t="s">
        <v>113</v>
      </c>
      <c r="M37" s="3">
        <v>1350000</v>
      </c>
      <c r="N37" t="s">
        <v>113</v>
      </c>
      <c r="O37" s="3">
        <v>1350000</v>
      </c>
      <c r="P37" t="s">
        <v>113</v>
      </c>
      <c r="Q37" s="3">
        <v>1350000</v>
      </c>
      <c r="R37" t="s">
        <v>113</v>
      </c>
      <c r="S37" s="3">
        <v>2380000</v>
      </c>
      <c r="T37" t="s">
        <v>113</v>
      </c>
      <c r="U37" s="3">
        <v>2380000</v>
      </c>
      <c r="V37" t="s">
        <v>113</v>
      </c>
      <c r="W37" s="3">
        <v>2380000</v>
      </c>
      <c r="X37" t="s">
        <v>113</v>
      </c>
      <c r="Y37" s="3">
        <v>2380000</v>
      </c>
      <c r="Z37" t="s">
        <v>113</v>
      </c>
      <c r="AA37" s="3">
        <v>2380000</v>
      </c>
      <c r="AB37" t="s">
        <v>113</v>
      </c>
      <c r="AC37" s="3">
        <v>2380000</v>
      </c>
      <c r="AD37" t="s">
        <v>113</v>
      </c>
      <c r="AE37" s="3">
        <v>2380000</v>
      </c>
      <c r="AF37" t="s">
        <v>113</v>
      </c>
      <c r="AG37" s="3">
        <v>2380000</v>
      </c>
      <c r="AH37" t="s">
        <v>113</v>
      </c>
      <c r="AI37" s="3">
        <v>2380000</v>
      </c>
      <c r="AJ37" t="s">
        <v>113</v>
      </c>
      <c r="AK37" s="3">
        <v>2380000</v>
      </c>
      <c r="AL37" t="s">
        <v>113</v>
      </c>
      <c r="AM37" s="3">
        <v>2380000</v>
      </c>
      <c r="AN37" t="s">
        <v>113</v>
      </c>
      <c r="AO37" s="3">
        <v>2380000</v>
      </c>
      <c r="AP37" t="s">
        <v>113</v>
      </c>
      <c r="AQ37" s="3">
        <v>20000</v>
      </c>
      <c r="AR37" t="s">
        <v>113</v>
      </c>
      <c r="AS37" s="3">
        <v>20000</v>
      </c>
      <c r="AT37" t="s">
        <v>113</v>
      </c>
      <c r="AU37" s="3">
        <v>20000</v>
      </c>
      <c r="AV37" t="s">
        <v>113</v>
      </c>
      <c r="AW37" s="3">
        <v>20000</v>
      </c>
      <c r="AX37" t="s">
        <v>113</v>
      </c>
      <c r="AY37" s="3">
        <v>150000</v>
      </c>
      <c r="AZ37" t="s">
        <v>113</v>
      </c>
      <c r="BA37" s="3">
        <v>150000</v>
      </c>
      <c r="BB37" t="s">
        <v>113</v>
      </c>
      <c r="BC37" s="3">
        <v>200000</v>
      </c>
      <c r="BD37" t="s">
        <v>113</v>
      </c>
      <c r="BE37" s="3">
        <v>200000</v>
      </c>
      <c r="BF37" t="s">
        <v>110</v>
      </c>
    </row>
    <row r="38" spans="1:58">
      <c r="A38" t="s">
        <v>148</v>
      </c>
      <c r="B38" t="s">
        <v>113</v>
      </c>
      <c r="C38" s="2">
        <v>881640000</v>
      </c>
      <c r="D38" t="s">
        <v>113</v>
      </c>
      <c r="E38" s="2">
        <v>926750000</v>
      </c>
      <c r="F38" t="s">
        <v>113</v>
      </c>
      <c r="G38" s="2">
        <v>903000000</v>
      </c>
      <c r="H38" t="s">
        <v>113</v>
      </c>
      <c r="I38" s="2">
        <v>948510000</v>
      </c>
      <c r="J38" s="2">
        <v>965000000</v>
      </c>
      <c r="K38" s="2">
        <v>978770000</v>
      </c>
      <c r="L38" s="2">
        <v>524220000</v>
      </c>
      <c r="M38" s="2">
        <v>533070000</v>
      </c>
      <c r="N38" s="2">
        <v>543710000</v>
      </c>
      <c r="O38" s="2">
        <v>552290000</v>
      </c>
      <c r="P38" s="2">
        <v>559770000</v>
      </c>
      <c r="Q38" s="2">
        <v>569880000</v>
      </c>
      <c r="R38" s="2">
        <v>577410000</v>
      </c>
      <c r="S38" s="2">
        <v>583270000</v>
      </c>
      <c r="T38" s="2">
        <v>580740000</v>
      </c>
      <c r="U38" s="2">
        <v>584660000</v>
      </c>
      <c r="V38" s="2">
        <v>560750000</v>
      </c>
      <c r="W38" s="2">
        <v>568180000</v>
      </c>
      <c r="X38" s="2">
        <v>524130000</v>
      </c>
      <c r="Y38" s="2">
        <v>515640000</v>
      </c>
      <c r="Z38" s="2">
        <v>374190000</v>
      </c>
      <c r="AA38" s="2">
        <v>373090000</v>
      </c>
      <c r="AB38" s="2">
        <v>379180000</v>
      </c>
      <c r="AC38" s="2">
        <v>374350000</v>
      </c>
      <c r="AD38" s="2">
        <v>350060000</v>
      </c>
      <c r="AE38" s="2">
        <v>347890000</v>
      </c>
      <c r="AF38" s="2">
        <v>353450000</v>
      </c>
      <c r="AG38" s="2">
        <v>345910000</v>
      </c>
      <c r="AH38" s="2">
        <v>339500000</v>
      </c>
      <c r="AI38" s="2">
        <v>341960000</v>
      </c>
      <c r="AJ38" s="2">
        <v>377210000</v>
      </c>
      <c r="AK38" s="2">
        <v>366430000</v>
      </c>
      <c r="AL38" s="2">
        <v>368870000</v>
      </c>
      <c r="AM38" s="2">
        <v>370060000</v>
      </c>
      <c r="AN38" s="2">
        <v>374600000</v>
      </c>
      <c r="AO38" s="2">
        <v>366690000</v>
      </c>
      <c r="AP38" s="2">
        <v>356980000</v>
      </c>
      <c r="AQ38" s="2">
        <v>367430000</v>
      </c>
      <c r="AR38" s="2">
        <v>366250000</v>
      </c>
      <c r="AS38" s="2">
        <v>363200000</v>
      </c>
      <c r="AT38" s="2">
        <v>352390000</v>
      </c>
      <c r="AU38" s="2">
        <v>350350000</v>
      </c>
      <c r="AV38" s="2">
        <v>362460000</v>
      </c>
      <c r="AW38" s="2">
        <v>398110000</v>
      </c>
      <c r="AX38" s="2">
        <v>371570000</v>
      </c>
      <c r="AY38" s="2">
        <v>335350000</v>
      </c>
      <c r="AZ38" s="2">
        <v>288450000</v>
      </c>
      <c r="BA38" s="2">
        <v>295110000</v>
      </c>
      <c r="BB38" s="2">
        <v>243130000</v>
      </c>
      <c r="BC38" s="2">
        <v>248250000</v>
      </c>
      <c r="BD38" s="2">
        <v>300980000</v>
      </c>
      <c r="BE38" s="2">
        <v>313460000</v>
      </c>
      <c r="BF38" t="s">
        <v>110</v>
      </c>
    </row>
    <row r="39" spans="1:58">
      <c r="A39" t="s">
        <v>149</v>
      </c>
      <c r="B39" t="s">
        <v>113</v>
      </c>
      <c r="C39" s="2">
        <v>303040000</v>
      </c>
      <c r="D39" t="s">
        <v>113</v>
      </c>
      <c r="E39" s="2">
        <v>243620000</v>
      </c>
      <c r="F39" t="s">
        <v>113</v>
      </c>
      <c r="G39" s="2">
        <v>269980000</v>
      </c>
      <c r="H39" t="s">
        <v>113</v>
      </c>
      <c r="I39" s="2">
        <v>179390000</v>
      </c>
      <c r="J39" s="2">
        <v>133120000</v>
      </c>
      <c r="K39" s="2">
        <v>110130000</v>
      </c>
      <c r="L39" s="3">
        <v>37610000</v>
      </c>
      <c r="M39" s="3">
        <v>33560000</v>
      </c>
      <c r="N39" s="3">
        <v>22820000</v>
      </c>
      <c r="O39" s="3">
        <v>11720000</v>
      </c>
      <c r="P39" s="3">
        <v>700000</v>
      </c>
      <c r="Q39" s="3">
        <v>650000</v>
      </c>
      <c r="R39" s="3">
        <v>730000</v>
      </c>
      <c r="S39" s="3">
        <v>250000</v>
      </c>
      <c r="T39" s="3">
        <v>1280000</v>
      </c>
      <c r="U39" s="3">
        <v>230000</v>
      </c>
      <c r="V39" s="3">
        <v>33430000</v>
      </c>
      <c r="W39" s="3">
        <v>30870000</v>
      </c>
      <c r="X39" s="3">
        <v>64860000</v>
      </c>
      <c r="Y39" s="3">
        <v>61260000</v>
      </c>
      <c r="Z39" s="2">
        <v>187630000</v>
      </c>
      <c r="AA39" s="2">
        <v>179920000</v>
      </c>
      <c r="AB39" s="2">
        <v>164560000</v>
      </c>
      <c r="AC39" s="2">
        <v>140430000</v>
      </c>
      <c r="AD39" s="2">
        <v>149720000</v>
      </c>
      <c r="AE39" s="2">
        <v>119720000</v>
      </c>
      <c r="AF39" s="2">
        <v>106950000</v>
      </c>
      <c r="AG39" s="3">
        <v>97500000</v>
      </c>
      <c r="AH39" s="3">
        <v>84390000</v>
      </c>
      <c r="AI39" s="3">
        <v>43210000</v>
      </c>
      <c r="AJ39" s="3">
        <v>33540000</v>
      </c>
      <c r="AK39" s="3">
        <v>43320000</v>
      </c>
      <c r="AL39" s="3">
        <v>20460000</v>
      </c>
      <c r="AM39" s="3">
        <v>21170000</v>
      </c>
      <c r="AN39" s="3">
        <v>17670000</v>
      </c>
      <c r="AO39" s="3">
        <v>18680000</v>
      </c>
      <c r="AP39" s="3">
        <v>21730000</v>
      </c>
      <c r="AQ39" s="3">
        <v>13030000</v>
      </c>
      <c r="AR39" s="3">
        <v>20390000</v>
      </c>
      <c r="AS39" s="3">
        <v>12730000</v>
      </c>
      <c r="AT39" s="3">
        <v>50110000</v>
      </c>
      <c r="AU39" s="3">
        <v>50730000</v>
      </c>
      <c r="AV39" s="3">
        <v>23310000</v>
      </c>
      <c r="AW39" s="3">
        <v>22230000</v>
      </c>
      <c r="AX39" s="3">
        <v>39450000</v>
      </c>
      <c r="AY39" s="3">
        <v>71580000</v>
      </c>
      <c r="AZ39" s="3">
        <v>59910000</v>
      </c>
      <c r="BA39" s="3">
        <v>34730000</v>
      </c>
      <c r="BB39" s="3">
        <v>77250000</v>
      </c>
      <c r="BC39" s="3">
        <v>51290000</v>
      </c>
      <c r="BD39" s="3">
        <v>36410000</v>
      </c>
      <c r="BE39" s="3">
        <v>28210000</v>
      </c>
      <c r="BF39" t="s">
        <v>110</v>
      </c>
    </row>
    <row r="40" spans="1:58">
      <c r="A40" t="s">
        <v>150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  <c r="H40" t="s">
        <v>113</v>
      </c>
      <c r="I40" t="s">
        <v>113</v>
      </c>
      <c r="J40" t="s">
        <v>113</v>
      </c>
      <c r="K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113</v>
      </c>
      <c r="Q40" t="s">
        <v>113</v>
      </c>
      <c r="R40" t="s">
        <v>113</v>
      </c>
      <c r="S40" t="s">
        <v>113</v>
      </c>
      <c r="T40" t="s">
        <v>113</v>
      </c>
      <c r="U40" t="s">
        <v>113</v>
      </c>
      <c r="V40" t="s">
        <v>113</v>
      </c>
      <c r="W40" t="s">
        <v>113</v>
      </c>
      <c r="X40" t="s">
        <v>113</v>
      </c>
      <c r="Y40" t="s">
        <v>113</v>
      </c>
      <c r="Z40" t="s">
        <v>113</v>
      </c>
      <c r="AA40" t="s">
        <v>113</v>
      </c>
      <c r="AB40" t="s">
        <v>113</v>
      </c>
      <c r="AC40" t="s">
        <v>113</v>
      </c>
      <c r="AD40" t="s">
        <v>113</v>
      </c>
      <c r="AE40" t="s">
        <v>113</v>
      </c>
      <c r="AF40" t="s">
        <v>113</v>
      </c>
      <c r="AG40" t="s">
        <v>113</v>
      </c>
      <c r="AH40" t="s">
        <v>113</v>
      </c>
      <c r="AI40" t="s">
        <v>113</v>
      </c>
      <c r="AJ40" t="s">
        <v>113</v>
      </c>
      <c r="AK40" t="s">
        <v>113</v>
      </c>
      <c r="AL40" t="s">
        <v>113</v>
      </c>
      <c r="AM40" t="s">
        <v>113</v>
      </c>
      <c r="AN40" t="s">
        <v>113</v>
      </c>
      <c r="AO40" t="s">
        <v>113</v>
      </c>
      <c r="AP40" t="s">
        <v>113</v>
      </c>
      <c r="AQ40">
        <v>0</v>
      </c>
      <c r="AR40" t="s">
        <v>113</v>
      </c>
      <c r="AS40">
        <v>0</v>
      </c>
      <c r="AT40" t="s">
        <v>113</v>
      </c>
      <c r="AU40">
        <v>0</v>
      </c>
      <c r="AV40" t="s">
        <v>113</v>
      </c>
      <c r="AW40" t="s">
        <v>113</v>
      </c>
      <c r="AX40" t="s">
        <v>113</v>
      </c>
      <c r="AY40" t="s">
        <v>113</v>
      </c>
      <c r="AZ40" t="s">
        <v>113</v>
      </c>
      <c r="BA40">
        <v>0</v>
      </c>
      <c r="BB40" t="s">
        <v>113</v>
      </c>
      <c r="BC40">
        <v>0</v>
      </c>
      <c r="BD40" t="s">
        <v>113</v>
      </c>
      <c r="BE40" s="3">
        <v>520000</v>
      </c>
      <c r="BF40" t="s">
        <v>110</v>
      </c>
    </row>
    <row r="41" spans="1:58">
      <c r="A41" t="s">
        <v>151</v>
      </c>
      <c r="B41" t="s">
        <v>113</v>
      </c>
      <c r="C41" s="3">
        <v>1600000</v>
      </c>
      <c r="D41" t="s">
        <v>113</v>
      </c>
      <c r="E41" s="3">
        <v>1450000</v>
      </c>
      <c r="F41" t="s">
        <v>113</v>
      </c>
      <c r="G41" s="3">
        <v>2280000</v>
      </c>
      <c r="H41" t="s">
        <v>113</v>
      </c>
      <c r="I41" s="3">
        <v>1430000</v>
      </c>
      <c r="J41" t="s">
        <v>113</v>
      </c>
      <c r="K41" s="3">
        <v>1930000</v>
      </c>
      <c r="L41" s="3">
        <v>1930000</v>
      </c>
      <c r="M41" s="3">
        <v>1930000</v>
      </c>
      <c r="N41" s="3">
        <v>1930000</v>
      </c>
      <c r="O41" s="3">
        <v>1930000</v>
      </c>
      <c r="P41" s="3">
        <v>1930000</v>
      </c>
      <c r="Q41" s="3">
        <v>1930000</v>
      </c>
      <c r="R41" t="s">
        <v>113</v>
      </c>
      <c r="S41" t="s">
        <v>113</v>
      </c>
      <c r="T41" t="s">
        <v>113</v>
      </c>
      <c r="U41" t="s">
        <v>113</v>
      </c>
      <c r="V41" t="s">
        <v>113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  <c r="AB41" t="s">
        <v>113</v>
      </c>
      <c r="AC41" t="s">
        <v>113</v>
      </c>
      <c r="AD41" t="s">
        <v>113</v>
      </c>
      <c r="AE41">
        <v>-10000</v>
      </c>
      <c r="AF41" t="s">
        <v>113</v>
      </c>
      <c r="AG41">
        <v>0</v>
      </c>
      <c r="AH41" s="3">
        <v>6210000</v>
      </c>
      <c r="AI41" s="3">
        <v>6210000</v>
      </c>
      <c r="AJ41" s="3">
        <v>6210000</v>
      </c>
      <c r="AK41" s="3">
        <v>6210000</v>
      </c>
      <c r="AL41" s="3">
        <v>6210000</v>
      </c>
      <c r="AM41" s="3">
        <v>6210000</v>
      </c>
      <c r="AN41" s="3">
        <v>6180000</v>
      </c>
      <c r="AO41" s="3">
        <v>6210000</v>
      </c>
      <c r="AP41" s="3">
        <v>6210000</v>
      </c>
      <c r="AQ41" s="3">
        <v>6210000</v>
      </c>
      <c r="AR41" s="3">
        <v>6210000</v>
      </c>
      <c r="AS41" s="3">
        <v>6210000</v>
      </c>
      <c r="AT41" s="3">
        <v>6310000</v>
      </c>
      <c r="AU41" s="3">
        <v>6310000</v>
      </c>
      <c r="AV41" t="s">
        <v>113</v>
      </c>
      <c r="AW41" t="s">
        <v>113</v>
      </c>
      <c r="AX41" t="s">
        <v>113</v>
      </c>
      <c r="AY41" s="3">
        <v>580000</v>
      </c>
      <c r="AZ41" t="s">
        <v>113</v>
      </c>
      <c r="BA41">
        <v>0</v>
      </c>
      <c r="BB41" t="s">
        <v>113</v>
      </c>
      <c r="BC41">
        <v>0</v>
      </c>
      <c r="BD41" t="s">
        <v>113</v>
      </c>
      <c r="BE41">
        <v>0</v>
      </c>
      <c r="BF41" t="s">
        <v>110</v>
      </c>
    </row>
    <row r="42" spans="1:58">
      <c r="A42" t="s">
        <v>152</v>
      </c>
      <c r="B42" t="s">
        <v>113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113</v>
      </c>
      <c r="T42" t="s">
        <v>113</v>
      </c>
      <c r="U42" t="s">
        <v>113</v>
      </c>
      <c r="V42" t="s">
        <v>113</v>
      </c>
      <c r="W42" t="s">
        <v>113</v>
      </c>
      <c r="X42" s="3">
        <v>1680000</v>
      </c>
      <c r="Y42" s="3">
        <v>1550000</v>
      </c>
      <c r="Z42" s="3">
        <v>2690000</v>
      </c>
      <c r="AA42" s="3">
        <v>3960000</v>
      </c>
      <c r="AB42" s="3">
        <v>4050000</v>
      </c>
      <c r="AC42" s="3">
        <v>3940000</v>
      </c>
      <c r="AD42" s="3">
        <v>4090000</v>
      </c>
      <c r="AE42" s="3">
        <v>4210000</v>
      </c>
      <c r="AF42" s="3">
        <v>4020000</v>
      </c>
      <c r="AG42" s="3">
        <v>3940000</v>
      </c>
      <c r="AH42" s="3">
        <v>3590000</v>
      </c>
      <c r="AI42" s="3">
        <v>3240000</v>
      </c>
      <c r="AJ42" s="3">
        <v>3070000</v>
      </c>
      <c r="AK42" s="3">
        <v>2950000</v>
      </c>
      <c r="AL42" s="3">
        <v>2700000</v>
      </c>
      <c r="AM42" s="3">
        <v>2180000</v>
      </c>
      <c r="AN42" s="3">
        <v>1560000</v>
      </c>
      <c r="AO42" s="3">
        <v>1290000</v>
      </c>
      <c r="AP42" s="3">
        <v>790000</v>
      </c>
      <c r="AQ42" s="3">
        <v>570000</v>
      </c>
      <c r="AR42" s="3">
        <v>980000</v>
      </c>
      <c r="AS42" s="3">
        <v>1090000</v>
      </c>
      <c r="AT42" s="3">
        <v>1000000</v>
      </c>
      <c r="AU42" s="3">
        <v>920000</v>
      </c>
      <c r="AV42" s="3">
        <v>1310000</v>
      </c>
      <c r="AW42" s="3">
        <v>1880000</v>
      </c>
      <c r="AX42" s="3">
        <v>2310000</v>
      </c>
      <c r="AY42" s="3">
        <v>2790000</v>
      </c>
      <c r="AZ42" s="3">
        <v>2960000</v>
      </c>
      <c r="BA42" s="3">
        <v>3150000</v>
      </c>
      <c r="BB42" s="3">
        <v>3870000</v>
      </c>
      <c r="BC42" s="3">
        <v>4750000</v>
      </c>
      <c r="BD42" s="3">
        <v>4890000</v>
      </c>
      <c r="BE42" s="3">
        <v>5330000</v>
      </c>
      <c r="BF42" t="s">
        <v>110</v>
      </c>
    </row>
    <row r="43" spans="1:58">
      <c r="A43" t="s">
        <v>153</v>
      </c>
      <c r="B43" t="s">
        <v>113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113</v>
      </c>
      <c r="T43" t="s">
        <v>113</v>
      </c>
      <c r="U43" t="s">
        <v>113</v>
      </c>
      <c r="V43" t="s">
        <v>113</v>
      </c>
      <c r="W43" t="s">
        <v>113</v>
      </c>
      <c r="X43" t="s">
        <v>113</v>
      </c>
      <c r="Y43" t="s">
        <v>113</v>
      </c>
      <c r="Z43" t="s">
        <v>113</v>
      </c>
      <c r="AA43" t="s">
        <v>113</v>
      </c>
      <c r="AB43" t="s">
        <v>113</v>
      </c>
      <c r="AC43" t="s">
        <v>113</v>
      </c>
      <c r="AD43" t="s">
        <v>113</v>
      </c>
      <c r="AE43" t="s">
        <v>113</v>
      </c>
      <c r="AF43" t="s">
        <v>113</v>
      </c>
      <c r="AG43" t="s">
        <v>113</v>
      </c>
      <c r="AH43" t="s">
        <v>113</v>
      </c>
      <c r="AI43" t="s">
        <v>113</v>
      </c>
      <c r="AJ43" t="s">
        <v>113</v>
      </c>
      <c r="AK43" t="s">
        <v>113</v>
      </c>
      <c r="AL43" t="s">
        <v>113</v>
      </c>
      <c r="AM43" t="s">
        <v>113</v>
      </c>
      <c r="AN43" t="s">
        <v>113</v>
      </c>
      <c r="AO43" t="s">
        <v>113</v>
      </c>
      <c r="AP43" t="s">
        <v>113</v>
      </c>
      <c r="AQ43">
        <v>0</v>
      </c>
      <c r="AR43" t="s">
        <v>113</v>
      </c>
      <c r="AS43">
        <v>0</v>
      </c>
      <c r="AT43" t="s">
        <v>113</v>
      </c>
      <c r="AU43">
        <v>0</v>
      </c>
      <c r="AV43" t="s">
        <v>113</v>
      </c>
      <c r="AW43" t="s">
        <v>113</v>
      </c>
      <c r="AX43" t="s">
        <v>113</v>
      </c>
      <c r="AY43" t="s">
        <v>113</v>
      </c>
      <c r="AZ43" t="s">
        <v>113</v>
      </c>
      <c r="BA43">
        <v>0</v>
      </c>
      <c r="BB43" t="s">
        <v>113</v>
      </c>
      <c r="BC43">
        <v>0</v>
      </c>
      <c r="BD43" t="s">
        <v>113</v>
      </c>
      <c r="BE43">
        <v>0</v>
      </c>
      <c r="BF43" t="s">
        <v>110</v>
      </c>
    </row>
    <row r="44" spans="1:58">
      <c r="A44" t="s">
        <v>154</v>
      </c>
      <c r="B44" t="s">
        <v>113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  <c r="M44" t="s">
        <v>113</v>
      </c>
      <c r="N44" t="s">
        <v>113</v>
      </c>
      <c r="O44" t="s">
        <v>113</v>
      </c>
      <c r="P44" t="s">
        <v>113</v>
      </c>
      <c r="Q44" t="s">
        <v>113</v>
      </c>
      <c r="R44" t="s">
        <v>113</v>
      </c>
      <c r="S44" t="s">
        <v>113</v>
      </c>
      <c r="T44" t="s">
        <v>113</v>
      </c>
      <c r="U44" t="s">
        <v>113</v>
      </c>
      <c r="V44" t="s">
        <v>113</v>
      </c>
      <c r="W44" t="s">
        <v>113</v>
      </c>
      <c r="X44" t="s">
        <v>113</v>
      </c>
      <c r="Y44" t="s">
        <v>113</v>
      </c>
      <c r="Z44" t="s">
        <v>113</v>
      </c>
      <c r="AA44" t="s">
        <v>113</v>
      </c>
      <c r="AB44" t="s">
        <v>113</v>
      </c>
      <c r="AC44" t="s">
        <v>113</v>
      </c>
      <c r="AD44" t="s">
        <v>113</v>
      </c>
      <c r="AE44" t="s">
        <v>113</v>
      </c>
      <c r="AF44" t="s">
        <v>113</v>
      </c>
      <c r="AG44" t="s">
        <v>113</v>
      </c>
      <c r="AH44" t="s">
        <v>113</v>
      </c>
      <c r="AI44" t="s">
        <v>113</v>
      </c>
      <c r="AJ44" t="s">
        <v>113</v>
      </c>
      <c r="AK44" t="s">
        <v>113</v>
      </c>
      <c r="AL44" t="s">
        <v>113</v>
      </c>
      <c r="AM44" t="s">
        <v>113</v>
      </c>
      <c r="AN44" t="s">
        <v>113</v>
      </c>
      <c r="AO44" t="s">
        <v>113</v>
      </c>
      <c r="AP44" t="s">
        <v>113</v>
      </c>
      <c r="AQ44">
        <v>0</v>
      </c>
      <c r="AR44" t="s">
        <v>113</v>
      </c>
      <c r="AS44">
        <v>0</v>
      </c>
      <c r="AT44" t="s">
        <v>113</v>
      </c>
      <c r="AU44">
        <v>0</v>
      </c>
      <c r="AV44" t="s">
        <v>113</v>
      </c>
      <c r="AW44" t="s">
        <v>113</v>
      </c>
      <c r="AX44" t="s">
        <v>113</v>
      </c>
      <c r="AY44" t="s">
        <v>113</v>
      </c>
      <c r="AZ44" t="s">
        <v>113</v>
      </c>
      <c r="BA44">
        <v>0</v>
      </c>
      <c r="BB44" t="s">
        <v>113</v>
      </c>
      <c r="BC44">
        <v>0</v>
      </c>
      <c r="BD44" t="s">
        <v>113</v>
      </c>
      <c r="BE44">
        <v>0</v>
      </c>
      <c r="BF44" t="s">
        <v>110</v>
      </c>
    </row>
    <row r="45" spans="1:58">
      <c r="A45" t="s">
        <v>155</v>
      </c>
      <c r="B45" s="2">
        <v>813810000</v>
      </c>
      <c r="C45" s="2">
        <v>805730000</v>
      </c>
      <c r="D45" s="2">
        <v>809290000</v>
      </c>
      <c r="E45" s="2">
        <v>707600000</v>
      </c>
      <c r="F45" s="2">
        <v>708900000</v>
      </c>
      <c r="G45" s="2">
        <v>712720000</v>
      </c>
      <c r="H45" s="2">
        <v>702160000</v>
      </c>
      <c r="I45" s="2">
        <v>705260000</v>
      </c>
      <c r="J45" s="2">
        <v>707060000</v>
      </c>
      <c r="K45" s="2">
        <v>709960000</v>
      </c>
      <c r="L45" s="2">
        <v>121180000</v>
      </c>
      <c r="M45" s="2">
        <v>122090000</v>
      </c>
      <c r="N45" s="2">
        <v>123000000</v>
      </c>
      <c r="O45" s="2">
        <v>123920000</v>
      </c>
      <c r="P45" s="2">
        <v>124870000</v>
      </c>
      <c r="Q45" s="2">
        <v>125740000</v>
      </c>
      <c r="R45" s="2">
        <v>125860000</v>
      </c>
      <c r="S45" s="2">
        <v>126740000</v>
      </c>
      <c r="T45" s="2">
        <v>116840000</v>
      </c>
      <c r="U45" s="2">
        <v>117660000</v>
      </c>
      <c r="V45" s="2">
        <v>118730000</v>
      </c>
      <c r="W45" s="2">
        <v>119550000</v>
      </c>
      <c r="X45" s="2">
        <v>120120000</v>
      </c>
      <c r="Y45" s="2">
        <v>120940000</v>
      </c>
      <c r="Z45" s="2">
        <v>121760000</v>
      </c>
      <c r="AA45" s="2">
        <v>124140000</v>
      </c>
      <c r="AB45" s="2">
        <v>124970000</v>
      </c>
      <c r="AC45" s="2">
        <v>125800000</v>
      </c>
      <c r="AD45" s="2">
        <v>126630000</v>
      </c>
      <c r="AE45" s="2">
        <v>127460000</v>
      </c>
      <c r="AF45" s="2">
        <v>128290000</v>
      </c>
      <c r="AG45" s="2">
        <v>129120000</v>
      </c>
      <c r="AH45" s="2">
        <v>129950000</v>
      </c>
      <c r="AI45" s="2">
        <v>130780000</v>
      </c>
      <c r="AJ45" s="2">
        <v>137120000</v>
      </c>
      <c r="AK45" s="2">
        <v>137980000</v>
      </c>
      <c r="AL45" s="2">
        <v>139580000</v>
      </c>
      <c r="AM45" s="2">
        <v>140450000</v>
      </c>
      <c r="AN45" s="2">
        <v>141310000</v>
      </c>
      <c r="AO45" s="2">
        <v>142180000</v>
      </c>
      <c r="AP45" s="2">
        <v>143060000</v>
      </c>
      <c r="AQ45" s="2">
        <v>146290000</v>
      </c>
      <c r="AR45" s="3">
        <v>93770000</v>
      </c>
      <c r="AS45" s="3">
        <v>94470000</v>
      </c>
      <c r="AT45" s="3">
        <v>95170000</v>
      </c>
      <c r="AU45" s="3">
        <v>95870000</v>
      </c>
      <c r="AV45" s="3">
        <v>96570000</v>
      </c>
      <c r="AW45" s="2">
        <v>117630000</v>
      </c>
      <c r="AX45" s="2">
        <v>117860000</v>
      </c>
      <c r="AY45" s="2">
        <v>118670000</v>
      </c>
      <c r="AZ45" s="2">
        <v>105340000</v>
      </c>
      <c r="BA45" s="2">
        <v>106440000</v>
      </c>
      <c r="BB45" s="3">
        <v>95070000</v>
      </c>
      <c r="BC45" s="3">
        <v>95790000</v>
      </c>
      <c r="BD45" s="3">
        <v>96380000</v>
      </c>
      <c r="BE45" s="3">
        <v>87150000</v>
      </c>
      <c r="BF45" t="s">
        <v>110</v>
      </c>
    </row>
    <row r="46" spans="1:58">
      <c r="A46" t="s">
        <v>156</v>
      </c>
      <c r="B46" s="3">
        <v>1640000</v>
      </c>
      <c r="C46" s="3">
        <v>1150000</v>
      </c>
      <c r="D46" s="3">
        <v>970000</v>
      </c>
      <c r="E46" s="3">
        <v>970000</v>
      </c>
      <c r="F46" s="3">
        <v>660000</v>
      </c>
      <c r="G46" s="3">
        <v>340000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  <c r="O46" t="s">
        <v>113</v>
      </c>
      <c r="P46" t="s">
        <v>113</v>
      </c>
      <c r="Q46" t="s">
        <v>113</v>
      </c>
      <c r="R46" t="s">
        <v>113</v>
      </c>
      <c r="S46" t="s">
        <v>113</v>
      </c>
      <c r="T46" t="s">
        <v>113</v>
      </c>
      <c r="U46" t="s">
        <v>113</v>
      </c>
      <c r="V46" t="s">
        <v>113</v>
      </c>
      <c r="W46" t="s">
        <v>113</v>
      </c>
      <c r="X46" t="s">
        <v>113</v>
      </c>
      <c r="Y46" t="s">
        <v>113</v>
      </c>
      <c r="Z46" t="s">
        <v>113</v>
      </c>
      <c r="AA46" t="s">
        <v>113</v>
      </c>
      <c r="AB46" t="s">
        <v>113</v>
      </c>
      <c r="AC46" t="s">
        <v>113</v>
      </c>
      <c r="AD46" t="s">
        <v>113</v>
      </c>
      <c r="AE46" t="s">
        <v>113</v>
      </c>
      <c r="AF46" t="s">
        <v>113</v>
      </c>
      <c r="AG46" t="s">
        <v>113</v>
      </c>
      <c r="AH46" t="s">
        <v>113</v>
      </c>
      <c r="AI46" t="s">
        <v>113</v>
      </c>
      <c r="AJ46" t="s">
        <v>113</v>
      </c>
      <c r="AK46" t="s">
        <v>113</v>
      </c>
      <c r="AL46" t="s">
        <v>113</v>
      </c>
      <c r="AM46" t="s">
        <v>113</v>
      </c>
      <c r="AN46" t="s">
        <v>113</v>
      </c>
      <c r="AO46" t="s">
        <v>113</v>
      </c>
      <c r="AP46" t="s">
        <v>113</v>
      </c>
      <c r="AQ46">
        <v>0</v>
      </c>
      <c r="AR46" t="s">
        <v>113</v>
      </c>
      <c r="AS46">
        <v>0</v>
      </c>
      <c r="AT46" t="s">
        <v>113</v>
      </c>
      <c r="AU46">
        <v>0</v>
      </c>
      <c r="AV46" t="s">
        <v>113</v>
      </c>
      <c r="AW46" t="s">
        <v>113</v>
      </c>
      <c r="AX46" t="s">
        <v>113</v>
      </c>
      <c r="AY46" t="s">
        <v>113</v>
      </c>
      <c r="AZ46" t="s">
        <v>113</v>
      </c>
      <c r="BA46">
        <v>0</v>
      </c>
      <c r="BB46" t="s">
        <v>113</v>
      </c>
      <c r="BC46">
        <v>0</v>
      </c>
      <c r="BD46" t="s">
        <v>113</v>
      </c>
      <c r="BE46">
        <v>0</v>
      </c>
      <c r="BF46" t="s">
        <v>110</v>
      </c>
    </row>
    <row r="47" spans="1:58">
      <c r="A47" t="s">
        <v>34</v>
      </c>
      <c r="B47" s="2">
        <v>632150000</v>
      </c>
      <c r="C47" s="2">
        <v>632150000</v>
      </c>
      <c r="D47" s="2">
        <v>632150000</v>
      </c>
      <c r="E47" s="2">
        <v>632150000</v>
      </c>
      <c r="F47" s="2">
        <v>632150000</v>
      </c>
      <c r="G47" s="2">
        <v>632150000</v>
      </c>
      <c r="H47" s="2">
        <v>632150000</v>
      </c>
      <c r="I47" s="2">
        <v>632150000</v>
      </c>
      <c r="J47" s="2">
        <v>632150000</v>
      </c>
      <c r="K47" s="2">
        <v>632150000</v>
      </c>
      <c r="L47" t="s">
        <v>113</v>
      </c>
      <c r="M47" t="s">
        <v>113</v>
      </c>
      <c r="N47" t="s">
        <v>113</v>
      </c>
      <c r="O47" t="s">
        <v>113</v>
      </c>
      <c r="P47" t="s">
        <v>113</v>
      </c>
      <c r="Q47" t="s">
        <v>113</v>
      </c>
      <c r="R47" t="s">
        <v>113</v>
      </c>
      <c r="S47" t="s">
        <v>113</v>
      </c>
      <c r="T47" t="s">
        <v>113</v>
      </c>
      <c r="U47" t="s">
        <v>113</v>
      </c>
      <c r="V47" t="s">
        <v>113</v>
      </c>
      <c r="W47" t="s">
        <v>113</v>
      </c>
      <c r="X47" t="s">
        <v>113</v>
      </c>
      <c r="Y47" t="s">
        <v>113</v>
      </c>
      <c r="Z47" t="s">
        <v>113</v>
      </c>
      <c r="AA47" t="s">
        <v>113</v>
      </c>
      <c r="AB47" t="s">
        <v>113</v>
      </c>
      <c r="AC47" t="s">
        <v>113</v>
      </c>
      <c r="AD47" t="s">
        <v>113</v>
      </c>
      <c r="AE47" t="s">
        <v>113</v>
      </c>
      <c r="AF47" t="s">
        <v>113</v>
      </c>
      <c r="AG47" t="s">
        <v>113</v>
      </c>
      <c r="AH47" t="s">
        <v>113</v>
      </c>
      <c r="AI47" t="s">
        <v>113</v>
      </c>
      <c r="AJ47" t="s">
        <v>113</v>
      </c>
      <c r="AK47" t="s">
        <v>113</v>
      </c>
      <c r="AL47" t="s">
        <v>113</v>
      </c>
      <c r="AM47" t="s">
        <v>113</v>
      </c>
      <c r="AN47" t="s">
        <v>113</v>
      </c>
      <c r="AO47" t="s">
        <v>113</v>
      </c>
      <c r="AP47" t="s">
        <v>113</v>
      </c>
      <c r="AQ47">
        <v>0</v>
      </c>
      <c r="AR47" t="s">
        <v>113</v>
      </c>
      <c r="AS47">
        <v>0</v>
      </c>
      <c r="AT47" t="s">
        <v>113</v>
      </c>
      <c r="AU47">
        <v>0</v>
      </c>
      <c r="AV47" t="s">
        <v>113</v>
      </c>
      <c r="AW47" t="s">
        <v>113</v>
      </c>
      <c r="AX47" t="s">
        <v>113</v>
      </c>
      <c r="AY47" t="s">
        <v>113</v>
      </c>
      <c r="AZ47" t="s">
        <v>113</v>
      </c>
      <c r="BA47">
        <v>0</v>
      </c>
      <c r="BB47" t="s">
        <v>113</v>
      </c>
      <c r="BC47">
        <v>0</v>
      </c>
      <c r="BD47" t="s">
        <v>113</v>
      </c>
      <c r="BE47">
        <v>0</v>
      </c>
      <c r="BF47" t="s">
        <v>110</v>
      </c>
    </row>
    <row r="48" spans="1:58">
      <c r="A48" t="s">
        <v>157</v>
      </c>
      <c r="B48" s="3">
        <v>4240000</v>
      </c>
      <c r="C48" s="3">
        <v>5720000</v>
      </c>
      <c r="D48" s="3">
        <v>6970000</v>
      </c>
      <c r="E48" s="3">
        <v>8450000</v>
      </c>
      <c r="F48" s="3">
        <v>9650000</v>
      </c>
      <c r="G48" s="3">
        <v>11110000</v>
      </c>
      <c r="H48" s="3">
        <v>12570000</v>
      </c>
      <c r="I48" s="3">
        <v>14030000</v>
      </c>
      <c r="J48" s="3">
        <v>15520000</v>
      </c>
      <c r="K48" s="3">
        <v>17040000</v>
      </c>
      <c r="L48" t="s">
        <v>113</v>
      </c>
      <c r="M48" t="s">
        <v>113</v>
      </c>
      <c r="N48" t="s">
        <v>113</v>
      </c>
      <c r="O48" t="s">
        <v>113</v>
      </c>
      <c r="P48" t="s">
        <v>113</v>
      </c>
      <c r="Q48" t="s">
        <v>113</v>
      </c>
      <c r="R48" t="s">
        <v>113</v>
      </c>
      <c r="S48" t="s">
        <v>113</v>
      </c>
      <c r="T48" t="s">
        <v>113</v>
      </c>
      <c r="U48" t="s">
        <v>113</v>
      </c>
      <c r="V48" t="s">
        <v>113</v>
      </c>
      <c r="W48" t="s">
        <v>113</v>
      </c>
      <c r="X48" t="s">
        <v>113</v>
      </c>
      <c r="Y48" t="s">
        <v>113</v>
      </c>
      <c r="Z48" t="s">
        <v>113</v>
      </c>
      <c r="AA48" t="s">
        <v>113</v>
      </c>
      <c r="AB48" t="s">
        <v>113</v>
      </c>
      <c r="AC48" t="s">
        <v>113</v>
      </c>
      <c r="AD48" t="s">
        <v>113</v>
      </c>
      <c r="AE48" t="s">
        <v>113</v>
      </c>
      <c r="AF48" t="s">
        <v>113</v>
      </c>
      <c r="AG48" t="s">
        <v>113</v>
      </c>
      <c r="AH48" t="s">
        <v>113</v>
      </c>
      <c r="AI48" t="s">
        <v>113</v>
      </c>
      <c r="AJ48" t="s">
        <v>113</v>
      </c>
      <c r="AK48" t="s">
        <v>113</v>
      </c>
      <c r="AL48" t="s">
        <v>113</v>
      </c>
      <c r="AM48" t="s">
        <v>113</v>
      </c>
      <c r="AN48" t="s">
        <v>113</v>
      </c>
      <c r="AO48" t="s">
        <v>113</v>
      </c>
      <c r="AP48" t="s">
        <v>113</v>
      </c>
      <c r="AQ48">
        <v>0</v>
      </c>
      <c r="AR48" t="s">
        <v>113</v>
      </c>
      <c r="AS48">
        <v>0</v>
      </c>
      <c r="AT48" t="s">
        <v>113</v>
      </c>
      <c r="AU48">
        <v>0</v>
      </c>
      <c r="AV48" t="s">
        <v>113</v>
      </c>
      <c r="AW48" t="s">
        <v>113</v>
      </c>
      <c r="AX48" t="s">
        <v>113</v>
      </c>
      <c r="AY48" t="s">
        <v>113</v>
      </c>
      <c r="AZ48" t="s">
        <v>113</v>
      </c>
      <c r="BA48">
        <v>0</v>
      </c>
      <c r="BB48" s="3">
        <v>2000000</v>
      </c>
      <c r="BC48" s="3">
        <v>1290000</v>
      </c>
      <c r="BD48" s="3">
        <v>2340000</v>
      </c>
      <c r="BE48" s="3">
        <v>1720000</v>
      </c>
      <c r="BF48" t="s">
        <v>110</v>
      </c>
    </row>
    <row r="49" spans="1:58">
      <c r="A49" t="s">
        <v>158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  <c r="K49" t="s">
        <v>113</v>
      </c>
      <c r="L49" t="s">
        <v>113</v>
      </c>
      <c r="M49" t="s">
        <v>113</v>
      </c>
      <c r="N49" t="s">
        <v>113</v>
      </c>
      <c r="O49" t="s">
        <v>113</v>
      </c>
      <c r="P49" t="s">
        <v>113</v>
      </c>
      <c r="Q49" t="s">
        <v>113</v>
      </c>
      <c r="R49" t="s">
        <v>113</v>
      </c>
      <c r="S49" t="s">
        <v>113</v>
      </c>
      <c r="T49" t="s">
        <v>113</v>
      </c>
      <c r="U49" t="s">
        <v>113</v>
      </c>
      <c r="V49" t="s">
        <v>113</v>
      </c>
      <c r="W49" t="s">
        <v>113</v>
      </c>
      <c r="X49" t="s">
        <v>113</v>
      </c>
      <c r="Y49" t="s">
        <v>113</v>
      </c>
      <c r="Z49" t="s">
        <v>113</v>
      </c>
      <c r="AA49" t="s">
        <v>113</v>
      </c>
      <c r="AB49" t="s">
        <v>113</v>
      </c>
      <c r="AC49" t="s">
        <v>113</v>
      </c>
      <c r="AD49" t="s">
        <v>113</v>
      </c>
      <c r="AE49" t="s">
        <v>113</v>
      </c>
      <c r="AF49" t="s">
        <v>113</v>
      </c>
      <c r="AG49" t="s">
        <v>113</v>
      </c>
      <c r="AH49" t="s">
        <v>113</v>
      </c>
      <c r="AI49" t="s">
        <v>113</v>
      </c>
      <c r="AJ49" t="s">
        <v>113</v>
      </c>
      <c r="AK49" t="s">
        <v>113</v>
      </c>
      <c r="AL49" t="s">
        <v>113</v>
      </c>
      <c r="AM49" t="s">
        <v>113</v>
      </c>
      <c r="AN49" t="s">
        <v>113</v>
      </c>
      <c r="AO49" t="s">
        <v>113</v>
      </c>
      <c r="AP49" t="s">
        <v>113</v>
      </c>
      <c r="AQ49">
        <v>0</v>
      </c>
      <c r="AR49" t="s">
        <v>113</v>
      </c>
      <c r="AS49">
        <v>0</v>
      </c>
      <c r="AT49" t="s">
        <v>113</v>
      </c>
      <c r="AU49">
        <v>0</v>
      </c>
      <c r="AV49" t="s">
        <v>113</v>
      </c>
      <c r="AW49" t="s">
        <v>113</v>
      </c>
      <c r="AX49" t="s">
        <v>113</v>
      </c>
      <c r="AY49" t="s">
        <v>113</v>
      </c>
      <c r="AZ49" t="s">
        <v>113</v>
      </c>
      <c r="BA49">
        <v>0</v>
      </c>
      <c r="BB49" t="s">
        <v>113</v>
      </c>
      <c r="BC49">
        <v>0</v>
      </c>
      <c r="BD49" t="s">
        <v>113</v>
      </c>
      <c r="BE49">
        <v>0</v>
      </c>
      <c r="BF49" t="s">
        <v>110</v>
      </c>
    </row>
    <row r="50" spans="1:58">
      <c r="A50" t="s">
        <v>159</v>
      </c>
      <c r="B50" s="3">
        <v>59870000</v>
      </c>
      <c r="C50" s="3">
        <v>53730000</v>
      </c>
      <c r="D50" s="3">
        <v>60320000</v>
      </c>
      <c r="E50" s="3">
        <v>52890000</v>
      </c>
      <c r="F50" s="3">
        <v>56770000</v>
      </c>
      <c r="G50" s="3">
        <v>57960000</v>
      </c>
      <c r="H50" s="3">
        <v>55410000</v>
      </c>
      <c r="I50" s="3">
        <v>53320000</v>
      </c>
      <c r="J50" s="3">
        <v>52330000</v>
      </c>
      <c r="K50" s="3">
        <v>50630000</v>
      </c>
      <c r="L50" s="3">
        <v>3340000</v>
      </c>
      <c r="M50" s="3">
        <v>4830000</v>
      </c>
      <c r="N50" s="3">
        <v>3760000</v>
      </c>
      <c r="O50" s="3">
        <v>3510000</v>
      </c>
      <c r="P50" s="3">
        <v>3150000</v>
      </c>
      <c r="Q50" s="3">
        <v>3150000</v>
      </c>
      <c r="R50" s="3">
        <v>4640000</v>
      </c>
      <c r="S50" s="3">
        <v>4380000</v>
      </c>
      <c r="T50" s="3">
        <v>4240000</v>
      </c>
      <c r="U50" s="3">
        <v>3880000</v>
      </c>
      <c r="V50" s="3">
        <v>6790000</v>
      </c>
      <c r="W50" s="3">
        <v>6790000</v>
      </c>
      <c r="X50" s="3">
        <v>6680000</v>
      </c>
      <c r="Y50" s="3">
        <v>6790000</v>
      </c>
      <c r="Z50" s="3">
        <v>6370000</v>
      </c>
      <c r="AA50" s="3">
        <v>6370000</v>
      </c>
      <c r="AB50" s="3">
        <v>6370000</v>
      </c>
      <c r="AC50" s="3">
        <v>6500000</v>
      </c>
      <c r="AD50" s="3">
        <v>60000</v>
      </c>
      <c r="AE50" s="3">
        <v>60000</v>
      </c>
      <c r="AF50" s="3">
        <v>60000</v>
      </c>
      <c r="AG50" s="3">
        <v>580000</v>
      </c>
      <c r="AH50">
        <v>10000</v>
      </c>
      <c r="AI50">
        <v>10000</v>
      </c>
      <c r="AJ50">
        <v>10000</v>
      </c>
      <c r="AK50" s="3">
        <v>710000</v>
      </c>
      <c r="AL50" s="3">
        <v>1490000</v>
      </c>
      <c r="AM50" s="3">
        <v>1490000</v>
      </c>
      <c r="AN50" s="3">
        <v>1490000</v>
      </c>
      <c r="AO50" s="3">
        <v>1490000</v>
      </c>
      <c r="AP50" s="3">
        <v>7600000</v>
      </c>
      <c r="AQ50" s="3">
        <v>7600000</v>
      </c>
      <c r="AR50" s="3">
        <v>7600000</v>
      </c>
      <c r="AS50" s="3">
        <v>7600000</v>
      </c>
      <c r="AT50" s="3">
        <v>3730000</v>
      </c>
      <c r="AU50" s="3">
        <v>3730000</v>
      </c>
      <c r="AV50" s="3">
        <v>3730000</v>
      </c>
      <c r="AW50" s="3">
        <v>5020000</v>
      </c>
      <c r="AX50" s="3">
        <v>550000</v>
      </c>
      <c r="AY50" s="3">
        <v>550000</v>
      </c>
      <c r="AZ50" s="3">
        <v>550000</v>
      </c>
      <c r="BA50" s="3">
        <v>550000</v>
      </c>
      <c r="BB50" s="3">
        <v>1040000</v>
      </c>
      <c r="BC50" s="3">
        <v>1040000</v>
      </c>
      <c r="BD50" s="3">
        <v>360000</v>
      </c>
      <c r="BE50" s="3">
        <v>360000</v>
      </c>
      <c r="BF50" t="s">
        <v>110</v>
      </c>
    </row>
    <row r="51" spans="1:58">
      <c r="A51" t="s">
        <v>160</v>
      </c>
      <c r="B51" t="s">
        <v>113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113</v>
      </c>
      <c r="L51" t="s">
        <v>113</v>
      </c>
      <c r="M51" t="s">
        <v>113</v>
      </c>
      <c r="N51" t="s">
        <v>113</v>
      </c>
      <c r="O51" t="s">
        <v>113</v>
      </c>
      <c r="P51" t="s">
        <v>113</v>
      </c>
      <c r="Q51" t="s">
        <v>113</v>
      </c>
      <c r="R51" t="s">
        <v>113</v>
      </c>
      <c r="S51" t="s">
        <v>113</v>
      </c>
      <c r="T51" t="s">
        <v>113</v>
      </c>
      <c r="U51" t="s">
        <v>113</v>
      </c>
      <c r="V51" t="s">
        <v>113</v>
      </c>
      <c r="W51" t="s">
        <v>113</v>
      </c>
      <c r="X51" t="s">
        <v>113</v>
      </c>
      <c r="Y51" t="s">
        <v>113</v>
      </c>
      <c r="Z51" t="s">
        <v>113</v>
      </c>
      <c r="AA51" t="s">
        <v>113</v>
      </c>
      <c r="AB51" t="s">
        <v>113</v>
      </c>
      <c r="AC51" t="s">
        <v>113</v>
      </c>
      <c r="AD51" t="s">
        <v>113</v>
      </c>
      <c r="AE51" t="s">
        <v>113</v>
      </c>
      <c r="AF51" t="s">
        <v>113</v>
      </c>
      <c r="AG51" t="s">
        <v>113</v>
      </c>
      <c r="AH51" t="s">
        <v>113</v>
      </c>
      <c r="AI51" t="s">
        <v>113</v>
      </c>
      <c r="AJ51" t="s">
        <v>113</v>
      </c>
      <c r="AK51" t="s">
        <v>113</v>
      </c>
      <c r="AL51" t="s">
        <v>113</v>
      </c>
      <c r="AM51" t="s">
        <v>113</v>
      </c>
      <c r="AN51" t="s">
        <v>113</v>
      </c>
      <c r="AO51" t="s">
        <v>113</v>
      </c>
      <c r="AP51" t="s">
        <v>113</v>
      </c>
      <c r="AQ51">
        <v>0</v>
      </c>
      <c r="AR51" t="s">
        <v>113</v>
      </c>
      <c r="AS51">
        <v>0</v>
      </c>
      <c r="AT51" t="s">
        <v>113</v>
      </c>
      <c r="AU51">
        <v>0</v>
      </c>
      <c r="AV51" t="s">
        <v>113</v>
      </c>
      <c r="AW51" t="s">
        <v>113</v>
      </c>
      <c r="AX51" t="s">
        <v>113</v>
      </c>
      <c r="AY51" t="s">
        <v>113</v>
      </c>
      <c r="AZ51" t="s">
        <v>113</v>
      </c>
      <c r="BA51">
        <v>0</v>
      </c>
      <c r="BB51" t="s">
        <v>113</v>
      </c>
      <c r="BC51">
        <v>0</v>
      </c>
      <c r="BD51" t="s">
        <v>113</v>
      </c>
      <c r="BE51">
        <v>0</v>
      </c>
      <c r="BF51" t="s">
        <v>110</v>
      </c>
    </row>
    <row r="52" spans="1:58">
      <c r="A52" t="s">
        <v>161</v>
      </c>
      <c r="B52" s="2">
        <v>2897710000</v>
      </c>
      <c r="C52" s="2">
        <v>2772710000</v>
      </c>
      <c r="D52" s="2">
        <v>2762910000</v>
      </c>
      <c r="E52" s="2">
        <v>2657120000</v>
      </c>
      <c r="F52" s="2">
        <v>2665690000</v>
      </c>
      <c r="G52" s="2">
        <v>2669820000</v>
      </c>
      <c r="H52" s="2">
        <v>2659650000</v>
      </c>
      <c r="I52" s="2">
        <v>2606720000</v>
      </c>
      <c r="J52" s="2">
        <v>2573010000</v>
      </c>
      <c r="K52" s="2">
        <v>2571800000</v>
      </c>
      <c r="L52" s="2">
        <v>989530000</v>
      </c>
      <c r="M52" s="2">
        <v>760200000</v>
      </c>
      <c r="N52" s="2">
        <v>762460000</v>
      </c>
      <c r="O52" s="2">
        <v>726410000</v>
      </c>
      <c r="P52" s="2">
        <v>717580000</v>
      </c>
      <c r="Q52" s="2">
        <v>728670000</v>
      </c>
      <c r="R52" s="2">
        <v>736160000</v>
      </c>
      <c r="S52" s="2">
        <v>744560000</v>
      </c>
      <c r="T52" s="2">
        <v>733190000</v>
      </c>
      <c r="U52" s="2">
        <v>736530000</v>
      </c>
      <c r="V52" s="2">
        <v>750150000</v>
      </c>
      <c r="W52" s="2">
        <v>755940000</v>
      </c>
      <c r="X52" s="2">
        <v>750240000</v>
      </c>
      <c r="Y52" s="2">
        <v>716440000</v>
      </c>
      <c r="Z52" s="2">
        <v>706030000</v>
      </c>
      <c r="AA52" s="2">
        <v>691860000</v>
      </c>
      <c r="AB52" s="2">
        <v>683520000</v>
      </c>
      <c r="AC52" s="2">
        <v>655420000</v>
      </c>
      <c r="AD52" s="2">
        <v>630550000</v>
      </c>
      <c r="AE52" s="2">
        <v>599330000</v>
      </c>
      <c r="AF52" s="2">
        <v>592770000</v>
      </c>
      <c r="AG52" s="2">
        <v>577050000</v>
      </c>
      <c r="AH52" s="2">
        <v>563640000</v>
      </c>
      <c r="AI52" s="2">
        <v>525410000</v>
      </c>
      <c r="AJ52" s="2">
        <v>557160000</v>
      </c>
      <c r="AK52" s="2">
        <v>557610000</v>
      </c>
      <c r="AL52" s="2">
        <v>539320000</v>
      </c>
      <c r="AM52" s="2">
        <v>541560000</v>
      </c>
      <c r="AN52" s="2">
        <v>542820000</v>
      </c>
      <c r="AO52" s="2">
        <v>536560000</v>
      </c>
      <c r="AP52" s="2">
        <v>536380000</v>
      </c>
      <c r="AQ52" s="2">
        <v>541140000</v>
      </c>
      <c r="AR52" s="2">
        <v>495210000</v>
      </c>
      <c r="AS52" s="2">
        <v>485300000</v>
      </c>
      <c r="AT52" s="2">
        <v>509710000</v>
      </c>
      <c r="AU52" s="2">
        <v>509910000</v>
      </c>
      <c r="AV52" s="2">
        <v>492930000</v>
      </c>
      <c r="AW52" s="2">
        <v>550420000</v>
      </c>
      <c r="AX52" s="2">
        <v>537180000</v>
      </c>
      <c r="AY52" s="2">
        <v>536360000</v>
      </c>
      <c r="AZ52" s="2">
        <v>464050000</v>
      </c>
      <c r="BA52" s="2">
        <v>446830000</v>
      </c>
      <c r="BB52" s="2">
        <v>431030000</v>
      </c>
      <c r="BC52" s="2">
        <v>411400000</v>
      </c>
      <c r="BD52" s="2">
        <v>497760000</v>
      </c>
      <c r="BE52" s="2">
        <v>493230000</v>
      </c>
      <c r="BF52" t="s">
        <v>110</v>
      </c>
    </row>
    <row r="53" spans="1:58">
      <c r="A53" t="s">
        <v>162</v>
      </c>
      <c r="B53" s="2">
        <v>6352470000</v>
      </c>
      <c r="C53" s="2">
        <v>5773450000</v>
      </c>
      <c r="D53" s="2">
        <v>6067050000</v>
      </c>
      <c r="E53" s="2">
        <v>6273300000</v>
      </c>
      <c r="F53" s="2">
        <v>5577930000</v>
      </c>
      <c r="G53" s="2">
        <v>5396680000</v>
      </c>
      <c r="H53" s="2">
        <v>5894460000</v>
      </c>
      <c r="I53" s="2">
        <v>5478660000</v>
      </c>
      <c r="J53" s="2">
        <v>5748620000</v>
      </c>
      <c r="K53" s="2">
        <v>5325150000</v>
      </c>
      <c r="L53" s="2">
        <v>3287570000</v>
      </c>
      <c r="M53" s="2">
        <v>2887400000</v>
      </c>
      <c r="N53" s="2">
        <v>2899220000</v>
      </c>
      <c r="O53" s="2">
        <v>2795270000</v>
      </c>
      <c r="P53" s="2">
        <v>3186820000</v>
      </c>
      <c r="Q53" s="2">
        <v>3204310000</v>
      </c>
      <c r="R53" s="2">
        <v>3094760000</v>
      </c>
      <c r="S53" s="2">
        <v>2447470000</v>
      </c>
      <c r="T53" s="2">
        <v>2569290000</v>
      </c>
      <c r="U53" s="2">
        <v>2802500000</v>
      </c>
      <c r="V53" s="2">
        <v>2336300000</v>
      </c>
      <c r="W53" s="2">
        <v>2350430000</v>
      </c>
      <c r="X53" s="2">
        <v>2248100000</v>
      </c>
      <c r="Y53" s="2">
        <v>2243510000</v>
      </c>
      <c r="Z53" s="2">
        <v>2341840000</v>
      </c>
      <c r="AA53" s="2">
        <v>2171790000</v>
      </c>
      <c r="AB53" s="2">
        <v>2114900000</v>
      </c>
      <c r="AC53" s="2">
        <v>1857260000</v>
      </c>
      <c r="AD53" s="2">
        <v>1937870000</v>
      </c>
      <c r="AE53" s="2">
        <v>1910530000</v>
      </c>
      <c r="AF53" s="2">
        <v>1786160000</v>
      </c>
      <c r="AG53" s="2">
        <v>1690560000</v>
      </c>
      <c r="AH53" s="2">
        <v>1675280000</v>
      </c>
      <c r="AI53" s="2">
        <v>1603650000</v>
      </c>
      <c r="AJ53" s="2">
        <v>1574310000</v>
      </c>
      <c r="AK53" s="2">
        <v>1448670000</v>
      </c>
      <c r="AL53" s="2">
        <v>1335180000</v>
      </c>
      <c r="AM53" s="2">
        <v>1335730000</v>
      </c>
      <c r="AN53" s="2">
        <v>1329550000</v>
      </c>
      <c r="AO53" s="2">
        <v>1290090000</v>
      </c>
      <c r="AP53" s="2">
        <v>1215720000</v>
      </c>
      <c r="AQ53" s="2">
        <v>1249660000</v>
      </c>
      <c r="AR53" s="2">
        <v>1217260000</v>
      </c>
      <c r="AS53" s="2">
        <v>1179130000</v>
      </c>
      <c r="AT53" s="2">
        <v>1030020000</v>
      </c>
      <c r="AU53" s="2">
        <v>1111250000</v>
      </c>
      <c r="AV53" s="2">
        <v>1143710000</v>
      </c>
      <c r="AW53" s="2">
        <v>1114130000</v>
      </c>
      <c r="AX53" s="2">
        <v>1115440000</v>
      </c>
      <c r="AY53" s="2">
        <v>1038920000</v>
      </c>
      <c r="AZ53" s="2">
        <v>1028910000</v>
      </c>
      <c r="BA53" s="2">
        <v>1005330000</v>
      </c>
      <c r="BB53" s="2">
        <v>950090000</v>
      </c>
      <c r="BC53" s="2">
        <v>788500000</v>
      </c>
      <c r="BD53" s="2">
        <v>828800000</v>
      </c>
      <c r="BE53" s="2">
        <v>807110000</v>
      </c>
      <c r="BF53" t="s">
        <v>110</v>
      </c>
    </row>
    <row r="54" spans="1:58">
      <c r="A54" t="s">
        <v>163</v>
      </c>
      <c r="B54" s="2">
        <v>465000000</v>
      </c>
      <c r="C54" s="2">
        <v>545000000</v>
      </c>
      <c r="D54" s="2">
        <v>475000000</v>
      </c>
      <c r="E54" s="2">
        <v>500000000</v>
      </c>
      <c r="F54" s="2">
        <v>500000000</v>
      </c>
      <c r="G54" s="2">
        <v>480000000</v>
      </c>
      <c r="H54" s="2">
        <v>440000000</v>
      </c>
      <c r="I54" s="2">
        <v>390000000</v>
      </c>
      <c r="J54" s="2">
        <v>440000000</v>
      </c>
      <c r="K54" s="2">
        <v>490000000</v>
      </c>
      <c r="L54" s="2">
        <v>200000000</v>
      </c>
      <c r="M54" t="s">
        <v>113</v>
      </c>
      <c r="N54" t="s">
        <v>113</v>
      </c>
      <c r="O54" t="s">
        <v>113</v>
      </c>
      <c r="P54" t="s">
        <v>113</v>
      </c>
      <c r="Q54" t="s">
        <v>113</v>
      </c>
      <c r="R54" s="3">
        <v>88000000</v>
      </c>
      <c r="S54" s="3">
        <v>89000000</v>
      </c>
      <c r="T54" s="2">
        <v>119000000</v>
      </c>
      <c r="U54" s="2">
        <v>164000000</v>
      </c>
      <c r="V54" s="2">
        <v>464000000</v>
      </c>
      <c r="W54" s="2">
        <v>490000000</v>
      </c>
      <c r="X54" s="2">
        <v>449000000</v>
      </c>
      <c r="Y54" s="2">
        <v>400000000</v>
      </c>
      <c r="Z54" s="2">
        <v>378000000</v>
      </c>
      <c r="AA54" s="2">
        <v>380000000</v>
      </c>
      <c r="AB54" s="2">
        <v>318500000</v>
      </c>
      <c r="AC54" s="2">
        <v>225000000</v>
      </c>
      <c r="AD54" s="2">
        <v>203000000</v>
      </c>
      <c r="AE54" s="2">
        <v>210000000</v>
      </c>
      <c r="AF54" s="2">
        <v>120000000</v>
      </c>
      <c r="AG54" s="2">
        <v>128000000</v>
      </c>
      <c r="AH54" s="2">
        <v>149000000</v>
      </c>
      <c r="AI54" s="2">
        <v>129000000</v>
      </c>
      <c r="AJ54" s="3">
        <v>89000000</v>
      </c>
      <c r="AK54" s="3">
        <v>25000000</v>
      </c>
      <c r="AL54" s="3">
        <v>25000000</v>
      </c>
      <c r="AM54" s="3">
        <v>31000000</v>
      </c>
      <c r="AN54" s="3">
        <v>6000000</v>
      </c>
      <c r="AO54" s="3">
        <v>31000000</v>
      </c>
      <c r="AP54" s="3">
        <v>25000000</v>
      </c>
      <c r="AQ54" s="3">
        <v>25000000</v>
      </c>
      <c r="AR54" s="3">
        <v>24000000</v>
      </c>
      <c r="AS54" s="3">
        <v>24000000</v>
      </c>
      <c r="AT54" s="3">
        <v>44000000</v>
      </c>
      <c r="AU54" s="3">
        <v>75990000</v>
      </c>
      <c r="AV54" s="2">
        <v>137290000</v>
      </c>
      <c r="AW54" s="2">
        <v>175290000</v>
      </c>
      <c r="AX54" s="2">
        <v>170290000</v>
      </c>
      <c r="AY54" s="2">
        <v>107800000</v>
      </c>
      <c r="AZ54" s="2">
        <v>100290000</v>
      </c>
      <c r="BA54" s="2">
        <v>140090000</v>
      </c>
      <c r="BB54" s="2">
        <v>197780000</v>
      </c>
      <c r="BC54" s="2">
        <v>215280000</v>
      </c>
      <c r="BD54" s="2">
        <v>223380000</v>
      </c>
      <c r="BE54" s="2">
        <v>223580000</v>
      </c>
      <c r="BF54" t="s">
        <v>110</v>
      </c>
    </row>
    <row r="55" spans="1:58">
      <c r="A55" t="s">
        <v>164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>
        <v>0</v>
      </c>
      <c r="AR55" t="s">
        <v>113</v>
      </c>
      <c r="AS55">
        <v>0</v>
      </c>
      <c r="AT55" t="s">
        <v>113</v>
      </c>
      <c r="AU55">
        <v>0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>
        <v>0</v>
      </c>
      <c r="BB55" t="s">
        <v>113</v>
      </c>
      <c r="BC55">
        <v>0</v>
      </c>
      <c r="BD55" t="s">
        <v>113</v>
      </c>
      <c r="BE55">
        <v>0</v>
      </c>
      <c r="BF55" t="s">
        <v>110</v>
      </c>
    </row>
    <row r="56" spans="1:58">
      <c r="A56" t="s">
        <v>165</v>
      </c>
      <c r="B56" t="s">
        <v>113</v>
      </c>
      <c r="C56" t="s">
        <v>113</v>
      </c>
      <c r="D56" t="s">
        <v>113</v>
      </c>
      <c r="E56" t="s">
        <v>113</v>
      </c>
      <c r="F56" t="s">
        <v>113</v>
      </c>
      <c r="G56" t="s">
        <v>113</v>
      </c>
      <c r="H56" t="s">
        <v>113</v>
      </c>
      <c r="I56" t="s">
        <v>113</v>
      </c>
      <c r="J56" t="s">
        <v>113</v>
      </c>
      <c r="K56" t="s">
        <v>113</v>
      </c>
      <c r="L56" t="s">
        <v>113</v>
      </c>
      <c r="M56" t="s">
        <v>113</v>
      </c>
      <c r="N56" t="s">
        <v>113</v>
      </c>
      <c r="O56" t="s">
        <v>113</v>
      </c>
      <c r="P56" t="s">
        <v>113</v>
      </c>
      <c r="Q56" t="s">
        <v>113</v>
      </c>
      <c r="R56" t="s">
        <v>113</v>
      </c>
      <c r="S56" t="s">
        <v>113</v>
      </c>
      <c r="T56" t="s">
        <v>113</v>
      </c>
      <c r="U56" t="s">
        <v>113</v>
      </c>
      <c r="V56" t="s">
        <v>113</v>
      </c>
      <c r="W56" t="s">
        <v>113</v>
      </c>
      <c r="X56" t="s">
        <v>113</v>
      </c>
      <c r="Y56" t="s">
        <v>113</v>
      </c>
      <c r="Z56" t="s">
        <v>113</v>
      </c>
      <c r="AA56" t="s">
        <v>113</v>
      </c>
      <c r="AB56" t="s">
        <v>113</v>
      </c>
      <c r="AC56" t="s">
        <v>113</v>
      </c>
      <c r="AD56" t="s">
        <v>113</v>
      </c>
      <c r="AE56" t="s">
        <v>113</v>
      </c>
      <c r="AF56" t="s">
        <v>113</v>
      </c>
      <c r="AG56" t="s">
        <v>113</v>
      </c>
      <c r="AH56" t="s">
        <v>113</v>
      </c>
      <c r="AI56" t="s">
        <v>113</v>
      </c>
      <c r="AJ56" t="s">
        <v>113</v>
      </c>
      <c r="AK56" t="s">
        <v>113</v>
      </c>
      <c r="AL56" t="s">
        <v>113</v>
      </c>
      <c r="AM56" t="s">
        <v>113</v>
      </c>
      <c r="AN56" t="s">
        <v>113</v>
      </c>
      <c r="AO56" t="s">
        <v>113</v>
      </c>
      <c r="AP56" t="s">
        <v>113</v>
      </c>
      <c r="AQ56">
        <v>0</v>
      </c>
      <c r="AR56" t="s">
        <v>113</v>
      </c>
      <c r="AS56">
        <v>0</v>
      </c>
      <c r="AT56" t="s">
        <v>113</v>
      </c>
      <c r="AU56">
        <v>0</v>
      </c>
      <c r="AV56" t="s">
        <v>113</v>
      </c>
      <c r="AW56" t="s">
        <v>113</v>
      </c>
      <c r="AX56" t="s">
        <v>113</v>
      </c>
      <c r="AY56" t="s">
        <v>113</v>
      </c>
      <c r="AZ56" t="s">
        <v>113</v>
      </c>
      <c r="BA56">
        <v>0</v>
      </c>
      <c r="BB56" t="s">
        <v>113</v>
      </c>
      <c r="BC56">
        <v>0</v>
      </c>
      <c r="BD56" t="s">
        <v>113</v>
      </c>
      <c r="BE56">
        <v>0</v>
      </c>
      <c r="BF56" t="s">
        <v>110</v>
      </c>
    </row>
    <row r="57" spans="1:58">
      <c r="A57" t="s">
        <v>166</v>
      </c>
      <c r="B57" t="s">
        <v>113</v>
      </c>
      <c r="C57" t="s">
        <v>113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  <c r="V57" t="s">
        <v>113</v>
      </c>
      <c r="W57" t="s">
        <v>113</v>
      </c>
      <c r="X57" t="s">
        <v>113</v>
      </c>
      <c r="Y57" t="s">
        <v>113</v>
      </c>
      <c r="Z57" t="s">
        <v>113</v>
      </c>
      <c r="AA57" t="s">
        <v>113</v>
      </c>
      <c r="AB57" t="s">
        <v>113</v>
      </c>
      <c r="AC57" t="s">
        <v>113</v>
      </c>
      <c r="AD57" t="s">
        <v>113</v>
      </c>
      <c r="AE57" t="s">
        <v>113</v>
      </c>
      <c r="AF57" t="s">
        <v>113</v>
      </c>
      <c r="AG57" t="s">
        <v>113</v>
      </c>
      <c r="AH57" t="s">
        <v>113</v>
      </c>
      <c r="AI57" t="s">
        <v>113</v>
      </c>
      <c r="AJ57" t="s">
        <v>113</v>
      </c>
      <c r="AK57" t="s">
        <v>113</v>
      </c>
      <c r="AL57" t="s">
        <v>113</v>
      </c>
      <c r="AM57" t="s">
        <v>113</v>
      </c>
      <c r="AN57" t="s">
        <v>113</v>
      </c>
      <c r="AO57" t="s">
        <v>113</v>
      </c>
      <c r="AP57" t="s">
        <v>113</v>
      </c>
      <c r="AQ57">
        <v>0</v>
      </c>
      <c r="AR57" t="s">
        <v>113</v>
      </c>
      <c r="AS57">
        <v>0</v>
      </c>
      <c r="AT57" t="s">
        <v>113</v>
      </c>
      <c r="AU57">
        <v>0</v>
      </c>
      <c r="AV57" t="s">
        <v>113</v>
      </c>
      <c r="AW57" t="s">
        <v>113</v>
      </c>
      <c r="AX57" t="s">
        <v>113</v>
      </c>
      <c r="AY57" t="s">
        <v>113</v>
      </c>
      <c r="AZ57" t="s">
        <v>113</v>
      </c>
      <c r="BA57">
        <v>0</v>
      </c>
      <c r="BB57" t="s">
        <v>113</v>
      </c>
      <c r="BC57">
        <v>0</v>
      </c>
      <c r="BD57" t="s">
        <v>113</v>
      </c>
      <c r="BE57">
        <v>0</v>
      </c>
      <c r="BF57" t="s">
        <v>110</v>
      </c>
    </row>
    <row r="58" spans="1:58">
      <c r="A58" t="s">
        <v>167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113</v>
      </c>
      <c r="H58" t="s">
        <v>113</v>
      </c>
      <c r="I58" t="s">
        <v>113</v>
      </c>
      <c r="J58" t="s">
        <v>113</v>
      </c>
      <c r="K58" t="s">
        <v>113</v>
      </c>
      <c r="L58" t="s">
        <v>113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113</v>
      </c>
      <c r="S58" t="s">
        <v>113</v>
      </c>
      <c r="T58" t="s">
        <v>113</v>
      </c>
      <c r="U58" t="s">
        <v>113</v>
      </c>
      <c r="V58" t="s">
        <v>113</v>
      </c>
      <c r="W58" t="s">
        <v>113</v>
      </c>
      <c r="X58" t="s">
        <v>113</v>
      </c>
      <c r="Y58" t="s">
        <v>113</v>
      </c>
      <c r="Z58" t="s">
        <v>113</v>
      </c>
      <c r="AA58" t="s">
        <v>113</v>
      </c>
      <c r="AB58" t="s">
        <v>113</v>
      </c>
      <c r="AC58" t="s">
        <v>113</v>
      </c>
      <c r="AD58" t="s">
        <v>113</v>
      </c>
      <c r="AE58" t="s">
        <v>113</v>
      </c>
      <c r="AF58" t="s">
        <v>113</v>
      </c>
      <c r="AG58" t="s">
        <v>113</v>
      </c>
      <c r="AH58" t="s">
        <v>113</v>
      </c>
      <c r="AI58" t="s">
        <v>113</v>
      </c>
      <c r="AJ58" t="s">
        <v>113</v>
      </c>
      <c r="AK58" t="s">
        <v>113</v>
      </c>
      <c r="AL58" t="s">
        <v>113</v>
      </c>
      <c r="AM58" t="s">
        <v>113</v>
      </c>
      <c r="AN58" t="s">
        <v>113</v>
      </c>
      <c r="AO58" t="s">
        <v>113</v>
      </c>
      <c r="AP58" t="s">
        <v>113</v>
      </c>
      <c r="AQ58">
        <v>0</v>
      </c>
      <c r="AR58" t="s">
        <v>113</v>
      </c>
      <c r="AS58">
        <v>0</v>
      </c>
      <c r="AT58" t="s">
        <v>113</v>
      </c>
      <c r="AU58">
        <v>0</v>
      </c>
      <c r="AV58">
        <v>0</v>
      </c>
      <c r="AW58">
        <v>0</v>
      </c>
      <c r="AX58">
        <v>0</v>
      </c>
      <c r="AY58" t="s">
        <v>113</v>
      </c>
      <c r="AZ58" t="s">
        <v>113</v>
      </c>
      <c r="BA58">
        <v>0</v>
      </c>
      <c r="BB58" t="s">
        <v>113</v>
      </c>
      <c r="BC58">
        <v>0</v>
      </c>
      <c r="BD58" t="s">
        <v>113</v>
      </c>
      <c r="BE58">
        <v>0</v>
      </c>
      <c r="BF58" t="s">
        <v>110</v>
      </c>
    </row>
    <row r="59" spans="1:58">
      <c r="A59" t="s">
        <v>168</v>
      </c>
      <c r="B59" t="s">
        <v>113</v>
      </c>
      <c r="C59" t="s">
        <v>113</v>
      </c>
      <c r="D59" t="s">
        <v>113</v>
      </c>
      <c r="E59" t="s">
        <v>113</v>
      </c>
      <c r="F59" t="s">
        <v>113</v>
      </c>
      <c r="G59" t="s">
        <v>113</v>
      </c>
      <c r="H59" t="s">
        <v>113</v>
      </c>
      <c r="I59" t="s">
        <v>113</v>
      </c>
      <c r="J59" t="s">
        <v>113</v>
      </c>
      <c r="K59" t="s">
        <v>113</v>
      </c>
      <c r="L59" t="s">
        <v>113</v>
      </c>
      <c r="M59" t="s">
        <v>113</v>
      </c>
      <c r="N59" t="s">
        <v>113</v>
      </c>
      <c r="O59" t="s">
        <v>113</v>
      </c>
      <c r="P59" t="s">
        <v>113</v>
      </c>
      <c r="Q59" t="s">
        <v>113</v>
      </c>
      <c r="R59" t="s">
        <v>113</v>
      </c>
      <c r="S59" t="s">
        <v>113</v>
      </c>
      <c r="T59" t="s">
        <v>113</v>
      </c>
      <c r="U59" t="s">
        <v>113</v>
      </c>
      <c r="V59" t="s">
        <v>113</v>
      </c>
      <c r="W59" t="s">
        <v>113</v>
      </c>
      <c r="X59" t="s">
        <v>113</v>
      </c>
      <c r="Y59" t="s">
        <v>113</v>
      </c>
      <c r="Z59" t="s">
        <v>113</v>
      </c>
      <c r="AA59" t="s">
        <v>113</v>
      </c>
      <c r="AB59" t="s">
        <v>113</v>
      </c>
      <c r="AC59" t="s">
        <v>113</v>
      </c>
      <c r="AD59" t="s">
        <v>113</v>
      </c>
      <c r="AE59" t="s">
        <v>113</v>
      </c>
      <c r="AF59" t="s">
        <v>113</v>
      </c>
      <c r="AG59" t="s">
        <v>113</v>
      </c>
      <c r="AH59" t="s">
        <v>113</v>
      </c>
      <c r="AI59" t="s">
        <v>113</v>
      </c>
      <c r="AJ59" t="s">
        <v>113</v>
      </c>
      <c r="AK59" t="s">
        <v>113</v>
      </c>
      <c r="AL59" t="s">
        <v>113</v>
      </c>
      <c r="AM59" t="s">
        <v>113</v>
      </c>
      <c r="AN59" t="s">
        <v>113</v>
      </c>
      <c r="AO59" t="s">
        <v>113</v>
      </c>
      <c r="AP59" t="s">
        <v>113</v>
      </c>
      <c r="AQ59">
        <v>0</v>
      </c>
      <c r="AR59" t="s">
        <v>113</v>
      </c>
      <c r="AS59">
        <v>0</v>
      </c>
      <c r="AT59" t="s">
        <v>113</v>
      </c>
      <c r="AU59">
        <v>0</v>
      </c>
      <c r="AV59" t="s">
        <v>113</v>
      </c>
      <c r="AW59" t="s">
        <v>113</v>
      </c>
      <c r="AX59" t="s">
        <v>113</v>
      </c>
      <c r="AY59" t="s">
        <v>113</v>
      </c>
      <c r="AZ59" t="s">
        <v>113</v>
      </c>
      <c r="BA59">
        <v>0</v>
      </c>
      <c r="BB59" t="s">
        <v>113</v>
      </c>
      <c r="BC59">
        <v>0</v>
      </c>
      <c r="BD59" t="s">
        <v>113</v>
      </c>
      <c r="BE59">
        <v>0</v>
      </c>
      <c r="BF59" t="s">
        <v>110</v>
      </c>
    </row>
    <row r="60" spans="1:58">
      <c r="A60" t="s">
        <v>169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s="3">
        <v>26000000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  <c r="V60" t="s">
        <v>113</v>
      </c>
      <c r="W60" t="s">
        <v>113</v>
      </c>
      <c r="X60" t="s">
        <v>113</v>
      </c>
      <c r="Y60" t="s">
        <v>113</v>
      </c>
      <c r="Z60" t="s">
        <v>113</v>
      </c>
      <c r="AA60" t="s">
        <v>113</v>
      </c>
      <c r="AB60" t="s">
        <v>113</v>
      </c>
      <c r="AC60" t="s">
        <v>113</v>
      </c>
      <c r="AD60" t="s">
        <v>113</v>
      </c>
      <c r="AE60" t="s">
        <v>113</v>
      </c>
      <c r="AF60" t="s">
        <v>113</v>
      </c>
      <c r="AG60" t="s">
        <v>113</v>
      </c>
      <c r="AH60" t="s">
        <v>113</v>
      </c>
      <c r="AI60" t="s">
        <v>113</v>
      </c>
      <c r="AJ60" t="s">
        <v>113</v>
      </c>
      <c r="AK60" t="s">
        <v>113</v>
      </c>
      <c r="AL60" t="s">
        <v>113</v>
      </c>
      <c r="AM60" t="s">
        <v>113</v>
      </c>
      <c r="AN60" t="s">
        <v>113</v>
      </c>
      <c r="AO60" t="s">
        <v>113</v>
      </c>
      <c r="AP60" t="s">
        <v>113</v>
      </c>
      <c r="AQ60">
        <v>0</v>
      </c>
      <c r="AR60" t="s">
        <v>113</v>
      </c>
      <c r="AS60">
        <v>0</v>
      </c>
      <c r="AT60" t="s">
        <v>113</v>
      </c>
      <c r="AU60">
        <v>0</v>
      </c>
      <c r="AV60" t="s">
        <v>113</v>
      </c>
      <c r="AW60" t="s">
        <v>113</v>
      </c>
      <c r="AX60" t="s">
        <v>113</v>
      </c>
      <c r="AY60" t="s">
        <v>113</v>
      </c>
      <c r="AZ60" t="s">
        <v>113</v>
      </c>
      <c r="BA60">
        <v>0</v>
      </c>
      <c r="BB60" t="s">
        <v>113</v>
      </c>
      <c r="BC60">
        <v>0</v>
      </c>
      <c r="BD60" t="s">
        <v>113</v>
      </c>
      <c r="BE60">
        <v>0</v>
      </c>
      <c r="BF60" t="s">
        <v>110</v>
      </c>
    </row>
    <row r="61" spans="1:58">
      <c r="A61" t="s">
        <v>170</v>
      </c>
      <c r="B61" s="2">
        <v>325590000</v>
      </c>
      <c r="C61" s="2">
        <v>278070000</v>
      </c>
      <c r="D61" s="2">
        <v>280580000</v>
      </c>
      <c r="E61" s="2">
        <v>402230000</v>
      </c>
      <c r="F61" s="2">
        <v>288460000</v>
      </c>
      <c r="G61" s="2">
        <v>328790000</v>
      </c>
      <c r="H61" t="s">
        <v>113</v>
      </c>
      <c r="I61" s="2">
        <v>359240000</v>
      </c>
      <c r="J61" t="s">
        <v>113</v>
      </c>
      <c r="K61" s="2">
        <v>322940000</v>
      </c>
      <c r="L61" s="3">
        <v>85930000</v>
      </c>
      <c r="M61" s="3">
        <v>92240000</v>
      </c>
      <c r="N61" s="3">
        <v>87390000</v>
      </c>
      <c r="O61" s="3">
        <v>76130000</v>
      </c>
      <c r="P61" s="3">
        <v>72480000</v>
      </c>
      <c r="Q61" s="3">
        <v>95240000</v>
      </c>
      <c r="R61" s="3">
        <v>71600000</v>
      </c>
      <c r="S61" s="3">
        <v>49500000</v>
      </c>
      <c r="T61" s="3">
        <v>55280000</v>
      </c>
      <c r="U61" s="3">
        <v>86860000</v>
      </c>
      <c r="V61" s="2">
        <v>103780000</v>
      </c>
      <c r="W61" s="3">
        <v>92560000</v>
      </c>
      <c r="X61" s="3">
        <v>94230000</v>
      </c>
      <c r="Y61" s="2">
        <v>128500000</v>
      </c>
      <c r="Z61" s="2">
        <v>172280000</v>
      </c>
      <c r="AA61" s="2">
        <v>256140000</v>
      </c>
      <c r="AB61" s="2">
        <v>181180000</v>
      </c>
      <c r="AC61" s="2">
        <v>244130000</v>
      </c>
      <c r="AD61" s="2">
        <v>232780000</v>
      </c>
      <c r="AE61" s="2">
        <v>154610000</v>
      </c>
      <c r="AF61" s="2">
        <v>162380000</v>
      </c>
      <c r="AG61" s="2">
        <v>148730000</v>
      </c>
      <c r="AH61" s="2">
        <v>151230000</v>
      </c>
      <c r="AI61" s="2">
        <v>134640000</v>
      </c>
      <c r="AJ61" s="2">
        <v>163940000</v>
      </c>
      <c r="AK61" s="2">
        <v>127600000</v>
      </c>
      <c r="AL61" s="3">
        <v>91000000</v>
      </c>
      <c r="AM61" s="2">
        <v>117390000</v>
      </c>
      <c r="AN61" s="3">
        <v>82090000</v>
      </c>
      <c r="AO61" s="3">
        <v>88480000</v>
      </c>
      <c r="AP61" s="2">
        <v>122900000</v>
      </c>
      <c r="AQ61" s="2">
        <v>139120000</v>
      </c>
      <c r="AR61" s="2">
        <v>120080000</v>
      </c>
      <c r="AS61" s="2">
        <v>114390000</v>
      </c>
      <c r="AT61" s="3">
        <v>85410000</v>
      </c>
      <c r="AU61" s="2">
        <v>115230000</v>
      </c>
      <c r="AV61" s="3">
        <v>44560000</v>
      </c>
      <c r="AW61" s="3">
        <v>90120000</v>
      </c>
      <c r="AX61" s="2">
        <v>194950000</v>
      </c>
      <c r="AY61" s="3">
        <v>87560000</v>
      </c>
      <c r="AZ61" s="3">
        <v>68730000</v>
      </c>
      <c r="BA61" s="3">
        <v>86460000</v>
      </c>
      <c r="BB61" s="3">
        <v>81540000</v>
      </c>
      <c r="BC61" s="2">
        <v>102820000</v>
      </c>
      <c r="BD61" s="3">
        <v>82440000</v>
      </c>
      <c r="BE61" s="3">
        <v>85100000</v>
      </c>
      <c r="BF61" t="s">
        <v>110</v>
      </c>
    </row>
    <row r="62" spans="1:58">
      <c r="A62" t="s">
        <v>171</v>
      </c>
      <c r="B62" t="s">
        <v>113</v>
      </c>
      <c r="C62" t="s">
        <v>113</v>
      </c>
      <c r="D62" t="s">
        <v>113</v>
      </c>
      <c r="E62" s="2">
        <v>801880000</v>
      </c>
      <c r="F62" s="2">
        <v>494960000</v>
      </c>
      <c r="G62" s="2">
        <v>329620000</v>
      </c>
      <c r="H62" s="2">
        <v>568720000</v>
      </c>
      <c r="I62" s="2">
        <v>429120000</v>
      </c>
      <c r="J62" s="2">
        <v>807630000</v>
      </c>
      <c r="K62" s="2">
        <v>632650000</v>
      </c>
      <c r="L62" s="2">
        <v>647730000</v>
      </c>
      <c r="M62" s="2">
        <v>504280000</v>
      </c>
      <c r="N62" s="2">
        <v>664490000</v>
      </c>
      <c r="O62" s="2">
        <v>670810000</v>
      </c>
      <c r="P62" s="2">
        <v>860440000</v>
      </c>
      <c r="Q62" s="2">
        <v>841150000</v>
      </c>
      <c r="R62" s="2">
        <v>845960000</v>
      </c>
      <c r="S62" s="2">
        <v>380930000</v>
      </c>
      <c r="T62" s="2">
        <v>286840000</v>
      </c>
      <c r="U62" s="2">
        <v>446540000</v>
      </c>
      <c r="V62" s="2">
        <v>590320000</v>
      </c>
      <c r="W62" s="2">
        <v>737670000</v>
      </c>
      <c r="X62" s="2">
        <v>593530000</v>
      </c>
      <c r="Y62" s="2">
        <v>532160000</v>
      </c>
      <c r="Z62" s="2">
        <v>859010000</v>
      </c>
      <c r="AA62" s="2">
        <v>675400000</v>
      </c>
      <c r="AB62" s="2">
        <v>764570000</v>
      </c>
      <c r="AC62" s="2">
        <v>396340000</v>
      </c>
      <c r="AD62" s="2">
        <v>521270000</v>
      </c>
      <c r="AE62" s="2">
        <v>695880000</v>
      </c>
      <c r="AF62" s="2">
        <v>592980000</v>
      </c>
      <c r="AG62" s="2">
        <v>482310000</v>
      </c>
      <c r="AH62" s="2">
        <v>534920000</v>
      </c>
      <c r="AI62" s="2">
        <v>542370000</v>
      </c>
      <c r="AJ62" s="2">
        <v>499230000</v>
      </c>
      <c r="AK62" s="2">
        <v>475670000</v>
      </c>
      <c r="AL62" s="2">
        <v>494690000</v>
      </c>
      <c r="AM62" s="2">
        <v>474900000</v>
      </c>
      <c r="AN62" s="2">
        <v>494850000</v>
      </c>
      <c r="AO62" s="2">
        <v>431440000</v>
      </c>
      <c r="AP62" s="2">
        <v>408180000</v>
      </c>
      <c r="AQ62" s="2">
        <v>406900000</v>
      </c>
      <c r="AR62" s="2">
        <v>405850000</v>
      </c>
      <c r="AS62" s="2">
        <v>406830000</v>
      </c>
      <c r="AT62" s="2">
        <v>348310000</v>
      </c>
      <c r="AU62" s="2">
        <v>341420000</v>
      </c>
      <c r="AV62" s="2">
        <v>408330000</v>
      </c>
      <c r="AW62" s="2">
        <v>340960000</v>
      </c>
      <c r="AX62" s="2">
        <v>276820000</v>
      </c>
      <c r="AY62" s="2">
        <v>349670000</v>
      </c>
      <c r="AZ62" s="2">
        <v>397270000</v>
      </c>
      <c r="BA62" s="2">
        <v>306580000</v>
      </c>
      <c r="BB62" s="2">
        <v>216280000</v>
      </c>
      <c r="BC62" s="3">
        <v>25740000</v>
      </c>
      <c r="BD62" s="3">
        <v>36930000</v>
      </c>
      <c r="BE62" s="3">
        <v>9770000</v>
      </c>
      <c r="BF62" t="s">
        <v>110</v>
      </c>
    </row>
    <row r="63" spans="1:58">
      <c r="A63" t="s">
        <v>172</v>
      </c>
      <c r="B63" t="s">
        <v>113</v>
      </c>
      <c r="C63" t="s">
        <v>113</v>
      </c>
      <c r="D63" t="s">
        <v>113</v>
      </c>
      <c r="E63" t="s">
        <v>113</v>
      </c>
      <c r="F63" t="s">
        <v>113</v>
      </c>
      <c r="G63" t="s">
        <v>113</v>
      </c>
      <c r="H63" t="s">
        <v>113</v>
      </c>
      <c r="I63" t="s">
        <v>113</v>
      </c>
      <c r="J63" t="s">
        <v>113</v>
      </c>
      <c r="K63" t="s">
        <v>113</v>
      </c>
      <c r="L63" t="s">
        <v>113</v>
      </c>
      <c r="M63" t="s">
        <v>113</v>
      </c>
      <c r="N63" t="s">
        <v>113</v>
      </c>
      <c r="O63" t="s">
        <v>113</v>
      </c>
      <c r="P63" t="s">
        <v>113</v>
      </c>
      <c r="Q63" t="s">
        <v>113</v>
      </c>
      <c r="R63" t="s">
        <v>113</v>
      </c>
      <c r="S63" t="s">
        <v>113</v>
      </c>
      <c r="T63" t="s">
        <v>113</v>
      </c>
      <c r="U63" t="s">
        <v>113</v>
      </c>
      <c r="V63" t="s">
        <v>113</v>
      </c>
      <c r="W63" t="s">
        <v>113</v>
      </c>
      <c r="X63" t="s">
        <v>113</v>
      </c>
      <c r="Y63" t="s">
        <v>113</v>
      </c>
      <c r="Z63" t="s">
        <v>113</v>
      </c>
      <c r="AA63" t="s">
        <v>113</v>
      </c>
      <c r="AB63" t="s">
        <v>113</v>
      </c>
      <c r="AC63" t="s">
        <v>113</v>
      </c>
      <c r="AD63" t="s">
        <v>113</v>
      </c>
      <c r="AE63" t="s">
        <v>113</v>
      </c>
      <c r="AF63" t="s">
        <v>113</v>
      </c>
      <c r="AG63" t="s">
        <v>113</v>
      </c>
      <c r="AH63" t="s">
        <v>113</v>
      </c>
      <c r="AI63" t="s">
        <v>113</v>
      </c>
      <c r="AJ63" t="s">
        <v>113</v>
      </c>
      <c r="AK63" t="s">
        <v>113</v>
      </c>
      <c r="AL63" t="s">
        <v>113</v>
      </c>
      <c r="AM63" t="s">
        <v>113</v>
      </c>
      <c r="AN63" t="s">
        <v>113</v>
      </c>
      <c r="AO63" t="s">
        <v>113</v>
      </c>
      <c r="AP63" t="s">
        <v>113</v>
      </c>
      <c r="AQ63">
        <v>0</v>
      </c>
      <c r="AR63" t="s">
        <v>113</v>
      </c>
      <c r="AS63">
        <v>0</v>
      </c>
      <c r="AT63" t="s">
        <v>113</v>
      </c>
      <c r="AU63">
        <v>0</v>
      </c>
      <c r="AV63" t="s">
        <v>113</v>
      </c>
      <c r="AW63" t="s">
        <v>113</v>
      </c>
      <c r="AX63" t="s">
        <v>113</v>
      </c>
      <c r="AY63" t="s">
        <v>113</v>
      </c>
      <c r="AZ63" t="s">
        <v>113</v>
      </c>
      <c r="BA63">
        <v>0</v>
      </c>
      <c r="BB63" t="s">
        <v>113</v>
      </c>
      <c r="BC63">
        <v>0</v>
      </c>
      <c r="BD63" t="s">
        <v>113</v>
      </c>
      <c r="BE63">
        <v>0</v>
      </c>
      <c r="BF63" t="s">
        <v>110</v>
      </c>
    </row>
    <row r="64" spans="1:58">
      <c r="A64" t="s">
        <v>173</v>
      </c>
      <c r="B64" t="s">
        <v>113</v>
      </c>
      <c r="C64" t="s">
        <v>113</v>
      </c>
      <c r="D64" t="s">
        <v>113</v>
      </c>
      <c r="E64" t="s">
        <v>113</v>
      </c>
      <c r="F64" t="s">
        <v>113</v>
      </c>
      <c r="G64" t="s">
        <v>113</v>
      </c>
      <c r="H64" t="s">
        <v>113</v>
      </c>
      <c r="I64" t="s">
        <v>113</v>
      </c>
      <c r="J64" t="s">
        <v>113</v>
      </c>
      <c r="K64" t="s">
        <v>113</v>
      </c>
      <c r="L64" t="s">
        <v>113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113</v>
      </c>
      <c r="T64" t="s">
        <v>113</v>
      </c>
      <c r="U64" t="s">
        <v>113</v>
      </c>
      <c r="V64" t="s">
        <v>113</v>
      </c>
      <c r="W64" t="s">
        <v>113</v>
      </c>
      <c r="X64" t="s">
        <v>113</v>
      </c>
      <c r="Y64" t="s">
        <v>113</v>
      </c>
      <c r="Z64" t="s">
        <v>113</v>
      </c>
      <c r="AA64" t="s">
        <v>113</v>
      </c>
      <c r="AB64" t="s">
        <v>113</v>
      </c>
      <c r="AC64" t="s">
        <v>113</v>
      </c>
      <c r="AD64" t="s">
        <v>113</v>
      </c>
      <c r="AE64" t="s">
        <v>113</v>
      </c>
      <c r="AF64" t="s">
        <v>113</v>
      </c>
      <c r="AG64" t="s">
        <v>113</v>
      </c>
      <c r="AH64" t="s">
        <v>113</v>
      </c>
      <c r="AI64" t="s">
        <v>113</v>
      </c>
      <c r="AJ64" t="s">
        <v>113</v>
      </c>
      <c r="AK64" t="s">
        <v>113</v>
      </c>
      <c r="AL64" t="s">
        <v>113</v>
      </c>
      <c r="AM64" t="s">
        <v>113</v>
      </c>
      <c r="AN64" t="s">
        <v>113</v>
      </c>
      <c r="AO64" t="s">
        <v>113</v>
      </c>
      <c r="AP64" t="s">
        <v>113</v>
      </c>
      <c r="AQ64">
        <v>0</v>
      </c>
      <c r="AR64" t="s">
        <v>113</v>
      </c>
      <c r="AS64">
        <v>0</v>
      </c>
      <c r="AT64" t="s">
        <v>113</v>
      </c>
      <c r="AU64">
        <v>0</v>
      </c>
      <c r="AV64" t="s">
        <v>113</v>
      </c>
      <c r="AW64" t="s">
        <v>113</v>
      </c>
      <c r="AX64" t="s">
        <v>113</v>
      </c>
      <c r="AY64" t="s">
        <v>113</v>
      </c>
      <c r="AZ64" t="s">
        <v>113</v>
      </c>
      <c r="BA64">
        <v>0</v>
      </c>
      <c r="BB64" t="s">
        <v>113</v>
      </c>
      <c r="BC64">
        <v>0</v>
      </c>
      <c r="BD64" t="s">
        <v>113</v>
      </c>
      <c r="BE64">
        <v>0</v>
      </c>
      <c r="BF64" t="s">
        <v>110</v>
      </c>
    </row>
    <row r="65" spans="1:58">
      <c r="A65" t="s">
        <v>174</v>
      </c>
      <c r="B65" s="3">
        <v>96430000</v>
      </c>
      <c r="C65" s="3">
        <v>90080000</v>
      </c>
      <c r="D65" s="3">
        <v>79930000</v>
      </c>
      <c r="E65" s="2">
        <v>138860000</v>
      </c>
      <c r="F65" s="3">
        <v>91390000</v>
      </c>
      <c r="G65" s="3">
        <v>80840000</v>
      </c>
      <c r="H65" s="3">
        <v>75420000</v>
      </c>
      <c r="I65" s="2">
        <v>117390000</v>
      </c>
      <c r="J65" s="3">
        <v>95210000</v>
      </c>
      <c r="K65" s="3">
        <v>87740000</v>
      </c>
      <c r="L65" s="3">
        <v>13900000</v>
      </c>
      <c r="M65" s="3">
        <v>13750000</v>
      </c>
      <c r="N65" s="3">
        <v>11680000</v>
      </c>
      <c r="O65" s="3">
        <v>13050000</v>
      </c>
      <c r="P65" s="3">
        <v>10800000</v>
      </c>
      <c r="Q65" s="3">
        <v>9140000</v>
      </c>
      <c r="R65" s="3">
        <v>14630000</v>
      </c>
      <c r="S65" s="3">
        <v>12210000</v>
      </c>
      <c r="T65" s="3">
        <v>8210000</v>
      </c>
      <c r="U65" s="3">
        <v>7200000</v>
      </c>
      <c r="V65" s="3">
        <v>9590000</v>
      </c>
      <c r="W65" s="3">
        <v>10260000</v>
      </c>
      <c r="X65" s="3">
        <v>8430000</v>
      </c>
      <c r="Y65" s="3">
        <v>7450000</v>
      </c>
      <c r="Z65" s="3">
        <v>13210000</v>
      </c>
      <c r="AA65" s="3">
        <v>9430000</v>
      </c>
      <c r="AB65" s="3">
        <v>6110000</v>
      </c>
      <c r="AC65" s="3">
        <v>4490000</v>
      </c>
      <c r="AD65" s="3">
        <v>7700000</v>
      </c>
      <c r="AE65" s="3">
        <v>1540000</v>
      </c>
      <c r="AF65" s="3">
        <v>3440000</v>
      </c>
      <c r="AG65" s="3">
        <v>1920000</v>
      </c>
      <c r="AH65" s="3">
        <v>9090000</v>
      </c>
      <c r="AI65" s="3">
        <v>6010000</v>
      </c>
      <c r="AJ65" s="3">
        <v>5720000</v>
      </c>
      <c r="AK65" s="3">
        <v>1100000</v>
      </c>
      <c r="AL65" s="3">
        <v>4590000</v>
      </c>
      <c r="AM65" s="3">
        <v>6080000</v>
      </c>
      <c r="AN65" s="3">
        <v>3900000</v>
      </c>
      <c r="AO65" s="3">
        <v>6540000</v>
      </c>
      <c r="AP65" s="3">
        <v>3230000</v>
      </c>
      <c r="AQ65" s="3">
        <v>2930000</v>
      </c>
      <c r="AR65" s="3">
        <v>5670000</v>
      </c>
      <c r="AS65" s="3">
        <v>3280000</v>
      </c>
      <c r="AT65" s="3">
        <v>2950000</v>
      </c>
      <c r="AU65" s="3">
        <v>3900000</v>
      </c>
      <c r="AV65" s="3">
        <v>2850000</v>
      </c>
      <c r="AW65" s="3">
        <v>1870000</v>
      </c>
      <c r="AX65" s="3">
        <v>2540000</v>
      </c>
      <c r="AY65" s="3">
        <v>2900000</v>
      </c>
      <c r="AZ65" s="3">
        <v>1830000</v>
      </c>
      <c r="BA65" s="3">
        <v>1070000</v>
      </c>
      <c r="BB65" s="3">
        <v>5480000</v>
      </c>
      <c r="BC65" s="3">
        <v>4800000</v>
      </c>
      <c r="BD65" s="3">
        <v>5640000</v>
      </c>
      <c r="BE65" s="3">
        <v>3520000</v>
      </c>
      <c r="BF65" t="s">
        <v>110</v>
      </c>
    </row>
    <row r="66" spans="1:58">
      <c r="A66" t="s">
        <v>175</v>
      </c>
      <c r="B66" s="2">
        <v>252420000</v>
      </c>
      <c r="C66" s="2">
        <v>179810000</v>
      </c>
      <c r="D66" s="2">
        <v>195170000</v>
      </c>
      <c r="E66" s="2">
        <v>387390000</v>
      </c>
      <c r="F66" s="2">
        <v>255080000</v>
      </c>
      <c r="G66" s="2">
        <v>274390000</v>
      </c>
      <c r="H66" s="2">
        <v>369760000</v>
      </c>
      <c r="I66" s="2">
        <v>406180000</v>
      </c>
      <c r="J66" s="2">
        <v>269800000</v>
      </c>
      <c r="K66" s="2">
        <v>165130000</v>
      </c>
      <c r="L66" s="2">
        <v>200290000</v>
      </c>
      <c r="M66" s="2">
        <v>211170000</v>
      </c>
      <c r="N66" s="2">
        <v>149140000</v>
      </c>
      <c r="O66" s="3">
        <v>70690000</v>
      </c>
      <c r="P66" s="2">
        <v>136160000</v>
      </c>
      <c r="Q66" s="2">
        <v>207640000</v>
      </c>
      <c r="R66" s="2">
        <v>123300000</v>
      </c>
      <c r="S66" s="3">
        <v>44870000</v>
      </c>
      <c r="T66" s="2">
        <v>167600000</v>
      </c>
      <c r="U66" s="2">
        <v>249470000</v>
      </c>
      <c r="V66" s="3">
        <v>96080000</v>
      </c>
      <c r="W66" s="3">
        <v>61880000</v>
      </c>
      <c r="X66" s="2">
        <v>123140000</v>
      </c>
      <c r="Y66" s="2">
        <v>175950000</v>
      </c>
      <c r="Z66" s="3">
        <v>97200000</v>
      </c>
      <c r="AA66" s="3">
        <v>4630000</v>
      </c>
      <c r="AB66" s="3">
        <v>51490000</v>
      </c>
      <c r="AC66" s="3">
        <v>92250000</v>
      </c>
      <c r="AD66" s="3">
        <v>73870000</v>
      </c>
      <c r="AE66" s="3">
        <v>3850000</v>
      </c>
      <c r="AF66" s="3">
        <v>89560000</v>
      </c>
      <c r="AG66" s="2">
        <v>101220000</v>
      </c>
      <c r="AH66" s="3">
        <v>63680000</v>
      </c>
      <c r="AI66" s="3">
        <v>43650000</v>
      </c>
      <c r="AJ66" s="3">
        <v>74110000</v>
      </c>
      <c r="AK66" s="2">
        <v>104580000</v>
      </c>
      <c r="AL66" s="3">
        <v>50700000</v>
      </c>
      <c r="AM66" s="3">
        <v>40590000</v>
      </c>
      <c r="AN66" s="3">
        <v>47000000</v>
      </c>
      <c r="AO66" s="3">
        <v>57320000</v>
      </c>
      <c r="AP66" s="3">
        <v>41820000</v>
      </c>
      <c r="AQ66" s="3">
        <v>26040000</v>
      </c>
      <c r="AR66" s="3">
        <v>14120000</v>
      </c>
      <c r="AS66" s="3">
        <v>10660000</v>
      </c>
      <c r="AT66" s="3">
        <v>-9700000</v>
      </c>
      <c r="AU66" s="3">
        <v>30010000</v>
      </c>
      <c r="AV66" s="3">
        <v>41330000</v>
      </c>
      <c r="AW66" s="3">
        <v>-260000</v>
      </c>
      <c r="AX66" s="3">
        <v>24500000</v>
      </c>
      <c r="AY66" s="3">
        <v>41820000</v>
      </c>
      <c r="AZ66" s="3">
        <v>53100000</v>
      </c>
      <c r="BA66" s="3">
        <v>52960000</v>
      </c>
      <c r="BB66" s="3">
        <v>31150000</v>
      </c>
      <c r="BC66" s="3">
        <v>20740000</v>
      </c>
      <c r="BD66" s="3">
        <v>32180000</v>
      </c>
      <c r="BE66" s="3">
        <v>36190000</v>
      </c>
      <c r="BF66" t="s">
        <v>110</v>
      </c>
    </row>
    <row r="67" spans="1:58">
      <c r="A67" t="s">
        <v>176</v>
      </c>
      <c r="B67" s="3">
        <v>110000</v>
      </c>
      <c r="C67" s="3">
        <v>160000</v>
      </c>
      <c r="D67" s="3">
        <v>150000</v>
      </c>
      <c r="E67" s="3">
        <v>200000</v>
      </c>
      <c r="F67" s="3">
        <v>180000</v>
      </c>
      <c r="G67" s="3">
        <v>220000</v>
      </c>
      <c r="H67" s="3">
        <v>180000</v>
      </c>
      <c r="I67" s="3">
        <v>200000</v>
      </c>
      <c r="J67" s="3">
        <v>1440000</v>
      </c>
      <c r="K67" s="3">
        <v>830000</v>
      </c>
      <c r="L67" t="s">
        <v>113</v>
      </c>
      <c r="M67" t="s">
        <v>113</v>
      </c>
      <c r="N67" t="s">
        <v>113</v>
      </c>
      <c r="O67" t="s">
        <v>113</v>
      </c>
      <c r="P67" t="s">
        <v>113</v>
      </c>
      <c r="Q67" t="s">
        <v>113</v>
      </c>
      <c r="R67" t="s">
        <v>113</v>
      </c>
      <c r="S67" t="s">
        <v>113</v>
      </c>
      <c r="T67" t="s">
        <v>113</v>
      </c>
      <c r="U67" t="s">
        <v>113</v>
      </c>
      <c r="V67" t="s">
        <v>113</v>
      </c>
      <c r="W67" t="s">
        <v>113</v>
      </c>
      <c r="X67" t="s">
        <v>113</v>
      </c>
      <c r="Y67" t="s">
        <v>113</v>
      </c>
      <c r="Z67" t="s">
        <v>113</v>
      </c>
      <c r="AA67" t="s">
        <v>113</v>
      </c>
      <c r="AB67" t="s">
        <v>113</v>
      </c>
      <c r="AC67" t="s">
        <v>113</v>
      </c>
      <c r="AD67" t="s">
        <v>113</v>
      </c>
      <c r="AE67" t="s">
        <v>113</v>
      </c>
      <c r="AF67" t="s">
        <v>113</v>
      </c>
      <c r="AG67" t="s">
        <v>113</v>
      </c>
      <c r="AH67" t="s">
        <v>113</v>
      </c>
      <c r="AI67" t="s">
        <v>113</v>
      </c>
      <c r="AJ67" t="s">
        <v>113</v>
      </c>
      <c r="AK67" t="s">
        <v>113</v>
      </c>
      <c r="AL67" t="s">
        <v>113</v>
      </c>
      <c r="AM67" t="s">
        <v>113</v>
      </c>
      <c r="AN67" t="s">
        <v>113</v>
      </c>
      <c r="AO67" t="s">
        <v>113</v>
      </c>
      <c r="AP67" t="s">
        <v>113</v>
      </c>
      <c r="AQ67">
        <v>0</v>
      </c>
      <c r="AR67" t="s">
        <v>113</v>
      </c>
      <c r="AS67">
        <v>0</v>
      </c>
      <c r="AT67" t="s">
        <v>113</v>
      </c>
      <c r="AU67">
        <v>0</v>
      </c>
      <c r="AV67" t="s">
        <v>113</v>
      </c>
      <c r="AW67" t="s">
        <v>113</v>
      </c>
      <c r="AX67" t="s">
        <v>113</v>
      </c>
      <c r="AY67" t="s">
        <v>113</v>
      </c>
      <c r="AZ67" t="s">
        <v>113</v>
      </c>
      <c r="BA67">
        <v>0</v>
      </c>
      <c r="BB67" t="s">
        <v>113</v>
      </c>
      <c r="BC67">
        <v>0</v>
      </c>
      <c r="BD67" t="s">
        <v>113</v>
      </c>
      <c r="BE67">
        <v>0</v>
      </c>
      <c r="BF67" t="s">
        <v>110</v>
      </c>
    </row>
    <row r="68" spans="1:58">
      <c r="A68" t="s">
        <v>177</v>
      </c>
      <c r="B68" s="3">
        <v>63500000</v>
      </c>
      <c r="C68" s="3">
        <v>63500000</v>
      </c>
      <c r="D68" s="3">
        <v>41000000</v>
      </c>
      <c r="E68" s="3">
        <v>41000000</v>
      </c>
      <c r="F68" s="3">
        <v>43590000</v>
      </c>
      <c r="G68" s="3">
        <v>43590000</v>
      </c>
      <c r="H68" s="3">
        <v>15620000</v>
      </c>
      <c r="I68" s="3">
        <v>15620000</v>
      </c>
      <c r="J68" s="3">
        <v>15620000</v>
      </c>
      <c r="K68" s="3">
        <v>28860000</v>
      </c>
      <c r="L68" s="3">
        <v>1730000</v>
      </c>
      <c r="M68" s="3">
        <v>1730000</v>
      </c>
      <c r="N68" s="3">
        <v>1730000</v>
      </c>
      <c r="O68" s="3">
        <v>390000</v>
      </c>
      <c r="P68" s="3">
        <v>390000</v>
      </c>
      <c r="Q68" s="3">
        <v>390000</v>
      </c>
      <c r="R68" s="3">
        <v>390000</v>
      </c>
      <c r="S68" s="3">
        <v>16500000</v>
      </c>
      <c r="T68" s="3">
        <v>230000</v>
      </c>
      <c r="U68" s="3">
        <v>230000</v>
      </c>
      <c r="V68" s="3">
        <v>230000</v>
      </c>
      <c r="W68" s="3">
        <v>8780000</v>
      </c>
      <c r="X68" s="3">
        <v>640000</v>
      </c>
      <c r="Y68" s="3">
        <v>640000</v>
      </c>
      <c r="Z68" s="3">
        <v>6200000</v>
      </c>
      <c r="AA68" s="3">
        <v>60000</v>
      </c>
      <c r="AB68" s="3">
        <v>60000</v>
      </c>
      <c r="AC68" s="3">
        <v>60000</v>
      </c>
      <c r="AD68" s="3">
        <v>60000</v>
      </c>
      <c r="AE68" s="3">
        <v>60000</v>
      </c>
      <c r="AF68" s="3">
        <v>60000</v>
      </c>
      <c r="AG68" s="3">
        <v>60000</v>
      </c>
      <c r="AH68" s="3">
        <v>60000</v>
      </c>
      <c r="AI68" s="3">
        <v>60000</v>
      </c>
      <c r="AJ68" s="3">
        <v>60000</v>
      </c>
      <c r="AK68" s="3">
        <v>60000</v>
      </c>
      <c r="AL68" s="3">
        <v>5860000</v>
      </c>
      <c r="AM68" s="3">
        <v>120000</v>
      </c>
      <c r="AN68" s="3">
        <v>120000</v>
      </c>
      <c r="AO68" s="3">
        <v>120000</v>
      </c>
      <c r="AP68" s="3">
        <v>120000</v>
      </c>
      <c r="AQ68" s="3">
        <v>1590000</v>
      </c>
      <c r="AR68" s="3">
        <v>470000</v>
      </c>
      <c r="AS68" s="3">
        <v>470000</v>
      </c>
      <c r="AT68" s="3">
        <v>470000</v>
      </c>
      <c r="AU68" s="3">
        <v>470000</v>
      </c>
      <c r="AV68" s="3">
        <v>470000</v>
      </c>
      <c r="AW68" s="3">
        <v>5520000</v>
      </c>
      <c r="AX68" s="3">
        <v>5520000</v>
      </c>
      <c r="AY68" s="3">
        <v>14420000</v>
      </c>
      <c r="AZ68" s="3">
        <v>420000</v>
      </c>
      <c r="BA68" s="3">
        <v>420000</v>
      </c>
      <c r="BB68" s="3">
        <v>420000</v>
      </c>
      <c r="BC68" s="3">
        <v>420000</v>
      </c>
      <c r="BD68" s="3">
        <v>520000</v>
      </c>
      <c r="BE68" s="3">
        <v>540000</v>
      </c>
      <c r="BF68" t="s">
        <v>110</v>
      </c>
    </row>
    <row r="69" spans="1:58">
      <c r="A69" t="s">
        <v>178</v>
      </c>
      <c r="B69" t="s">
        <v>113</v>
      </c>
      <c r="C69" t="s">
        <v>113</v>
      </c>
      <c r="D69" t="s">
        <v>113</v>
      </c>
      <c r="E69" t="s">
        <v>113</v>
      </c>
      <c r="F69" t="s">
        <v>113</v>
      </c>
      <c r="G69" t="s">
        <v>113</v>
      </c>
      <c r="H69" t="s">
        <v>113</v>
      </c>
      <c r="I69" t="s">
        <v>113</v>
      </c>
      <c r="J69" t="s">
        <v>113</v>
      </c>
      <c r="K69" t="s">
        <v>113</v>
      </c>
      <c r="L69" t="s">
        <v>113</v>
      </c>
      <c r="M69" t="s">
        <v>113</v>
      </c>
      <c r="N69" t="s">
        <v>113</v>
      </c>
      <c r="O69" t="s">
        <v>113</v>
      </c>
      <c r="P69" t="s">
        <v>113</v>
      </c>
      <c r="Q69" t="s">
        <v>113</v>
      </c>
      <c r="R69" t="s">
        <v>113</v>
      </c>
      <c r="S69" t="s">
        <v>113</v>
      </c>
      <c r="T69" t="s">
        <v>113</v>
      </c>
      <c r="U69" t="s">
        <v>113</v>
      </c>
      <c r="V69" t="s">
        <v>113</v>
      </c>
      <c r="W69" t="s">
        <v>113</v>
      </c>
      <c r="X69" t="s">
        <v>113</v>
      </c>
      <c r="Y69" t="s">
        <v>113</v>
      </c>
      <c r="Z69" t="s">
        <v>113</v>
      </c>
      <c r="AA69" t="s">
        <v>113</v>
      </c>
      <c r="AB69" t="s">
        <v>113</v>
      </c>
      <c r="AC69" t="s">
        <v>113</v>
      </c>
      <c r="AD69" t="s">
        <v>113</v>
      </c>
      <c r="AE69" t="s">
        <v>113</v>
      </c>
      <c r="AF69" t="s">
        <v>113</v>
      </c>
      <c r="AG69" t="s">
        <v>113</v>
      </c>
      <c r="AH69" t="s">
        <v>113</v>
      </c>
      <c r="AI69" t="s">
        <v>113</v>
      </c>
      <c r="AJ69" t="s">
        <v>113</v>
      </c>
      <c r="AK69" t="s">
        <v>113</v>
      </c>
      <c r="AL69" t="s">
        <v>113</v>
      </c>
      <c r="AM69" t="s">
        <v>113</v>
      </c>
      <c r="AN69" t="s">
        <v>113</v>
      </c>
      <c r="AO69" t="s">
        <v>113</v>
      </c>
      <c r="AP69" t="s">
        <v>113</v>
      </c>
      <c r="AQ69">
        <v>0</v>
      </c>
      <c r="AR69" t="s">
        <v>113</v>
      </c>
      <c r="AS69">
        <v>0</v>
      </c>
      <c r="AT69" t="s">
        <v>113</v>
      </c>
      <c r="AU69">
        <v>0</v>
      </c>
      <c r="AV69" t="s">
        <v>113</v>
      </c>
      <c r="AW69" t="s">
        <v>113</v>
      </c>
      <c r="AX69" t="s">
        <v>113</v>
      </c>
      <c r="AY69" t="s">
        <v>113</v>
      </c>
      <c r="AZ69" t="s">
        <v>113</v>
      </c>
      <c r="BA69">
        <v>0</v>
      </c>
      <c r="BB69" t="s">
        <v>113</v>
      </c>
      <c r="BC69">
        <v>0</v>
      </c>
      <c r="BD69" t="s">
        <v>113</v>
      </c>
      <c r="BE69">
        <v>0</v>
      </c>
      <c r="BF69" t="s">
        <v>110</v>
      </c>
    </row>
    <row r="70" spans="1:58">
      <c r="A70" t="s">
        <v>179</v>
      </c>
      <c r="B70" t="s">
        <v>113</v>
      </c>
      <c r="C70" t="s">
        <v>113</v>
      </c>
      <c r="D70" t="s">
        <v>113</v>
      </c>
      <c r="E70" t="s">
        <v>113</v>
      </c>
      <c r="F70" t="s">
        <v>113</v>
      </c>
      <c r="G70" t="s">
        <v>113</v>
      </c>
      <c r="H70" t="s">
        <v>113</v>
      </c>
      <c r="I70" t="s">
        <v>113</v>
      </c>
      <c r="J70" t="s">
        <v>113</v>
      </c>
      <c r="K70" t="s">
        <v>113</v>
      </c>
      <c r="L70" t="s">
        <v>113</v>
      </c>
      <c r="M70" t="s">
        <v>113</v>
      </c>
      <c r="N70" t="s">
        <v>113</v>
      </c>
      <c r="O70" t="s">
        <v>113</v>
      </c>
      <c r="P70" t="s">
        <v>113</v>
      </c>
      <c r="Q70" t="s">
        <v>113</v>
      </c>
      <c r="R70" t="s">
        <v>113</v>
      </c>
      <c r="S70" t="s">
        <v>113</v>
      </c>
      <c r="T70" t="s">
        <v>113</v>
      </c>
      <c r="U70" t="s">
        <v>113</v>
      </c>
      <c r="V70" t="s">
        <v>113</v>
      </c>
      <c r="W70" t="s">
        <v>113</v>
      </c>
      <c r="X70" t="s">
        <v>113</v>
      </c>
      <c r="Y70" t="s">
        <v>113</v>
      </c>
      <c r="Z70" t="s">
        <v>113</v>
      </c>
      <c r="AA70" t="s">
        <v>113</v>
      </c>
      <c r="AB70" t="s">
        <v>113</v>
      </c>
      <c r="AC70" t="s">
        <v>113</v>
      </c>
      <c r="AD70" t="s">
        <v>113</v>
      </c>
      <c r="AE70" t="s">
        <v>113</v>
      </c>
      <c r="AF70" t="s">
        <v>113</v>
      </c>
      <c r="AG70" t="s">
        <v>113</v>
      </c>
      <c r="AH70" t="s">
        <v>113</v>
      </c>
      <c r="AI70" t="s">
        <v>113</v>
      </c>
      <c r="AJ70" t="s">
        <v>113</v>
      </c>
      <c r="AK70" t="s">
        <v>113</v>
      </c>
      <c r="AL70" t="s">
        <v>113</v>
      </c>
      <c r="AM70" t="s">
        <v>113</v>
      </c>
      <c r="AN70" t="s">
        <v>113</v>
      </c>
      <c r="AO70" t="s">
        <v>113</v>
      </c>
      <c r="AP70" t="s">
        <v>113</v>
      </c>
      <c r="AQ70">
        <v>0</v>
      </c>
      <c r="AR70" t="s">
        <v>113</v>
      </c>
      <c r="AS70">
        <v>0</v>
      </c>
      <c r="AT70" t="s">
        <v>113</v>
      </c>
      <c r="AU70">
        <v>0</v>
      </c>
      <c r="AV70" t="s">
        <v>113</v>
      </c>
      <c r="AW70" t="s">
        <v>113</v>
      </c>
      <c r="AX70" t="s">
        <v>113</v>
      </c>
      <c r="AY70" t="s">
        <v>113</v>
      </c>
      <c r="AZ70" t="s">
        <v>113</v>
      </c>
      <c r="BA70">
        <v>0</v>
      </c>
      <c r="BB70" t="s">
        <v>113</v>
      </c>
      <c r="BC70">
        <v>0</v>
      </c>
      <c r="BD70" t="s">
        <v>113</v>
      </c>
      <c r="BE70">
        <v>0</v>
      </c>
      <c r="BF70" t="s">
        <v>110</v>
      </c>
    </row>
    <row r="71" spans="1:58">
      <c r="A71" t="s">
        <v>180</v>
      </c>
      <c r="B71" t="s">
        <v>113</v>
      </c>
      <c r="C71" t="s">
        <v>113</v>
      </c>
      <c r="D71" t="s">
        <v>113</v>
      </c>
      <c r="E71" t="s">
        <v>113</v>
      </c>
      <c r="F71" t="s">
        <v>113</v>
      </c>
      <c r="G71" t="s">
        <v>113</v>
      </c>
      <c r="H71" t="s">
        <v>113</v>
      </c>
      <c r="I71" t="s">
        <v>113</v>
      </c>
      <c r="J71" t="s">
        <v>113</v>
      </c>
      <c r="K71" t="s">
        <v>113</v>
      </c>
      <c r="L71" t="s">
        <v>113</v>
      </c>
      <c r="M71" t="s">
        <v>113</v>
      </c>
      <c r="N71" t="s">
        <v>113</v>
      </c>
      <c r="O71" t="s">
        <v>113</v>
      </c>
      <c r="P71" t="s">
        <v>113</v>
      </c>
      <c r="Q71" t="s">
        <v>113</v>
      </c>
      <c r="R71" t="s">
        <v>113</v>
      </c>
      <c r="S71" t="s">
        <v>113</v>
      </c>
      <c r="T71" t="s">
        <v>113</v>
      </c>
      <c r="U71" t="s">
        <v>113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B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113</v>
      </c>
      <c r="AK71" t="s">
        <v>113</v>
      </c>
      <c r="AL71" t="s">
        <v>113</v>
      </c>
      <c r="AM71" t="s">
        <v>113</v>
      </c>
      <c r="AN71" t="s">
        <v>113</v>
      </c>
      <c r="AO71" t="s">
        <v>113</v>
      </c>
      <c r="AP71" t="s">
        <v>113</v>
      </c>
      <c r="AQ71">
        <v>0</v>
      </c>
      <c r="AR71" t="s">
        <v>113</v>
      </c>
      <c r="AS71">
        <v>0</v>
      </c>
      <c r="AT71" t="s">
        <v>113</v>
      </c>
      <c r="AU71">
        <v>0</v>
      </c>
      <c r="AV71" t="s">
        <v>113</v>
      </c>
      <c r="AW71" t="s">
        <v>113</v>
      </c>
      <c r="AX71" t="s">
        <v>113</v>
      </c>
      <c r="AY71" t="s">
        <v>113</v>
      </c>
      <c r="AZ71" t="s">
        <v>113</v>
      </c>
      <c r="BA71">
        <v>0</v>
      </c>
      <c r="BB71" t="s">
        <v>113</v>
      </c>
      <c r="BC71">
        <v>0</v>
      </c>
      <c r="BD71" t="s">
        <v>113</v>
      </c>
      <c r="BE71">
        <v>0</v>
      </c>
      <c r="BF71" t="s">
        <v>110</v>
      </c>
    </row>
    <row r="72" spans="1:58">
      <c r="A72" t="s">
        <v>181</v>
      </c>
      <c r="B72" t="s">
        <v>113</v>
      </c>
      <c r="C72" s="2">
        <v>568320000</v>
      </c>
      <c r="D72" t="s">
        <v>113</v>
      </c>
      <c r="E72" s="2">
        <v>549130000</v>
      </c>
      <c r="F72" t="s">
        <v>113</v>
      </c>
      <c r="G72" s="2">
        <v>605950000</v>
      </c>
      <c r="H72" t="s">
        <v>113</v>
      </c>
      <c r="I72" s="2">
        <v>835060000</v>
      </c>
      <c r="J72" t="s">
        <v>113</v>
      </c>
      <c r="K72" s="2">
        <v>850710000</v>
      </c>
      <c r="L72" s="2">
        <v>339730000</v>
      </c>
      <c r="M72" s="2">
        <v>340140000</v>
      </c>
      <c r="N72" s="2">
        <v>306330000</v>
      </c>
      <c r="O72" s="2">
        <v>291300000</v>
      </c>
      <c r="P72" s="2">
        <v>443790000</v>
      </c>
      <c r="Q72" s="2">
        <v>431150000</v>
      </c>
      <c r="R72" s="2">
        <v>357850000</v>
      </c>
      <c r="S72" s="2">
        <v>320910000</v>
      </c>
      <c r="T72" s="2">
        <v>339040000</v>
      </c>
      <c r="U72" s="2">
        <v>290480000</v>
      </c>
      <c r="V72" s="2">
        <v>346300000</v>
      </c>
      <c r="W72" s="2">
        <v>264590000</v>
      </c>
      <c r="X72" s="2">
        <v>266870000</v>
      </c>
      <c r="Y72" s="2">
        <v>308190000</v>
      </c>
      <c r="Z72" s="2">
        <v>144530000</v>
      </c>
      <c r="AA72" s="2">
        <v>183980000</v>
      </c>
      <c r="AB72" s="2">
        <v>125130000</v>
      </c>
      <c r="AC72" s="2">
        <v>139190000</v>
      </c>
      <c r="AD72" s="2">
        <v>158120000</v>
      </c>
      <c r="AE72" s="3">
        <v>56780000</v>
      </c>
      <c r="AF72" s="3">
        <v>22530000</v>
      </c>
      <c r="AG72" s="3">
        <v>55680000</v>
      </c>
      <c r="AH72" s="3">
        <v>43630000</v>
      </c>
      <c r="AI72" s="3">
        <v>51680000</v>
      </c>
      <c r="AJ72" s="3">
        <v>39640000</v>
      </c>
      <c r="AK72" s="3">
        <v>92320000</v>
      </c>
      <c r="AL72" s="3">
        <v>48270000</v>
      </c>
      <c r="AM72" s="3">
        <v>37160000</v>
      </c>
      <c r="AN72" s="3">
        <v>46150000</v>
      </c>
      <c r="AO72" s="3">
        <v>86700000</v>
      </c>
      <c r="AP72" s="3">
        <v>50880000</v>
      </c>
      <c r="AQ72" s="3">
        <v>54570000</v>
      </c>
      <c r="AR72" s="3">
        <v>54070000</v>
      </c>
      <c r="AS72" s="3">
        <v>52830000</v>
      </c>
      <c r="AT72" s="3">
        <v>11630000</v>
      </c>
      <c r="AU72" s="3">
        <v>19790000</v>
      </c>
      <c r="AV72" s="3">
        <v>16950000</v>
      </c>
      <c r="AW72" s="3">
        <v>73520000</v>
      </c>
      <c r="AX72" s="3">
        <v>16560000</v>
      </c>
      <c r="AY72" s="3">
        <v>24550000</v>
      </c>
      <c r="AZ72" s="3">
        <v>14330000</v>
      </c>
      <c r="BA72" s="3">
        <v>7840000</v>
      </c>
      <c r="BB72" s="3">
        <v>15360000</v>
      </c>
      <c r="BC72" s="3">
        <v>12470000</v>
      </c>
      <c r="BD72" s="3">
        <v>22670000</v>
      </c>
      <c r="BE72" s="3">
        <v>23790000</v>
      </c>
      <c r="BF72" t="s">
        <v>110</v>
      </c>
    </row>
    <row r="73" spans="1:58">
      <c r="A73" t="s">
        <v>182</v>
      </c>
      <c r="B73" t="s">
        <v>113</v>
      </c>
      <c r="C73" t="s">
        <v>113</v>
      </c>
      <c r="D73" t="s">
        <v>113</v>
      </c>
      <c r="E73" t="s">
        <v>113</v>
      </c>
      <c r="F73" t="s">
        <v>113</v>
      </c>
      <c r="G73" t="s">
        <v>113</v>
      </c>
      <c r="H73" t="s">
        <v>113</v>
      </c>
      <c r="I73" t="s">
        <v>113</v>
      </c>
      <c r="J73" t="s">
        <v>113</v>
      </c>
      <c r="K73" t="s">
        <v>113</v>
      </c>
      <c r="L73" t="s">
        <v>113</v>
      </c>
      <c r="M73" t="s">
        <v>113</v>
      </c>
      <c r="N73" t="s">
        <v>113</v>
      </c>
      <c r="O73" t="s">
        <v>113</v>
      </c>
      <c r="P73" t="s">
        <v>113</v>
      </c>
      <c r="Q73" t="s">
        <v>113</v>
      </c>
      <c r="R73" t="s">
        <v>113</v>
      </c>
      <c r="S73" t="s">
        <v>113</v>
      </c>
      <c r="T73" t="s">
        <v>113</v>
      </c>
      <c r="U73" t="s">
        <v>113</v>
      </c>
      <c r="V73" t="s">
        <v>113</v>
      </c>
      <c r="W73" t="s">
        <v>113</v>
      </c>
      <c r="X73" t="s">
        <v>113</v>
      </c>
      <c r="Y73" t="s">
        <v>113</v>
      </c>
      <c r="Z73" t="s">
        <v>113</v>
      </c>
      <c r="AA73" t="s">
        <v>113</v>
      </c>
      <c r="AB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113</v>
      </c>
      <c r="AH73" t="s">
        <v>113</v>
      </c>
      <c r="AI73" t="s">
        <v>113</v>
      </c>
      <c r="AJ73" t="s">
        <v>113</v>
      </c>
      <c r="AK73" t="s">
        <v>113</v>
      </c>
      <c r="AL73" t="s">
        <v>113</v>
      </c>
      <c r="AM73" t="s">
        <v>113</v>
      </c>
      <c r="AN73" t="s">
        <v>113</v>
      </c>
      <c r="AO73" t="s">
        <v>113</v>
      </c>
      <c r="AP73" t="s">
        <v>113</v>
      </c>
      <c r="AQ73">
        <v>0</v>
      </c>
      <c r="AR73" t="s">
        <v>113</v>
      </c>
      <c r="AS73">
        <v>0</v>
      </c>
      <c r="AT73" t="s">
        <v>113</v>
      </c>
      <c r="AU73">
        <v>0</v>
      </c>
      <c r="AV73" t="s">
        <v>113</v>
      </c>
      <c r="AW73" t="s">
        <v>113</v>
      </c>
      <c r="AX73" t="s">
        <v>113</v>
      </c>
      <c r="AY73" t="s">
        <v>113</v>
      </c>
      <c r="AZ73" t="s">
        <v>113</v>
      </c>
      <c r="BA73">
        <v>0</v>
      </c>
      <c r="BB73" t="s">
        <v>113</v>
      </c>
      <c r="BC73">
        <v>0</v>
      </c>
      <c r="BD73" t="s">
        <v>113</v>
      </c>
      <c r="BE73">
        <v>0</v>
      </c>
      <c r="BF73" t="s">
        <v>110</v>
      </c>
    </row>
    <row r="74" spans="1:58">
      <c r="A74" t="s">
        <v>183</v>
      </c>
      <c r="B74" t="s">
        <v>113</v>
      </c>
      <c r="C74" t="s">
        <v>113</v>
      </c>
      <c r="D74" t="s">
        <v>113</v>
      </c>
      <c r="E74" t="s">
        <v>113</v>
      </c>
      <c r="F74" t="s">
        <v>113</v>
      </c>
      <c r="G74" t="s">
        <v>113</v>
      </c>
      <c r="H74" t="s">
        <v>113</v>
      </c>
      <c r="I74" t="s">
        <v>113</v>
      </c>
      <c r="J74" t="s">
        <v>113</v>
      </c>
      <c r="K74" t="s">
        <v>113</v>
      </c>
      <c r="L74" t="s">
        <v>113</v>
      </c>
      <c r="M74" t="s">
        <v>113</v>
      </c>
      <c r="N74" t="s">
        <v>113</v>
      </c>
      <c r="O74" t="s">
        <v>113</v>
      </c>
      <c r="P74" t="s">
        <v>113</v>
      </c>
      <c r="Q74" t="s">
        <v>113</v>
      </c>
      <c r="R74" t="s">
        <v>113</v>
      </c>
      <c r="S74" t="s">
        <v>113</v>
      </c>
      <c r="T74" t="s">
        <v>113</v>
      </c>
      <c r="U74" t="s">
        <v>113</v>
      </c>
      <c r="V74" t="s">
        <v>113</v>
      </c>
      <c r="W74" t="s">
        <v>113</v>
      </c>
      <c r="X74" t="s">
        <v>113</v>
      </c>
      <c r="Y74" t="s">
        <v>113</v>
      </c>
      <c r="Z74" t="s">
        <v>113</v>
      </c>
      <c r="AA74" t="s">
        <v>113</v>
      </c>
      <c r="AB74" t="s">
        <v>113</v>
      </c>
      <c r="AC74" t="s">
        <v>113</v>
      </c>
      <c r="AD74" t="s">
        <v>113</v>
      </c>
      <c r="AE74" t="s">
        <v>113</v>
      </c>
      <c r="AF74" t="s">
        <v>113</v>
      </c>
      <c r="AG74" t="s">
        <v>113</v>
      </c>
      <c r="AH74" t="s">
        <v>113</v>
      </c>
      <c r="AI74" t="s">
        <v>113</v>
      </c>
      <c r="AJ74" t="s">
        <v>113</v>
      </c>
      <c r="AK74" t="s">
        <v>113</v>
      </c>
      <c r="AL74" t="s">
        <v>113</v>
      </c>
      <c r="AM74" t="s">
        <v>113</v>
      </c>
      <c r="AN74" t="s">
        <v>113</v>
      </c>
      <c r="AO74" t="s">
        <v>113</v>
      </c>
      <c r="AP74" t="s">
        <v>113</v>
      </c>
      <c r="AQ74">
        <v>0</v>
      </c>
      <c r="AR74" t="s">
        <v>113</v>
      </c>
      <c r="AS74">
        <v>0</v>
      </c>
      <c r="AT74" t="s">
        <v>113</v>
      </c>
      <c r="AU74">
        <v>0</v>
      </c>
      <c r="AV74" t="s">
        <v>113</v>
      </c>
      <c r="AW74" t="s">
        <v>113</v>
      </c>
      <c r="AX74" t="s">
        <v>113</v>
      </c>
      <c r="AY74" t="s">
        <v>113</v>
      </c>
      <c r="AZ74" t="s">
        <v>113</v>
      </c>
      <c r="BA74">
        <v>0</v>
      </c>
      <c r="BB74" t="s">
        <v>113</v>
      </c>
      <c r="BC74">
        <v>0</v>
      </c>
      <c r="BD74" t="s">
        <v>113</v>
      </c>
      <c r="BE74">
        <v>0</v>
      </c>
      <c r="BF74" t="s">
        <v>110</v>
      </c>
    </row>
    <row r="75" spans="1:58">
      <c r="A75" t="s">
        <v>184</v>
      </c>
      <c r="B75" t="s">
        <v>113</v>
      </c>
      <c r="C75" t="s">
        <v>113</v>
      </c>
      <c r="D75" t="s">
        <v>113</v>
      </c>
      <c r="E75" t="s">
        <v>113</v>
      </c>
      <c r="F75" t="s">
        <v>113</v>
      </c>
      <c r="G75" t="s">
        <v>113</v>
      </c>
      <c r="H75" t="s">
        <v>113</v>
      </c>
      <c r="I75" t="s">
        <v>113</v>
      </c>
      <c r="J75" t="s">
        <v>113</v>
      </c>
      <c r="K75" t="s">
        <v>113</v>
      </c>
      <c r="L75" t="s">
        <v>113</v>
      </c>
      <c r="M75" t="s">
        <v>113</v>
      </c>
      <c r="N75" t="s">
        <v>113</v>
      </c>
      <c r="O75" t="s">
        <v>113</v>
      </c>
      <c r="P75" t="s">
        <v>113</v>
      </c>
      <c r="Q75" t="s">
        <v>113</v>
      </c>
      <c r="R75" t="s">
        <v>113</v>
      </c>
      <c r="S75" t="s">
        <v>113</v>
      </c>
      <c r="T75" t="s">
        <v>113</v>
      </c>
      <c r="U75" t="s">
        <v>113</v>
      </c>
      <c r="V75" t="s">
        <v>113</v>
      </c>
      <c r="W75" t="s">
        <v>113</v>
      </c>
      <c r="X75" t="s">
        <v>113</v>
      </c>
      <c r="Y75" t="s">
        <v>113</v>
      </c>
      <c r="Z75" t="s">
        <v>113</v>
      </c>
      <c r="AA75" t="s">
        <v>113</v>
      </c>
      <c r="AB75" t="s">
        <v>113</v>
      </c>
      <c r="AC75" t="s">
        <v>113</v>
      </c>
      <c r="AD75" t="s">
        <v>113</v>
      </c>
      <c r="AE75" t="s">
        <v>113</v>
      </c>
      <c r="AF75" t="s">
        <v>113</v>
      </c>
      <c r="AG75" t="s">
        <v>113</v>
      </c>
      <c r="AH75" t="s">
        <v>113</v>
      </c>
      <c r="AI75" t="s">
        <v>113</v>
      </c>
      <c r="AJ75" t="s">
        <v>113</v>
      </c>
      <c r="AK75" t="s">
        <v>113</v>
      </c>
      <c r="AL75" t="s">
        <v>113</v>
      </c>
      <c r="AM75" t="s">
        <v>113</v>
      </c>
      <c r="AN75" t="s">
        <v>113</v>
      </c>
      <c r="AO75" t="s">
        <v>113</v>
      </c>
      <c r="AP75" t="s">
        <v>113</v>
      </c>
      <c r="AQ75">
        <v>0</v>
      </c>
      <c r="AR75" t="s">
        <v>113</v>
      </c>
      <c r="AS75">
        <v>0</v>
      </c>
      <c r="AT75" t="s">
        <v>113</v>
      </c>
      <c r="AU75">
        <v>0</v>
      </c>
      <c r="AV75" t="s">
        <v>113</v>
      </c>
      <c r="AW75" t="s">
        <v>113</v>
      </c>
      <c r="AX75" t="s">
        <v>113</v>
      </c>
      <c r="AY75" t="s">
        <v>113</v>
      </c>
      <c r="AZ75" t="s">
        <v>113</v>
      </c>
      <c r="BA75">
        <v>0</v>
      </c>
      <c r="BB75" t="s">
        <v>113</v>
      </c>
      <c r="BC75">
        <v>0</v>
      </c>
      <c r="BD75" t="s">
        <v>113</v>
      </c>
      <c r="BE75">
        <v>0</v>
      </c>
      <c r="BF75" t="s">
        <v>110</v>
      </c>
    </row>
    <row r="76" spans="1:58">
      <c r="A76" t="s">
        <v>185</v>
      </c>
      <c r="B76" t="s">
        <v>113</v>
      </c>
      <c r="C76" t="s">
        <v>113</v>
      </c>
      <c r="D76" t="s">
        <v>113</v>
      </c>
      <c r="E76" t="s">
        <v>113</v>
      </c>
      <c r="F76" t="s">
        <v>113</v>
      </c>
      <c r="G76" t="s">
        <v>113</v>
      </c>
      <c r="H76" t="s">
        <v>113</v>
      </c>
      <c r="I76" t="s">
        <v>113</v>
      </c>
      <c r="J76" t="s">
        <v>113</v>
      </c>
      <c r="K76" t="s">
        <v>113</v>
      </c>
      <c r="L76" t="s">
        <v>113</v>
      </c>
      <c r="M76" t="s">
        <v>113</v>
      </c>
      <c r="N76" t="s">
        <v>113</v>
      </c>
      <c r="O76" t="s">
        <v>113</v>
      </c>
      <c r="P76" t="s">
        <v>113</v>
      </c>
      <c r="Q76" t="s">
        <v>113</v>
      </c>
      <c r="R76" t="s">
        <v>113</v>
      </c>
      <c r="S76" t="s">
        <v>113</v>
      </c>
      <c r="T76" t="s">
        <v>113</v>
      </c>
      <c r="U76" t="s">
        <v>113</v>
      </c>
      <c r="V76" t="s">
        <v>113</v>
      </c>
      <c r="W76" t="s">
        <v>113</v>
      </c>
      <c r="X76" t="s">
        <v>113</v>
      </c>
      <c r="Y76" t="s">
        <v>113</v>
      </c>
      <c r="Z76" t="s">
        <v>113</v>
      </c>
      <c r="AA76" t="s">
        <v>113</v>
      </c>
      <c r="AB76" t="s">
        <v>113</v>
      </c>
      <c r="AC76" t="s">
        <v>113</v>
      </c>
      <c r="AD76" t="s">
        <v>113</v>
      </c>
      <c r="AE76" t="s">
        <v>113</v>
      </c>
      <c r="AF76" t="s">
        <v>113</v>
      </c>
      <c r="AG76" t="s">
        <v>113</v>
      </c>
      <c r="AH76" t="s">
        <v>113</v>
      </c>
      <c r="AI76" t="s">
        <v>113</v>
      </c>
      <c r="AJ76" t="s">
        <v>113</v>
      </c>
      <c r="AK76" t="s">
        <v>113</v>
      </c>
      <c r="AL76" t="s">
        <v>113</v>
      </c>
      <c r="AM76" t="s">
        <v>113</v>
      </c>
      <c r="AN76" t="s">
        <v>113</v>
      </c>
      <c r="AO76" t="s">
        <v>113</v>
      </c>
      <c r="AP76" t="s">
        <v>113</v>
      </c>
      <c r="AQ76">
        <v>0</v>
      </c>
      <c r="AR76" t="s">
        <v>113</v>
      </c>
      <c r="AS76">
        <v>0</v>
      </c>
      <c r="AT76" t="s">
        <v>113</v>
      </c>
      <c r="AU76">
        <v>0</v>
      </c>
      <c r="AV76" t="s">
        <v>113</v>
      </c>
      <c r="AW76" t="s">
        <v>113</v>
      </c>
      <c r="AX76" t="s">
        <v>113</v>
      </c>
      <c r="AY76" t="s">
        <v>113</v>
      </c>
      <c r="AZ76" t="s">
        <v>113</v>
      </c>
      <c r="BA76">
        <v>0</v>
      </c>
      <c r="BB76" t="s">
        <v>113</v>
      </c>
      <c r="BC76">
        <v>0</v>
      </c>
      <c r="BD76" t="s">
        <v>113</v>
      </c>
      <c r="BE76">
        <v>0</v>
      </c>
      <c r="BF76" t="s">
        <v>110</v>
      </c>
    </row>
    <row r="77" spans="1:58">
      <c r="A77" t="s">
        <v>186</v>
      </c>
      <c r="B77" t="s">
        <v>113</v>
      </c>
      <c r="C77" t="s">
        <v>113</v>
      </c>
      <c r="D77" t="s">
        <v>113</v>
      </c>
      <c r="E77" t="s">
        <v>113</v>
      </c>
      <c r="F77" t="s">
        <v>113</v>
      </c>
      <c r="G77" t="s">
        <v>113</v>
      </c>
      <c r="H77" t="s">
        <v>113</v>
      </c>
      <c r="I77" t="s">
        <v>113</v>
      </c>
      <c r="J77" t="s">
        <v>113</v>
      </c>
      <c r="K77" t="s">
        <v>113</v>
      </c>
      <c r="L77" t="s">
        <v>113</v>
      </c>
      <c r="M77" t="s">
        <v>113</v>
      </c>
      <c r="N77" t="s">
        <v>113</v>
      </c>
      <c r="O77" t="s">
        <v>113</v>
      </c>
      <c r="P77" t="s">
        <v>113</v>
      </c>
      <c r="Q77" t="s">
        <v>113</v>
      </c>
      <c r="R77" t="s">
        <v>113</v>
      </c>
      <c r="S77" t="s">
        <v>113</v>
      </c>
      <c r="T77" t="s">
        <v>113</v>
      </c>
      <c r="U77" t="s">
        <v>113</v>
      </c>
      <c r="V77" t="s">
        <v>113</v>
      </c>
      <c r="W77" t="s">
        <v>113</v>
      </c>
      <c r="X77" t="s">
        <v>113</v>
      </c>
      <c r="Y77" t="s">
        <v>113</v>
      </c>
      <c r="Z77" t="s">
        <v>113</v>
      </c>
      <c r="AA77" t="s">
        <v>113</v>
      </c>
      <c r="AB77" t="s">
        <v>113</v>
      </c>
      <c r="AC77" t="s">
        <v>113</v>
      </c>
      <c r="AD77" t="s">
        <v>113</v>
      </c>
      <c r="AE77" t="s">
        <v>113</v>
      </c>
      <c r="AF77" t="s">
        <v>113</v>
      </c>
      <c r="AG77" t="s">
        <v>113</v>
      </c>
      <c r="AH77" t="s">
        <v>113</v>
      </c>
      <c r="AI77" t="s">
        <v>113</v>
      </c>
      <c r="AJ77" t="s">
        <v>113</v>
      </c>
      <c r="AK77" t="s">
        <v>113</v>
      </c>
      <c r="AL77" t="s">
        <v>113</v>
      </c>
      <c r="AM77" t="s">
        <v>113</v>
      </c>
      <c r="AN77" t="s">
        <v>113</v>
      </c>
      <c r="AO77" t="s">
        <v>113</v>
      </c>
      <c r="AP77" t="s">
        <v>113</v>
      </c>
      <c r="AQ77">
        <v>0</v>
      </c>
      <c r="AR77" t="s">
        <v>113</v>
      </c>
      <c r="AS77">
        <v>0</v>
      </c>
      <c r="AT77" t="s">
        <v>113</v>
      </c>
      <c r="AU77">
        <v>0</v>
      </c>
      <c r="AV77" t="s">
        <v>113</v>
      </c>
      <c r="AW77" t="s">
        <v>113</v>
      </c>
      <c r="AX77" t="s">
        <v>113</v>
      </c>
      <c r="AY77" t="s">
        <v>113</v>
      </c>
      <c r="AZ77" t="s">
        <v>113</v>
      </c>
      <c r="BA77">
        <v>0</v>
      </c>
      <c r="BB77" t="s">
        <v>113</v>
      </c>
      <c r="BC77">
        <v>0</v>
      </c>
      <c r="BD77" t="s">
        <v>113</v>
      </c>
      <c r="BE77">
        <v>0</v>
      </c>
      <c r="BF77" t="s">
        <v>110</v>
      </c>
    </row>
    <row r="78" spans="1:58">
      <c r="A78" t="s">
        <v>187</v>
      </c>
      <c r="B78" t="s">
        <v>113</v>
      </c>
      <c r="C78" t="s">
        <v>113</v>
      </c>
      <c r="D78" t="s">
        <v>113</v>
      </c>
      <c r="E78" t="s">
        <v>113</v>
      </c>
      <c r="F78" t="s">
        <v>113</v>
      </c>
      <c r="G78" t="s">
        <v>113</v>
      </c>
      <c r="H78" t="s">
        <v>113</v>
      </c>
      <c r="I78" t="s">
        <v>113</v>
      </c>
      <c r="J78" t="s">
        <v>113</v>
      </c>
      <c r="K78" t="s">
        <v>113</v>
      </c>
      <c r="L78" t="s">
        <v>113</v>
      </c>
      <c r="M78" t="s">
        <v>113</v>
      </c>
      <c r="N78" t="s">
        <v>113</v>
      </c>
      <c r="O78" t="s">
        <v>113</v>
      </c>
      <c r="P78" t="s">
        <v>113</v>
      </c>
      <c r="Q78" t="s">
        <v>113</v>
      </c>
      <c r="R78" t="s">
        <v>113</v>
      </c>
      <c r="S78" t="s">
        <v>113</v>
      </c>
      <c r="T78" t="s">
        <v>113</v>
      </c>
      <c r="U78" t="s">
        <v>113</v>
      </c>
      <c r="V78" t="s">
        <v>113</v>
      </c>
      <c r="W78" t="s">
        <v>113</v>
      </c>
      <c r="X78" t="s">
        <v>113</v>
      </c>
      <c r="Y78" t="s">
        <v>113</v>
      </c>
      <c r="Z78" t="s">
        <v>113</v>
      </c>
      <c r="AA78" t="s">
        <v>113</v>
      </c>
      <c r="AB78" t="s">
        <v>113</v>
      </c>
      <c r="AC78" t="s">
        <v>113</v>
      </c>
      <c r="AD78" t="s">
        <v>113</v>
      </c>
      <c r="AE78" t="s">
        <v>113</v>
      </c>
      <c r="AF78" t="s">
        <v>113</v>
      </c>
      <c r="AG78" t="s">
        <v>113</v>
      </c>
      <c r="AH78" t="s">
        <v>113</v>
      </c>
      <c r="AI78" t="s">
        <v>113</v>
      </c>
      <c r="AJ78" t="s">
        <v>113</v>
      </c>
      <c r="AK78" t="s">
        <v>113</v>
      </c>
      <c r="AL78" t="s">
        <v>113</v>
      </c>
      <c r="AM78" t="s">
        <v>113</v>
      </c>
      <c r="AN78" t="s">
        <v>113</v>
      </c>
      <c r="AO78" t="s">
        <v>113</v>
      </c>
      <c r="AP78" t="s">
        <v>113</v>
      </c>
      <c r="AQ78">
        <v>0</v>
      </c>
      <c r="AR78" t="s">
        <v>113</v>
      </c>
      <c r="AS78">
        <v>0</v>
      </c>
      <c r="AT78" t="s">
        <v>113</v>
      </c>
      <c r="AU78">
        <v>0</v>
      </c>
      <c r="AV78" t="s">
        <v>113</v>
      </c>
      <c r="AW78" t="s">
        <v>113</v>
      </c>
      <c r="AX78" t="s">
        <v>113</v>
      </c>
      <c r="AY78" t="s">
        <v>113</v>
      </c>
      <c r="AZ78" t="s">
        <v>113</v>
      </c>
      <c r="BA78">
        <v>0</v>
      </c>
      <c r="BB78" t="s">
        <v>113</v>
      </c>
      <c r="BC78">
        <v>0</v>
      </c>
      <c r="BD78" t="s">
        <v>113</v>
      </c>
      <c r="BE78">
        <v>0</v>
      </c>
      <c r="BF78" t="s">
        <v>110</v>
      </c>
    </row>
    <row r="79" spans="1:58">
      <c r="A79" t="s">
        <v>188</v>
      </c>
      <c r="B79" t="s">
        <v>113</v>
      </c>
      <c r="C79" t="s">
        <v>113</v>
      </c>
      <c r="D79" t="s">
        <v>113</v>
      </c>
      <c r="E79" t="s">
        <v>113</v>
      </c>
      <c r="F79" t="s">
        <v>113</v>
      </c>
      <c r="G79" t="s">
        <v>113</v>
      </c>
      <c r="H79" t="s">
        <v>113</v>
      </c>
      <c r="I79" t="s">
        <v>113</v>
      </c>
      <c r="J79" t="s">
        <v>113</v>
      </c>
      <c r="K79" t="s">
        <v>113</v>
      </c>
      <c r="L79" t="s">
        <v>113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113</v>
      </c>
      <c r="S79" t="s">
        <v>113</v>
      </c>
      <c r="T79" t="s">
        <v>113</v>
      </c>
      <c r="U79" t="s">
        <v>113</v>
      </c>
      <c r="V79" t="s">
        <v>113</v>
      </c>
      <c r="W79" t="s">
        <v>113</v>
      </c>
      <c r="X79" t="s">
        <v>113</v>
      </c>
      <c r="Y79" t="s">
        <v>113</v>
      </c>
      <c r="Z79" t="s">
        <v>113</v>
      </c>
      <c r="AA79" t="s">
        <v>113</v>
      </c>
      <c r="AB79" t="s">
        <v>113</v>
      </c>
      <c r="AC79" t="s">
        <v>113</v>
      </c>
      <c r="AD79" t="s">
        <v>113</v>
      </c>
      <c r="AE79" t="s">
        <v>113</v>
      </c>
      <c r="AF79" t="s">
        <v>113</v>
      </c>
      <c r="AG79" t="s">
        <v>113</v>
      </c>
      <c r="AH79" t="s">
        <v>113</v>
      </c>
      <c r="AI79" t="s">
        <v>113</v>
      </c>
      <c r="AJ79" t="s">
        <v>113</v>
      </c>
      <c r="AK79" t="s">
        <v>113</v>
      </c>
      <c r="AL79" t="s">
        <v>113</v>
      </c>
      <c r="AM79" t="s">
        <v>113</v>
      </c>
      <c r="AN79" t="s">
        <v>113</v>
      </c>
      <c r="AO79" t="s">
        <v>113</v>
      </c>
      <c r="AP79" t="s">
        <v>113</v>
      </c>
      <c r="AQ79">
        <v>0</v>
      </c>
      <c r="AR79" t="s">
        <v>113</v>
      </c>
      <c r="AS79">
        <v>0</v>
      </c>
      <c r="AT79" t="s">
        <v>113</v>
      </c>
      <c r="AU79">
        <v>0</v>
      </c>
      <c r="AV79" t="s">
        <v>113</v>
      </c>
      <c r="AW79" t="s">
        <v>113</v>
      </c>
      <c r="AX79" t="s">
        <v>113</v>
      </c>
      <c r="AY79" t="s">
        <v>113</v>
      </c>
      <c r="AZ79" t="s">
        <v>113</v>
      </c>
      <c r="BA79">
        <v>0</v>
      </c>
      <c r="BB79" t="s">
        <v>113</v>
      </c>
      <c r="BC79">
        <v>0</v>
      </c>
      <c r="BD79" t="s">
        <v>113</v>
      </c>
      <c r="BE79">
        <v>0</v>
      </c>
      <c r="BF79" t="s">
        <v>110</v>
      </c>
    </row>
    <row r="80" spans="1:58">
      <c r="A80" t="s">
        <v>189</v>
      </c>
      <c r="B80" t="s">
        <v>113</v>
      </c>
      <c r="C80" t="s">
        <v>113</v>
      </c>
      <c r="D80" t="s">
        <v>113</v>
      </c>
      <c r="E80" t="s">
        <v>113</v>
      </c>
      <c r="F80" t="s">
        <v>113</v>
      </c>
      <c r="G80" t="s">
        <v>113</v>
      </c>
      <c r="H80" t="s">
        <v>113</v>
      </c>
      <c r="I80" t="s">
        <v>113</v>
      </c>
      <c r="J80" t="s">
        <v>113</v>
      </c>
      <c r="K80" t="s">
        <v>113</v>
      </c>
      <c r="L80" t="s">
        <v>113</v>
      </c>
      <c r="M80" t="s">
        <v>113</v>
      </c>
      <c r="N80" t="s">
        <v>113</v>
      </c>
      <c r="O80" t="s">
        <v>113</v>
      </c>
      <c r="P80" t="s">
        <v>113</v>
      </c>
      <c r="Q80" t="s">
        <v>113</v>
      </c>
      <c r="R80" t="s">
        <v>113</v>
      </c>
      <c r="S80" t="s">
        <v>113</v>
      </c>
      <c r="T80" t="s">
        <v>113</v>
      </c>
      <c r="U80" t="s">
        <v>113</v>
      </c>
      <c r="V80" t="s">
        <v>113</v>
      </c>
      <c r="W80" t="s">
        <v>113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113</v>
      </c>
      <c r="AD80" t="s">
        <v>113</v>
      </c>
      <c r="AE80" t="s">
        <v>113</v>
      </c>
      <c r="AF80" t="s">
        <v>113</v>
      </c>
      <c r="AG80" t="s">
        <v>113</v>
      </c>
      <c r="AH80" t="s">
        <v>113</v>
      </c>
      <c r="AI80" t="s">
        <v>113</v>
      </c>
      <c r="AJ80" t="s">
        <v>113</v>
      </c>
      <c r="AK80" t="s">
        <v>113</v>
      </c>
      <c r="AL80" t="s">
        <v>113</v>
      </c>
      <c r="AM80" t="s">
        <v>113</v>
      </c>
      <c r="AN80" t="s">
        <v>113</v>
      </c>
      <c r="AO80" t="s">
        <v>113</v>
      </c>
      <c r="AP80" t="s">
        <v>113</v>
      </c>
      <c r="AQ80">
        <v>0</v>
      </c>
      <c r="AR80" t="s">
        <v>113</v>
      </c>
      <c r="AS80">
        <v>0</v>
      </c>
      <c r="AT80" t="s">
        <v>113</v>
      </c>
      <c r="AU80">
        <v>0</v>
      </c>
      <c r="AV80" t="s">
        <v>113</v>
      </c>
      <c r="AW80" t="s">
        <v>113</v>
      </c>
      <c r="AX80" t="s">
        <v>113</v>
      </c>
      <c r="AY80" t="s">
        <v>113</v>
      </c>
      <c r="AZ80" t="s">
        <v>113</v>
      </c>
      <c r="BA80">
        <v>0</v>
      </c>
      <c r="BB80" t="s">
        <v>113</v>
      </c>
      <c r="BC80">
        <v>0</v>
      </c>
      <c r="BD80" t="s">
        <v>113</v>
      </c>
      <c r="BE80">
        <v>0</v>
      </c>
      <c r="BF80" t="s">
        <v>110</v>
      </c>
    </row>
    <row r="81" spans="1:58">
      <c r="A81" t="s">
        <v>190</v>
      </c>
      <c r="B81" t="s">
        <v>113</v>
      </c>
      <c r="C81" t="s">
        <v>113</v>
      </c>
      <c r="D81" t="s">
        <v>113</v>
      </c>
      <c r="E81" t="s">
        <v>113</v>
      </c>
      <c r="F81" t="s">
        <v>113</v>
      </c>
      <c r="G81" t="s">
        <v>113</v>
      </c>
      <c r="H81" t="s">
        <v>113</v>
      </c>
      <c r="I81" t="s">
        <v>113</v>
      </c>
      <c r="J81" t="s">
        <v>113</v>
      </c>
      <c r="K81" t="s">
        <v>113</v>
      </c>
      <c r="L81" t="s">
        <v>113</v>
      </c>
      <c r="M81" t="s">
        <v>113</v>
      </c>
      <c r="N81" t="s">
        <v>113</v>
      </c>
      <c r="O81" t="s">
        <v>113</v>
      </c>
      <c r="P81" t="s">
        <v>113</v>
      </c>
      <c r="Q81" t="s">
        <v>113</v>
      </c>
      <c r="R81" t="s">
        <v>113</v>
      </c>
      <c r="S81" t="s">
        <v>113</v>
      </c>
      <c r="T81" t="s">
        <v>113</v>
      </c>
      <c r="U81" t="s">
        <v>113</v>
      </c>
      <c r="V81" t="s">
        <v>113</v>
      </c>
      <c r="W81" t="s">
        <v>113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113</v>
      </c>
      <c r="AD81" t="s">
        <v>113</v>
      </c>
      <c r="AE81" t="s">
        <v>113</v>
      </c>
      <c r="AF81" t="s">
        <v>113</v>
      </c>
      <c r="AG81" t="s">
        <v>113</v>
      </c>
      <c r="AH81" t="s">
        <v>113</v>
      </c>
      <c r="AI81" t="s">
        <v>113</v>
      </c>
      <c r="AJ81" t="s">
        <v>113</v>
      </c>
      <c r="AK81" t="s">
        <v>113</v>
      </c>
      <c r="AL81" t="s">
        <v>113</v>
      </c>
      <c r="AM81" t="s">
        <v>113</v>
      </c>
      <c r="AN81" t="s">
        <v>113</v>
      </c>
      <c r="AO81" t="s">
        <v>113</v>
      </c>
      <c r="AP81" t="s">
        <v>113</v>
      </c>
      <c r="AQ81">
        <v>0</v>
      </c>
      <c r="AR81" t="s">
        <v>113</v>
      </c>
      <c r="AS81">
        <v>0</v>
      </c>
      <c r="AT81" t="s">
        <v>113</v>
      </c>
      <c r="AU81">
        <v>0</v>
      </c>
      <c r="AV81" t="s">
        <v>113</v>
      </c>
      <c r="AW81" t="s">
        <v>113</v>
      </c>
      <c r="AX81" t="s">
        <v>113</v>
      </c>
      <c r="AY81" t="s">
        <v>113</v>
      </c>
      <c r="AZ81" t="s">
        <v>113</v>
      </c>
      <c r="BA81">
        <v>0</v>
      </c>
      <c r="BB81" t="s">
        <v>113</v>
      </c>
      <c r="BC81">
        <v>0</v>
      </c>
      <c r="BD81" t="s">
        <v>113</v>
      </c>
      <c r="BE81">
        <v>0</v>
      </c>
      <c r="BF81" t="s">
        <v>110</v>
      </c>
    </row>
    <row r="82" spans="1:58">
      <c r="A82" t="s">
        <v>191</v>
      </c>
      <c r="B82" t="s">
        <v>113</v>
      </c>
      <c r="C82" t="s">
        <v>113</v>
      </c>
      <c r="D82" t="s">
        <v>113</v>
      </c>
      <c r="E82" t="s">
        <v>113</v>
      </c>
      <c r="F82" t="s">
        <v>113</v>
      </c>
      <c r="G82" t="s">
        <v>113</v>
      </c>
      <c r="H82" t="s">
        <v>113</v>
      </c>
      <c r="I82" t="s">
        <v>113</v>
      </c>
      <c r="J82" t="s">
        <v>113</v>
      </c>
      <c r="K82" t="s">
        <v>113</v>
      </c>
      <c r="L82" t="s">
        <v>113</v>
      </c>
      <c r="M82" t="s">
        <v>113</v>
      </c>
      <c r="N82" t="s">
        <v>113</v>
      </c>
      <c r="O82" t="s">
        <v>113</v>
      </c>
      <c r="P82" t="s">
        <v>113</v>
      </c>
      <c r="Q82" t="s">
        <v>113</v>
      </c>
      <c r="R82" t="s">
        <v>113</v>
      </c>
      <c r="S82" t="s">
        <v>113</v>
      </c>
      <c r="T82" t="s">
        <v>113</v>
      </c>
      <c r="U82" t="s">
        <v>113</v>
      </c>
      <c r="V82" t="s">
        <v>113</v>
      </c>
      <c r="W82" t="s">
        <v>113</v>
      </c>
      <c r="X82" t="s">
        <v>113</v>
      </c>
      <c r="Y82" t="s">
        <v>113</v>
      </c>
      <c r="Z82" t="s">
        <v>113</v>
      </c>
      <c r="AA82" t="s">
        <v>113</v>
      </c>
      <c r="AB82" t="s">
        <v>113</v>
      </c>
      <c r="AC82" t="s">
        <v>113</v>
      </c>
      <c r="AD82" t="s">
        <v>113</v>
      </c>
      <c r="AE82" t="s">
        <v>113</v>
      </c>
      <c r="AF82" t="s">
        <v>113</v>
      </c>
      <c r="AG82" t="s">
        <v>113</v>
      </c>
      <c r="AH82" t="s">
        <v>113</v>
      </c>
      <c r="AI82" t="s">
        <v>113</v>
      </c>
      <c r="AJ82" t="s">
        <v>113</v>
      </c>
      <c r="AK82" t="s">
        <v>113</v>
      </c>
      <c r="AL82" t="s">
        <v>113</v>
      </c>
      <c r="AM82" t="s">
        <v>113</v>
      </c>
      <c r="AN82" t="s">
        <v>113</v>
      </c>
      <c r="AO82" t="s">
        <v>113</v>
      </c>
      <c r="AP82" t="s">
        <v>113</v>
      </c>
      <c r="AQ82">
        <v>0</v>
      </c>
      <c r="AR82" t="s">
        <v>113</v>
      </c>
      <c r="AS82">
        <v>0</v>
      </c>
      <c r="AT82" t="s">
        <v>113</v>
      </c>
      <c r="AU82">
        <v>0</v>
      </c>
      <c r="AV82" t="s">
        <v>113</v>
      </c>
      <c r="AW82" t="s">
        <v>113</v>
      </c>
      <c r="AX82" t="s">
        <v>113</v>
      </c>
      <c r="AY82" t="s">
        <v>113</v>
      </c>
      <c r="AZ82" t="s">
        <v>113</v>
      </c>
      <c r="BA82">
        <v>0</v>
      </c>
      <c r="BB82" t="s">
        <v>113</v>
      </c>
      <c r="BC82">
        <v>0</v>
      </c>
      <c r="BD82" t="s">
        <v>113</v>
      </c>
      <c r="BE82">
        <v>0</v>
      </c>
      <c r="BF82" t="s">
        <v>110</v>
      </c>
    </row>
    <row r="83" spans="1:58">
      <c r="A83" t="s">
        <v>192</v>
      </c>
      <c r="B83" t="s">
        <v>113</v>
      </c>
      <c r="C83" t="s">
        <v>113</v>
      </c>
      <c r="D83" t="s">
        <v>113</v>
      </c>
      <c r="E83" t="s">
        <v>113</v>
      </c>
      <c r="F83" t="s">
        <v>113</v>
      </c>
      <c r="G83" t="s">
        <v>113</v>
      </c>
      <c r="H83" t="s">
        <v>113</v>
      </c>
      <c r="I83" t="s">
        <v>113</v>
      </c>
      <c r="J83" t="s">
        <v>113</v>
      </c>
      <c r="K83" t="s">
        <v>113</v>
      </c>
      <c r="L83" t="s">
        <v>113</v>
      </c>
      <c r="M83" t="s">
        <v>113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 t="s">
        <v>113</v>
      </c>
      <c r="T83" t="s">
        <v>113</v>
      </c>
      <c r="U83" t="s">
        <v>113</v>
      </c>
      <c r="V83" t="s">
        <v>113</v>
      </c>
      <c r="W83" t="s">
        <v>113</v>
      </c>
      <c r="X83" t="s">
        <v>113</v>
      </c>
      <c r="Y83" t="s">
        <v>113</v>
      </c>
      <c r="Z83" t="s">
        <v>113</v>
      </c>
      <c r="AA83" t="s">
        <v>113</v>
      </c>
      <c r="AB83" t="s">
        <v>113</v>
      </c>
      <c r="AC83" s="2">
        <v>105000000</v>
      </c>
      <c r="AD83" t="s">
        <v>113</v>
      </c>
      <c r="AE83">
        <v>0</v>
      </c>
      <c r="AF83" t="s">
        <v>113</v>
      </c>
      <c r="AG83" s="3">
        <v>15000000</v>
      </c>
      <c r="AH83" t="s">
        <v>113</v>
      </c>
      <c r="AI83">
        <v>0</v>
      </c>
      <c r="AJ83" t="s">
        <v>113</v>
      </c>
      <c r="AK83" s="3">
        <v>40500000</v>
      </c>
      <c r="AL83" t="s">
        <v>113</v>
      </c>
      <c r="AM83" s="3">
        <v>580000</v>
      </c>
      <c r="AN83" s="3">
        <v>580000</v>
      </c>
      <c r="AO83" s="3">
        <v>30580000</v>
      </c>
      <c r="AP83" t="s">
        <v>113</v>
      </c>
      <c r="AQ83" s="3">
        <v>1130000</v>
      </c>
      <c r="AR83" t="s">
        <v>113</v>
      </c>
      <c r="AS83" s="3">
        <v>61130000</v>
      </c>
      <c r="AT83" t="s">
        <v>113</v>
      </c>
      <c r="AU83">
        <v>0</v>
      </c>
      <c r="AV83" t="s">
        <v>113</v>
      </c>
      <c r="AW83" t="s">
        <v>113</v>
      </c>
      <c r="AX83" t="s">
        <v>113</v>
      </c>
      <c r="AY83" t="s">
        <v>113</v>
      </c>
      <c r="AZ83">
        <v>0</v>
      </c>
      <c r="BA83" s="3">
        <v>60000000</v>
      </c>
      <c r="BB83" t="s">
        <v>113</v>
      </c>
      <c r="BC83">
        <v>0</v>
      </c>
      <c r="BD83" t="s">
        <v>113</v>
      </c>
      <c r="BE83">
        <v>0</v>
      </c>
      <c r="BF83" t="s">
        <v>110</v>
      </c>
    </row>
    <row r="84" spans="1:58">
      <c r="A84" t="s">
        <v>193</v>
      </c>
      <c r="B84" t="s">
        <v>113</v>
      </c>
      <c r="C84" t="s">
        <v>113</v>
      </c>
      <c r="D84" t="s">
        <v>113</v>
      </c>
      <c r="E84" t="s">
        <v>113</v>
      </c>
      <c r="F84" t="s">
        <v>113</v>
      </c>
      <c r="G84" t="s">
        <v>113</v>
      </c>
      <c r="H84" t="s">
        <v>113</v>
      </c>
      <c r="I84" t="s">
        <v>113</v>
      </c>
      <c r="J84" t="s">
        <v>113</v>
      </c>
      <c r="K84" t="s">
        <v>113</v>
      </c>
      <c r="L84" t="s">
        <v>113</v>
      </c>
      <c r="M84" t="s">
        <v>113</v>
      </c>
      <c r="N84" t="s">
        <v>113</v>
      </c>
      <c r="O84" t="s">
        <v>113</v>
      </c>
      <c r="P84" t="s">
        <v>113</v>
      </c>
      <c r="Q84" t="s">
        <v>113</v>
      </c>
      <c r="R84" t="s">
        <v>113</v>
      </c>
      <c r="S84" t="s">
        <v>113</v>
      </c>
      <c r="T84" t="s">
        <v>113</v>
      </c>
      <c r="U84" t="s">
        <v>113</v>
      </c>
      <c r="V84" t="s">
        <v>113</v>
      </c>
      <c r="W84" t="s">
        <v>113</v>
      </c>
      <c r="X84" t="s">
        <v>113</v>
      </c>
      <c r="Y84" t="s">
        <v>113</v>
      </c>
      <c r="Z84" t="s">
        <v>113</v>
      </c>
      <c r="AA84" t="s">
        <v>113</v>
      </c>
      <c r="AB84" t="s">
        <v>113</v>
      </c>
      <c r="AC84" t="s">
        <v>113</v>
      </c>
      <c r="AD84" t="s">
        <v>113</v>
      </c>
      <c r="AE84" t="s">
        <v>113</v>
      </c>
      <c r="AF84" t="s">
        <v>113</v>
      </c>
      <c r="AG84">
        <v>0</v>
      </c>
      <c r="AH84" s="3">
        <v>3480000</v>
      </c>
      <c r="AI84" s="3">
        <v>3480000</v>
      </c>
      <c r="AJ84" s="3">
        <v>13910000</v>
      </c>
      <c r="AK84" s="3">
        <v>3480000</v>
      </c>
      <c r="AL84" s="3">
        <v>2770000</v>
      </c>
      <c r="AM84" s="3">
        <v>2770000</v>
      </c>
      <c r="AN84" s="3">
        <v>2770000</v>
      </c>
      <c r="AO84" s="3">
        <v>2770000</v>
      </c>
      <c r="AP84" t="s">
        <v>113</v>
      </c>
      <c r="AQ84">
        <v>0</v>
      </c>
      <c r="AR84" t="s">
        <v>113</v>
      </c>
      <c r="AS84">
        <v>0</v>
      </c>
      <c r="AT84" t="s">
        <v>113</v>
      </c>
      <c r="AU84">
        <v>0</v>
      </c>
      <c r="AV84" t="s">
        <v>113</v>
      </c>
      <c r="AW84" t="s">
        <v>113</v>
      </c>
      <c r="AX84" t="s">
        <v>113</v>
      </c>
      <c r="AY84" t="s">
        <v>113</v>
      </c>
      <c r="AZ84" t="s">
        <v>113</v>
      </c>
      <c r="BA84">
        <v>0</v>
      </c>
      <c r="BB84" s="3">
        <v>1600000</v>
      </c>
      <c r="BC84">
        <v>0</v>
      </c>
      <c r="BD84" s="3">
        <v>440000</v>
      </c>
      <c r="BE84">
        <v>0</v>
      </c>
      <c r="BF84" t="s">
        <v>110</v>
      </c>
    </row>
    <row r="85" spans="1:58">
      <c r="A85" t="s">
        <v>194</v>
      </c>
      <c r="B85" s="2">
        <v>2808040000</v>
      </c>
      <c r="C85" s="2">
        <v>2343860000</v>
      </c>
      <c r="D85" s="2">
        <v>2551170000</v>
      </c>
      <c r="E85" s="2">
        <v>2820700000</v>
      </c>
      <c r="F85" s="2">
        <v>2255630000</v>
      </c>
      <c r="G85" s="2">
        <v>2143410000</v>
      </c>
      <c r="H85" s="2">
        <v>2579350000</v>
      </c>
      <c r="I85" s="2">
        <v>2552810000</v>
      </c>
      <c r="J85" s="2">
        <v>2927070000</v>
      </c>
      <c r="K85" s="2">
        <v>2604850000</v>
      </c>
      <c r="L85" s="2">
        <v>1489320000</v>
      </c>
      <c r="M85" s="2">
        <v>1163310000</v>
      </c>
      <c r="N85" s="2">
        <v>1220770000</v>
      </c>
      <c r="O85" s="2">
        <v>1122370000</v>
      </c>
      <c r="P85" s="2">
        <v>1524060000</v>
      </c>
      <c r="Q85" s="2">
        <v>1584710000</v>
      </c>
      <c r="R85" s="2">
        <v>1501730000</v>
      </c>
      <c r="S85" s="2">
        <v>913930000</v>
      </c>
      <c r="T85" s="2">
        <v>976200000</v>
      </c>
      <c r="U85" s="2">
        <v>1244780000</v>
      </c>
      <c r="V85" s="2">
        <v>1610290000</v>
      </c>
      <c r="W85" s="2">
        <v>1665740000</v>
      </c>
      <c r="X85" s="2">
        <v>1535860000</v>
      </c>
      <c r="Y85" s="2">
        <v>1552890000</v>
      </c>
      <c r="Z85" s="2">
        <v>1670420000</v>
      </c>
      <c r="AA85" s="2">
        <v>1509630000</v>
      </c>
      <c r="AB85" s="2">
        <v>1447040000</v>
      </c>
      <c r="AC85" s="2">
        <v>1206440000</v>
      </c>
      <c r="AD85" s="2">
        <v>1196810000</v>
      </c>
      <c r="AE85" s="2">
        <v>1122720000</v>
      </c>
      <c r="AF85" s="2">
        <v>990960000</v>
      </c>
      <c r="AG85" s="2">
        <v>932930000</v>
      </c>
      <c r="AH85" s="2">
        <v>955090000</v>
      </c>
      <c r="AI85" s="2">
        <v>910890000</v>
      </c>
      <c r="AJ85" s="2">
        <v>885600000</v>
      </c>
      <c r="AK85" s="2">
        <v>870320000</v>
      </c>
      <c r="AL85" s="2">
        <v>722900000</v>
      </c>
      <c r="AM85" s="2">
        <v>710590000</v>
      </c>
      <c r="AN85" s="2">
        <v>683460000</v>
      </c>
      <c r="AO85" s="2">
        <v>734950000</v>
      </c>
      <c r="AP85" s="2">
        <v>652120000</v>
      </c>
      <c r="AQ85" s="2">
        <v>657270000</v>
      </c>
      <c r="AR85" s="2">
        <v>624250000</v>
      </c>
      <c r="AS85" s="2">
        <v>673590000</v>
      </c>
      <c r="AT85" s="2">
        <v>483070000</v>
      </c>
      <c r="AU85" s="2">
        <v>586810000</v>
      </c>
      <c r="AV85" s="2">
        <v>651780000</v>
      </c>
      <c r="AW85" s="2">
        <v>687010000</v>
      </c>
      <c r="AX85" s="2">
        <v>691180000</v>
      </c>
      <c r="AY85" s="2">
        <v>628730000</v>
      </c>
      <c r="AZ85" s="2">
        <v>635970000</v>
      </c>
      <c r="BA85" s="2">
        <v>655410000</v>
      </c>
      <c r="BB85" s="2">
        <v>549610000</v>
      </c>
      <c r="BC85" s="2">
        <v>382260000</v>
      </c>
      <c r="BD85" s="2">
        <v>404200000</v>
      </c>
      <c r="BE85" s="2">
        <v>382490000</v>
      </c>
      <c r="BF85" t="s">
        <v>110</v>
      </c>
    </row>
    <row r="86" spans="1:58">
      <c r="A86" t="s">
        <v>195</v>
      </c>
      <c r="B86" t="s">
        <v>113</v>
      </c>
      <c r="C86" t="s">
        <v>113</v>
      </c>
      <c r="D86" t="s">
        <v>113</v>
      </c>
      <c r="E86" t="s">
        <v>113</v>
      </c>
      <c r="F86" t="s">
        <v>113</v>
      </c>
      <c r="G86" t="s">
        <v>113</v>
      </c>
      <c r="H86" t="s">
        <v>113</v>
      </c>
      <c r="I86" t="s">
        <v>113</v>
      </c>
      <c r="J86" t="s">
        <v>113</v>
      </c>
      <c r="K86" t="s">
        <v>113</v>
      </c>
      <c r="L86" t="s">
        <v>113</v>
      </c>
      <c r="M86" t="s">
        <v>113</v>
      </c>
      <c r="N86" t="s">
        <v>113</v>
      </c>
      <c r="O86" t="s">
        <v>113</v>
      </c>
      <c r="P86" t="s">
        <v>113</v>
      </c>
      <c r="Q86" t="s">
        <v>113</v>
      </c>
      <c r="R86" t="s">
        <v>113</v>
      </c>
      <c r="S86" t="s">
        <v>113</v>
      </c>
      <c r="T86" t="s">
        <v>113</v>
      </c>
      <c r="U86" t="s">
        <v>113</v>
      </c>
      <c r="V86" t="s">
        <v>113</v>
      </c>
      <c r="W86" t="s">
        <v>113</v>
      </c>
      <c r="X86" t="s">
        <v>113</v>
      </c>
      <c r="Y86" t="s">
        <v>113</v>
      </c>
      <c r="Z86" t="s">
        <v>113</v>
      </c>
      <c r="AA86" t="s">
        <v>113</v>
      </c>
      <c r="AB86" t="s">
        <v>113</v>
      </c>
      <c r="AC86" t="s">
        <v>113</v>
      </c>
      <c r="AD86" s="2">
        <v>105000000</v>
      </c>
      <c r="AE86" s="2">
        <v>105000000</v>
      </c>
      <c r="AF86" s="2">
        <v>120000000</v>
      </c>
      <c r="AG86" s="2">
        <v>105000000</v>
      </c>
      <c r="AH86" s="2">
        <v>120000000</v>
      </c>
      <c r="AI86" s="2">
        <v>142500000</v>
      </c>
      <c r="AJ86" s="2">
        <v>160500000</v>
      </c>
      <c r="AK86" s="3">
        <v>60000000</v>
      </c>
      <c r="AL86" s="2">
        <v>145500000</v>
      </c>
      <c r="AM86" s="2">
        <v>160500000</v>
      </c>
      <c r="AN86" s="2">
        <v>190500000</v>
      </c>
      <c r="AO86" s="2">
        <v>115500000</v>
      </c>
      <c r="AP86" s="2">
        <v>145500000</v>
      </c>
      <c r="AQ86" s="2">
        <v>185500000</v>
      </c>
      <c r="AR86" s="2">
        <v>178630000</v>
      </c>
      <c r="AS86" s="2">
        <v>102500000</v>
      </c>
      <c r="AT86" s="2">
        <v>162500000</v>
      </c>
      <c r="AU86" s="2">
        <v>140000000</v>
      </c>
      <c r="AV86" s="2">
        <v>110000000</v>
      </c>
      <c r="AW86" s="3">
        <v>60000000</v>
      </c>
      <c r="AX86" s="3">
        <v>60000000</v>
      </c>
      <c r="AY86" s="3">
        <v>60000000</v>
      </c>
      <c r="AZ86" s="3">
        <v>30000000</v>
      </c>
      <c r="BA86">
        <v>0</v>
      </c>
      <c r="BB86" s="3">
        <v>60000000</v>
      </c>
      <c r="BC86" s="3">
        <v>69500000</v>
      </c>
      <c r="BD86" s="3">
        <v>79500000</v>
      </c>
      <c r="BE86" s="3">
        <v>79500000</v>
      </c>
      <c r="BF86" t="s">
        <v>110</v>
      </c>
    </row>
    <row r="87" spans="1:58">
      <c r="A87" t="s">
        <v>196</v>
      </c>
      <c r="B87" t="s">
        <v>113</v>
      </c>
      <c r="C87" t="s">
        <v>113</v>
      </c>
      <c r="D87" t="s">
        <v>113</v>
      </c>
      <c r="E87" t="s">
        <v>113</v>
      </c>
      <c r="F87" t="s">
        <v>113</v>
      </c>
      <c r="G87" t="s">
        <v>113</v>
      </c>
      <c r="H87" t="s">
        <v>113</v>
      </c>
      <c r="I87" t="s">
        <v>113</v>
      </c>
      <c r="J87" t="s">
        <v>113</v>
      </c>
      <c r="K87" t="s">
        <v>113</v>
      </c>
      <c r="L87" t="s">
        <v>113</v>
      </c>
      <c r="M87" t="s">
        <v>113</v>
      </c>
      <c r="N87" t="s">
        <v>113</v>
      </c>
      <c r="O87" t="s">
        <v>113</v>
      </c>
      <c r="P87" t="s">
        <v>113</v>
      </c>
      <c r="Q87" t="s">
        <v>113</v>
      </c>
      <c r="R87" t="s">
        <v>113</v>
      </c>
      <c r="S87" t="s">
        <v>113</v>
      </c>
      <c r="T87" t="s">
        <v>113</v>
      </c>
      <c r="U87" t="s">
        <v>113</v>
      </c>
      <c r="V87" t="s">
        <v>113</v>
      </c>
      <c r="W87" t="s">
        <v>113</v>
      </c>
      <c r="X87" t="s">
        <v>113</v>
      </c>
      <c r="Y87" t="s">
        <v>113</v>
      </c>
      <c r="Z87" t="s">
        <v>113</v>
      </c>
      <c r="AA87" t="s">
        <v>113</v>
      </c>
      <c r="AB87" t="s">
        <v>113</v>
      </c>
      <c r="AC87" t="s">
        <v>113</v>
      </c>
      <c r="AD87" t="s">
        <v>113</v>
      </c>
      <c r="AE87" t="s">
        <v>113</v>
      </c>
      <c r="AF87" t="s">
        <v>113</v>
      </c>
      <c r="AG87" t="s">
        <v>113</v>
      </c>
      <c r="AH87" t="s">
        <v>113</v>
      </c>
      <c r="AI87" t="s">
        <v>113</v>
      </c>
      <c r="AJ87" t="s">
        <v>113</v>
      </c>
      <c r="AK87" t="s">
        <v>113</v>
      </c>
      <c r="AL87" t="s">
        <v>113</v>
      </c>
      <c r="AM87" t="s">
        <v>113</v>
      </c>
      <c r="AN87" t="s">
        <v>113</v>
      </c>
      <c r="AO87" t="s">
        <v>113</v>
      </c>
      <c r="AP87" t="s">
        <v>113</v>
      </c>
      <c r="AQ87">
        <v>0</v>
      </c>
      <c r="AR87" t="s">
        <v>113</v>
      </c>
      <c r="AS87">
        <v>0</v>
      </c>
      <c r="AT87" t="s">
        <v>113</v>
      </c>
      <c r="AU87">
        <v>0</v>
      </c>
      <c r="AV87" t="s">
        <v>113</v>
      </c>
      <c r="AW87" t="s">
        <v>113</v>
      </c>
      <c r="AX87" t="s">
        <v>113</v>
      </c>
      <c r="AY87" t="s">
        <v>113</v>
      </c>
      <c r="AZ87" t="s">
        <v>113</v>
      </c>
      <c r="BA87">
        <v>0</v>
      </c>
      <c r="BB87" t="s">
        <v>113</v>
      </c>
      <c r="BC87">
        <v>0</v>
      </c>
      <c r="BD87" t="s">
        <v>113</v>
      </c>
      <c r="BE87">
        <v>0</v>
      </c>
      <c r="BF87" t="s">
        <v>110</v>
      </c>
    </row>
    <row r="88" spans="1:58">
      <c r="A88" t="s">
        <v>197</v>
      </c>
      <c r="B88" t="s">
        <v>113</v>
      </c>
      <c r="C88" s="3">
        <v>1000000</v>
      </c>
      <c r="D88" t="s">
        <v>113</v>
      </c>
      <c r="E88" s="3">
        <v>1000000</v>
      </c>
      <c r="F88" t="s">
        <v>113</v>
      </c>
      <c r="G88" s="3">
        <v>1000000</v>
      </c>
      <c r="H88" t="s">
        <v>113</v>
      </c>
      <c r="I88" s="3">
        <v>1000000</v>
      </c>
      <c r="J88" s="3">
        <v>1000000</v>
      </c>
      <c r="K88" s="3">
        <v>1000000</v>
      </c>
      <c r="L88" s="3">
        <v>1000000</v>
      </c>
      <c r="M88" s="3">
        <v>1000000</v>
      </c>
      <c r="N88" s="3">
        <v>1000000</v>
      </c>
      <c r="O88" s="3">
        <v>1000000</v>
      </c>
      <c r="P88" s="3">
        <v>1000000</v>
      </c>
      <c r="Q88" s="3">
        <v>1000000</v>
      </c>
      <c r="R88" s="3">
        <v>1000000</v>
      </c>
      <c r="S88" s="3">
        <v>1000000</v>
      </c>
      <c r="T88" s="3">
        <v>1000000</v>
      </c>
      <c r="U88" s="3">
        <v>1000000</v>
      </c>
      <c r="V88" s="3">
        <v>1000000</v>
      </c>
      <c r="W88" s="3">
        <v>1000000</v>
      </c>
      <c r="X88" s="3">
        <v>1000000</v>
      </c>
      <c r="Y88" s="3">
        <v>1000000</v>
      </c>
      <c r="Z88" s="3">
        <v>1000000</v>
      </c>
      <c r="AA88" s="3">
        <v>1000000</v>
      </c>
      <c r="AB88" s="3">
        <v>1000000</v>
      </c>
      <c r="AC88" s="3">
        <v>1000000</v>
      </c>
      <c r="AD88" s="3">
        <v>1000000</v>
      </c>
      <c r="AE88" s="3">
        <v>1000000</v>
      </c>
      <c r="AF88" s="3">
        <v>1000000</v>
      </c>
      <c r="AG88" s="3">
        <v>1000000</v>
      </c>
      <c r="AH88" s="3">
        <v>1000000</v>
      </c>
      <c r="AI88" s="3">
        <v>1000000</v>
      </c>
      <c r="AJ88" s="3">
        <v>1000000</v>
      </c>
      <c r="AK88" s="3">
        <v>1000000</v>
      </c>
      <c r="AL88" s="3">
        <v>1000000</v>
      </c>
      <c r="AM88" s="3">
        <v>1000000</v>
      </c>
      <c r="AN88" s="3">
        <v>1000000</v>
      </c>
      <c r="AO88" s="3">
        <v>1000000</v>
      </c>
      <c r="AP88" s="3">
        <v>1570000</v>
      </c>
      <c r="AQ88" s="3">
        <v>1000000</v>
      </c>
      <c r="AR88" s="3">
        <v>1000000</v>
      </c>
      <c r="AS88" s="3">
        <v>1000000</v>
      </c>
      <c r="AT88" s="3">
        <v>2100000</v>
      </c>
      <c r="AU88" s="3">
        <v>2100000</v>
      </c>
      <c r="AV88" s="3">
        <v>2100000</v>
      </c>
      <c r="AW88" s="3">
        <v>2100000</v>
      </c>
      <c r="AX88" s="3">
        <v>2050000</v>
      </c>
      <c r="AY88" s="3">
        <v>2050000</v>
      </c>
      <c r="AZ88" s="3">
        <v>2050000</v>
      </c>
      <c r="BA88" s="3">
        <v>2050000</v>
      </c>
      <c r="BB88" s="3">
        <v>2050000</v>
      </c>
      <c r="BC88" s="3">
        <v>4950000</v>
      </c>
      <c r="BD88" s="3">
        <v>4950000</v>
      </c>
      <c r="BE88" s="3">
        <v>5400000</v>
      </c>
      <c r="BF88" t="s">
        <v>110</v>
      </c>
    </row>
    <row r="89" spans="1:58">
      <c r="A89" t="s">
        <v>198</v>
      </c>
      <c r="B89" t="s">
        <v>113</v>
      </c>
      <c r="C89" t="s">
        <v>113</v>
      </c>
      <c r="D89" t="s">
        <v>113</v>
      </c>
      <c r="E89" t="s">
        <v>113</v>
      </c>
      <c r="F89" t="s">
        <v>113</v>
      </c>
      <c r="G89" t="s">
        <v>113</v>
      </c>
      <c r="H89" t="s">
        <v>113</v>
      </c>
      <c r="I89" t="s">
        <v>113</v>
      </c>
      <c r="J89" t="s">
        <v>113</v>
      </c>
      <c r="K89" t="s">
        <v>113</v>
      </c>
      <c r="L89" t="s">
        <v>113</v>
      </c>
      <c r="M89" t="s">
        <v>113</v>
      </c>
      <c r="N89" t="s">
        <v>113</v>
      </c>
      <c r="O89" t="s">
        <v>113</v>
      </c>
      <c r="P89" t="s">
        <v>113</v>
      </c>
      <c r="Q89" t="s">
        <v>113</v>
      </c>
      <c r="R89" t="s">
        <v>113</v>
      </c>
      <c r="S89" t="s">
        <v>113</v>
      </c>
      <c r="T89" t="s">
        <v>113</v>
      </c>
      <c r="U89" t="s">
        <v>113</v>
      </c>
      <c r="V89" t="s">
        <v>113</v>
      </c>
      <c r="W89" t="s">
        <v>113</v>
      </c>
      <c r="X89" t="s">
        <v>113</v>
      </c>
      <c r="Y89" t="s">
        <v>113</v>
      </c>
      <c r="Z89" t="s">
        <v>113</v>
      </c>
      <c r="AA89" t="s">
        <v>113</v>
      </c>
      <c r="AB89" t="s">
        <v>113</v>
      </c>
      <c r="AC89" t="s">
        <v>113</v>
      </c>
      <c r="AD89" t="s">
        <v>113</v>
      </c>
      <c r="AE89" t="s">
        <v>113</v>
      </c>
      <c r="AF89" t="s">
        <v>113</v>
      </c>
      <c r="AG89" t="s">
        <v>113</v>
      </c>
      <c r="AH89" t="s">
        <v>113</v>
      </c>
      <c r="AI89" t="s">
        <v>113</v>
      </c>
      <c r="AJ89" t="s">
        <v>113</v>
      </c>
      <c r="AK89" t="s">
        <v>113</v>
      </c>
      <c r="AL89" t="s">
        <v>113</v>
      </c>
      <c r="AM89" t="s">
        <v>113</v>
      </c>
      <c r="AN89" t="s">
        <v>113</v>
      </c>
      <c r="AO89" t="s">
        <v>113</v>
      </c>
      <c r="AP89" t="s">
        <v>113</v>
      </c>
      <c r="AQ89">
        <v>0</v>
      </c>
      <c r="AR89" t="s">
        <v>113</v>
      </c>
      <c r="AS89">
        <v>0</v>
      </c>
      <c r="AT89" t="s">
        <v>113</v>
      </c>
      <c r="AU89">
        <v>0</v>
      </c>
      <c r="AV89" t="s">
        <v>113</v>
      </c>
      <c r="AW89" t="s">
        <v>113</v>
      </c>
      <c r="AX89" t="s">
        <v>113</v>
      </c>
      <c r="AY89" t="s">
        <v>113</v>
      </c>
      <c r="AZ89" t="s">
        <v>113</v>
      </c>
      <c r="BA89">
        <v>0</v>
      </c>
      <c r="BB89" t="s">
        <v>113</v>
      </c>
      <c r="BC89">
        <v>0</v>
      </c>
      <c r="BD89" t="s">
        <v>113</v>
      </c>
      <c r="BE89">
        <v>0</v>
      </c>
      <c r="BF89" t="s">
        <v>110</v>
      </c>
    </row>
    <row r="90" spans="1:58">
      <c r="A90" t="s">
        <v>199</v>
      </c>
      <c r="B90" t="s">
        <v>113</v>
      </c>
      <c r="C90" t="s">
        <v>113</v>
      </c>
      <c r="D90" t="s">
        <v>113</v>
      </c>
      <c r="E90" t="s">
        <v>113</v>
      </c>
      <c r="F90" t="s">
        <v>113</v>
      </c>
      <c r="G90" t="s">
        <v>113</v>
      </c>
      <c r="H90" t="s">
        <v>113</v>
      </c>
      <c r="I90" t="s">
        <v>113</v>
      </c>
      <c r="J90" t="s">
        <v>113</v>
      </c>
      <c r="K90" t="s">
        <v>113</v>
      </c>
      <c r="L90" t="s">
        <v>113</v>
      </c>
      <c r="M90" t="s">
        <v>113</v>
      </c>
      <c r="N90" t="s">
        <v>113</v>
      </c>
      <c r="O90" t="s">
        <v>113</v>
      </c>
      <c r="P90" t="s">
        <v>113</v>
      </c>
      <c r="Q90" t="s">
        <v>113</v>
      </c>
      <c r="R90" t="s">
        <v>113</v>
      </c>
      <c r="S90" t="s">
        <v>113</v>
      </c>
      <c r="T90" t="s">
        <v>113</v>
      </c>
      <c r="U90" t="s">
        <v>113</v>
      </c>
      <c r="V90" t="s">
        <v>113</v>
      </c>
      <c r="W90" t="s">
        <v>113</v>
      </c>
      <c r="X90" t="s">
        <v>113</v>
      </c>
      <c r="Y90" t="s">
        <v>113</v>
      </c>
      <c r="Z90" t="s">
        <v>113</v>
      </c>
      <c r="AA90" t="s">
        <v>113</v>
      </c>
      <c r="AB90" t="s">
        <v>113</v>
      </c>
      <c r="AC90" t="s">
        <v>113</v>
      </c>
      <c r="AD90" t="s">
        <v>113</v>
      </c>
      <c r="AE90" t="s">
        <v>113</v>
      </c>
      <c r="AF90" t="s">
        <v>113</v>
      </c>
      <c r="AG90" t="s">
        <v>113</v>
      </c>
      <c r="AH90" t="s">
        <v>113</v>
      </c>
      <c r="AI90" t="s">
        <v>113</v>
      </c>
      <c r="AJ90" t="s">
        <v>113</v>
      </c>
      <c r="AK90" t="s">
        <v>113</v>
      </c>
      <c r="AL90" t="s">
        <v>113</v>
      </c>
      <c r="AM90" t="s">
        <v>113</v>
      </c>
      <c r="AN90" t="s">
        <v>113</v>
      </c>
      <c r="AO90" t="s">
        <v>113</v>
      </c>
      <c r="AP90" t="s">
        <v>113</v>
      </c>
      <c r="AQ90">
        <v>0</v>
      </c>
      <c r="AR90" t="s">
        <v>113</v>
      </c>
      <c r="AS90">
        <v>0</v>
      </c>
      <c r="AT90" t="s">
        <v>113</v>
      </c>
      <c r="AU90">
        <v>0</v>
      </c>
      <c r="AV90" t="s">
        <v>113</v>
      </c>
      <c r="AW90" t="s">
        <v>113</v>
      </c>
      <c r="AX90" t="s">
        <v>113</v>
      </c>
      <c r="AY90" t="s">
        <v>113</v>
      </c>
      <c r="AZ90" t="s">
        <v>113</v>
      </c>
      <c r="BA90">
        <v>0</v>
      </c>
      <c r="BB90" t="s">
        <v>113</v>
      </c>
      <c r="BC90">
        <v>0</v>
      </c>
      <c r="BD90" t="s">
        <v>113</v>
      </c>
      <c r="BE90">
        <v>0</v>
      </c>
      <c r="BF90" t="s">
        <v>110</v>
      </c>
    </row>
    <row r="91" spans="1:58">
      <c r="A91" t="s">
        <v>200</v>
      </c>
      <c r="B91" s="3">
        <v>18570000</v>
      </c>
      <c r="C91" s="3">
        <v>18040000</v>
      </c>
      <c r="D91" s="3">
        <v>18900000</v>
      </c>
      <c r="E91" s="3">
        <v>18900000</v>
      </c>
      <c r="F91" s="3">
        <v>19180000</v>
      </c>
      <c r="G91" s="3">
        <v>19650000</v>
      </c>
      <c r="H91" s="3">
        <v>19650000</v>
      </c>
      <c r="I91" s="3">
        <v>20600000</v>
      </c>
      <c r="J91" s="3">
        <v>21140000</v>
      </c>
      <c r="K91" s="3">
        <v>21560000</v>
      </c>
      <c r="L91" s="3">
        <v>10590000</v>
      </c>
      <c r="M91" s="3">
        <v>12310000</v>
      </c>
      <c r="N91" s="3">
        <v>13880000</v>
      </c>
      <c r="O91" s="3">
        <v>13180000</v>
      </c>
      <c r="P91" s="3">
        <v>11780000</v>
      </c>
      <c r="Q91" s="3">
        <v>11380000</v>
      </c>
      <c r="R91" s="3">
        <v>14850000</v>
      </c>
      <c r="S91" s="3">
        <v>14850000</v>
      </c>
      <c r="T91" s="3">
        <v>17520000</v>
      </c>
      <c r="U91" s="3">
        <v>13920000</v>
      </c>
      <c r="V91" s="3">
        <v>18260000</v>
      </c>
      <c r="W91" s="3">
        <v>18260000</v>
      </c>
      <c r="X91" t="s">
        <v>113</v>
      </c>
      <c r="Y91" s="3">
        <v>22210000</v>
      </c>
      <c r="Z91" t="s">
        <v>113</v>
      </c>
      <c r="AA91" t="s">
        <v>113</v>
      </c>
      <c r="AB91" t="s">
        <v>113</v>
      </c>
      <c r="AC91" t="s">
        <v>113</v>
      </c>
      <c r="AD91" t="s">
        <v>113</v>
      </c>
      <c r="AE91" t="s">
        <v>113</v>
      </c>
      <c r="AF91" t="s">
        <v>113</v>
      </c>
      <c r="AG91" t="s">
        <v>113</v>
      </c>
      <c r="AH91" t="s">
        <v>113</v>
      </c>
      <c r="AI91" t="s">
        <v>113</v>
      </c>
      <c r="AJ91" t="s">
        <v>113</v>
      </c>
      <c r="AK91" t="s">
        <v>113</v>
      </c>
      <c r="AL91" t="s">
        <v>113</v>
      </c>
      <c r="AM91" t="s">
        <v>113</v>
      </c>
      <c r="AN91" t="s">
        <v>113</v>
      </c>
      <c r="AO91" t="s">
        <v>113</v>
      </c>
      <c r="AP91" t="s">
        <v>113</v>
      </c>
      <c r="AQ91">
        <v>0</v>
      </c>
      <c r="AR91" t="s">
        <v>113</v>
      </c>
      <c r="AS91">
        <v>0</v>
      </c>
      <c r="AT91" t="s">
        <v>113</v>
      </c>
      <c r="AU91" t="s">
        <v>113</v>
      </c>
      <c r="AV91" t="s">
        <v>113</v>
      </c>
      <c r="AW91" t="s">
        <v>113</v>
      </c>
      <c r="AX91" t="s">
        <v>113</v>
      </c>
      <c r="AY91" t="s">
        <v>113</v>
      </c>
      <c r="AZ91" t="s">
        <v>113</v>
      </c>
      <c r="BA91" t="s">
        <v>113</v>
      </c>
      <c r="BB91" t="s">
        <v>113</v>
      </c>
      <c r="BC91" t="s">
        <v>113</v>
      </c>
      <c r="BD91" t="s">
        <v>113</v>
      </c>
      <c r="BE91" t="s">
        <v>113</v>
      </c>
      <c r="BF91" t="s">
        <v>110</v>
      </c>
    </row>
    <row r="92" spans="1:58">
      <c r="A92" t="s">
        <v>201</v>
      </c>
      <c r="B92" s="2">
        <v>132360000</v>
      </c>
      <c r="C92" s="2">
        <v>133920000</v>
      </c>
      <c r="D92" s="2">
        <v>136320000</v>
      </c>
      <c r="E92" s="2">
        <v>138640000</v>
      </c>
      <c r="F92" s="2">
        <v>141060000</v>
      </c>
      <c r="G92" s="2">
        <v>143470000</v>
      </c>
      <c r="H92" s="2">
        <v>145890000</v>
      </c>
      <c r="I92" s="2">
        <v>148330000</v>
      </c>
      <c r="J92" s="2">
        <v>150770000</v>
      </c>
      <c r="K92" s="2">
        <v>153220000</v>
      </c>
      <c r="L92" t="s">
        <v>113</v>
      </c>
      <c r="M92" t="s">
        <v>113</v>
      </c>
      <c r="N92" t="s">
        <v>113</v>
      </c>
      <c r="O92" t="s">
        <v>113</v>
      </c>
      <c r="P92" t="s">
        <v>113</v>
      </c>
      <c r="Q92" t="s">
        <v>113</v>
      </c>
      <c r="R92" t="s">
        <v>113</v>
      </c>
      <c r="S92" t="s">
        <v>113</v>
      </c>
      <c r="T92" t="s">
        <v>113</v>
      </c>
      <c r="U92" t="s">
        <v>113</v>
      </c>
      <c r="V92" t="s">
        <v>113</v>
      </c>
      <c r="W92" t="s">
        <v>113</v>
      </c>
      <c r="X92" t="s">
        <v>113</v>
      </c>
      <c r="Y92" t="s">
        <v>113</v>
      </c>
      <c r="Z92" t="s">
        <v>113</v>
      </c>
      <c r="AA92" t="s">
        <v>113</v>
      </c>
      <c r="AB92" t="s">
        <v>113</v>
      </c>
      <c r="AC92" t="s">
        <v>113</v>
      </c>
      <c r="AD92" t="s">
        <v>113</v>
      </c>
      <c r="AE92" t="s">
        <v>113</v>
      </c>
      <c r="AF92" t="s">
        <v>113</v>
      </c>
      <c r="AG92" t="s">
        <v>113</v>
      </c>
      <c r="AH92" t="s">
        <v>113</v>
      </c>
      <c r="AI92" t="s">
        <v>113</v>
      </c>
      <c r="AJ92" t="s">
        <v>113</v>
      </c>
      <c r="AK92" t="s">
        <v>113</v>
      </c>
      <c r="AL92" t="s">
        <v>113</v>
      </c>
      <c r="AM92" t="s">
        <v>113</v>
      </c>
      <c r="AN92" t="s">
        <v>113</v>
      </c>
      <c r="AO92" t="s">
        <v>113</v>
      </c>
      <c r="AP92" t="s">
        <v>113</v>
      </c>
      <c r="AQ92">
        <v>0</v>
      </c>
      <c r="AR92" t="s">
        <v>113</v>
      </c>
      <c r="AS92">
        <v>0</v>
      </c>
      <c r="AT92" t="s">
        <v>113</v>
      </c>
      <c r="AU92">
        <v>0</v>
      </c>
      <c r="AV92" t="s">
        <v>113</v>
      </c>
      <c r="AW92" t="s">
        <v>113</v>
      </c>
      <c r="AX92" t="s">
        <v>113</v>
      </c>
      <c r="AY92" t="s">
        <v>113</v>
      </c>
      <c r="AZ92" t="s">
        <v>113</v>
      </c>
      <c r="BA92">
        <v>0</v>
      </c>
      <c r="BB92" t="s">
        <v>113</v>
      </c>
      <c r="BC92">
        <v>0</v>
      </c>
      <c r="BD92" t="s">
        <v>113</v>
      </c>
      <c r="BE92">
        <v>0</v>
      </c>
      <c r="BF92" t="s">
        <v>110</v>
      </c>
    </row>
    <row r="93" spans="1:58">
      <c r="A93" t="s">
        <v>202</v>
      </c>
      <c r="B93" t="s">
        <v>113</v>
      </c>
      <c r="C93" t="s">
        <v>113</v>
      </c>
      <c r="D93" t="s">
        <v>113</v>
      </c>
      <c r="E93" t="s">
        <v>113</v>
      </c>
      <c r="F93" t="s">
        <v>113</v>
      </c>
      <c r="G93" t="s">
        <v>113</v>
      </c>
      <c r="H93" t="s">
        <v>113</v>
      </c>
      <c r="I93" t="s">
        <v>113</v>
      </c>
      <c r="J93" t="s">
        <v>113</v>
      </c>
      <c r="K93" t="s">
        <v>113</v>
      </c>
      <c r="L93" t="s">
        <v>113</v>
      </c>
      <c r="M93" t="s">
        <v>113</v>
      </c>
      <c r="N93" t="s">
        <v>113</v>
      </c>
      <c r="O93" t="s">
        <v>113</v>
      </c>
      <c r="P93" t="s">
        <v>113</v>
      </c>
      <c r="Q93" t="s">
        <v>113</v>
      </c>
      <c r="R93" t="s">
        <v>113</v>
      </c>
      <c r="S93" t="s">
        <v>113</v>
      </c>
      <c r="T93" t="s">
        <v>113</v>
      </c>
      <c r="U93" t="s">
        <v>113</v>
      </c>
      <c r="V93" t="s">
        <v>113</v>
      </c>
      <c r="W93" t="s">
        <v>113</v>
      </c>
      <c r="X93" s="3">
        <v>22210000</v>
      </c>
      <c r="Y93" t="s">
        <v>113</v>
      </c>
      <c r="Z93" s="3">
        <v>17280000</v>
      </c>
      <c r="AA93" s="3">
        <v>19560000</v>
      </c>
      <c r="AB93" s="3">
        <v>25380000</v>
      </c>
      <c r="AC93" s="3">
        <v>25380000</v>
      </c>
      <c r="AD93" s="3">
        <v>20240000</v>
      </c>
      <c r="AE93" s="3">
        <v>28180000</v>
      </c>
      <c r="AF93" s="3">
        <v>28180000</v>
      </c>
      <c r="AG93" s="3">
        <v>28180000</v>
      </c>
      <c r="AH93" s="3">
        <v>10420000</v>
      </c>
      <c r="AI93" s="3">
        <v>10420000</v>
      </c>
      <c r="AJ93" t="s">
        <v>113</v>
      </c>
      <c r="AK93" s="3">
        <v>10420000</v>
      </c>
      <c r="AL93" s="3">
        <v>10260000</v>
      </c>
      <c r="AM93" s="3">
        <v>10260000</v>
      </c>
      <c r="AN93" s="3">
        <v>10260000</v>
      </c>
      <c r="AO93" s="3">
        <v>10260000</v>
      </c>
      <c r="AP93" s="3">
        <v>1300000</v>
      </c>
      <c r="AQ93" s="3">
        <v>1300000</v>
      </c>
      <c r="AR93" s="3">
        <v>1300000</v>
      </c>
      <c r="AS93" s="3">
        <v>1300000</v>
      </c>
      <c r="AT93" t="s">
        <v>113</v>
      </c>
      <c r="AU93">
        <v>0</v>
      </c>
      <c r="AV93" t="s">
        <v>113</v>
      </c>
      <c r="AW93" t="s">
        <v>113</v>
      </c>
      <c r="AX93" t="s">
        <v>113</v>
      </c>
      <c r="AY93" t="s">
        <v>113</v>
      </c>
      <c r="AZ93" t="s">
        <v>113</v>
      </c>
      <c r="BA93">
        <v>0</v>
      </c>
      <c r="BB93" t="s">
        <v>113</v>
      </c>
      <c r="BC93">
        <v>0</v>
      </c>
      <c r="BD93" t="s">
        <v>113</v>
      </c>
      <c r="BE93">
        <v>0</v>
      </c>
      <c r="BF93" t="s">
        <v>110</v>
      </c>
    </row>
    <row r="94" spans="1:58">
      <c r="A94" t="s">
        <v>203</v>
      </c>
      <c r="B94" s="2">
        <v>151930000</v>
      </c>
      <c r="C94" s="2">
        <v>152960000</v>
      </c>
      <c r="D94" s="2">
        <v>156230000</v>
      </c>
      <c r="E94" s="2">
        <v>158550000</v>
      </c>
      <c r="F94" s="2">
        <v>161240000</v>
      </c>
      <c r="G94" s="2">
        <v>164120000</v>
      </c>
      <c r="H94" s="2">
        <v>166540000</v>
      </c>
      <c r="I94" s="2">
        <v>169920000</v>
      </c>
      <c r="J94" s="2">
        <v>172910000</v>
      </c>
      <c r="K94" s="2">
        <v>175780000</v>
      </c>
      <c r="L94" s="3">
        <v>11590000</v>
      </c>
      <c r="M94" s="3">
        <v>13310000</v>
      </c>
      <c r="N94" s="3">
        <v>14880000</v>
      </c>
      <c r="O94" s="3">
        <v>14180000</v>
      </c>
      <c r="P94" s="3">
        <v>12780000</v>
      </c>
      <c r="Q94" s="3">
        <v>12380000</v>
      </c>
      <c r="R94" s="3">
        <v>15850000</v>
      </c>
      <c r="S94" s="3">
        <v>15850000</v>
      </c>
      <c r="T94" s="3">
        <v>18520000</v>
      </c>
      <c r="U94" s="3">
        <v>14920000</v>
      </c>
      <c r="V94" s="3">
        <v>19260000</v>
      </c>
      <c r="W94" s="3">
        <v>19260000</v>
      </c>
      <c r="X94" s="3">
        <v>23210000</v>
      </c>
      <c r="Y94" s="3">
        <v>23210000</v>
      </c>
      <c r="Z94" s="3">
        <v>18280000</v>
      </c>
      <c r="AA94" s="3">
        <v>20560000</v>
      </c>
      <c r="AB94" s="3">
        <v>26380000</v>
      </c>
      <c r="AC94" s="3">
        <v>26380000</v>
      </c>
      <c r="AD94" s="2">
        <v>126240000</v>
      </c>
      <c r="AE94" s="2">
        <v>134180000</v>
      </c>
      <c r="AF94" s="2">
        <v>149180000</v>
      </c>
      <c r="AG94" s="2">
        <v>134180000</v>
      </c>
      <c r="AH94" s="2">
        <v>131420000</v>
      </c>
      <c r="AI94" s="2">
        <v>153920000</v>
      </c>
      <c r="AJ94" s="2">
        <v>161500000</v>
      </c>
      <c r="AK94" s="3">
        <v>71420000</v>
      </c>
      <c r="AL94" s="2">
        <v>156760000</v>
      </c>
      <c r="AM94" s="2">
        <v>171760000</v>
      </c>
      <c r="AN94" s="2">
        <v>201760000</v>
      </c>
      <c r="AO94" s="2">
        <v>126760000</v>
      </c>
      <c r="AP94" s="2">
        <v>148370000</v>
      </c>
      <c r="AQ94" s="2">
        <v>187800000</v>
      </c>
      <c r="AR94" s="2">
        <v>180930000</v>
      </c>
      <c r="AS94" s="2">
        <v>104800000</v>
      </c>
      <c r="AT94" s="2">
        <v>164600000</v>
      </c>
      <c r="AU94" s="2">
        <v>142100000</v>
      </c>
      <c r="AV94" s="2">
        <v>112100000</v>
      </c>
      <c r="AW94" s="3">
        <v>62100000</v>
      </c>
      <c r="AX94" s="3">
        <v>62050000</v>
      </c>
      <c r="AY94" s="3">
        <v>62050000</v>
      </c>
      <c r="AZ94" s="3">
        <v>32050000</v>
      </c>
      <c r="BA94" s="3">
        <v>2050000</v>
      </c>
      <c r="BB94" s="3">
        <v>62050000</v>
      </c>
      <c r="BC94" s="3">
        <v>74450000</v>
      </c>
      <c r="BD94" s="3">
        <v>84450000</v>
      </c>
      <c r="BE94" s="3">
        <v>84900000</v>
      </c>
      <c r="BF94" t="s">
        <v>110</v>
      </c>
    </row>
    <row r="95" spans="1:58">
      <c r="A95" t="s">
        <v>204</v>
      </c>
      <c r="B95" s="2">
        <v>2959970000</v>
      </c>
      <c r="C95" s="2">
        <v>2496820000</v>
      </c>
      <c r="D95" s="2">
        <v>2707400000</v>
      </c>
      <c r="E95" s="2">
        <v>2979240000</v>
      </c>
      <c r="F95" s="2">
        <v>2416870000</v>
      </c>
      <c r="G95" s="2">
        <v>2307530000</v>
      </c>
      <c r="H95" s="2">
        <v>2745890000</v>
      </c>
      <c r="I95" s="2">
        <v>2722730000</v>
      </c>
      <c r="J95" s="2">
        <v>3099980000</v>
      </c>
      <c r="K95" s="2">
        <v>2780630000</v>
      </c>
      <c r="L95" s="2">
        <v>1500910000</v>
      </c>
      <c r="M95" s="2">
        <v>1176630000</v>
      </c>
      <c r="N95" s="2">
        <v>1235650000</v>
      </c>
      <c r="O95" s="2">
        <v>1136550000</v>
      </c>
      <c r="P95" s="2">
        <v>1536840000</v>
      </c>
      <c r="Q95" s="2">
        <v>1597090000</v>
      </c>
      <c r="R95" s="2">
        <v>1517580000</v>
      </c>
      <c r="S95" s="2">
        <v>929780000</v>
      </c>
      <c r="T95" s="2">
        <v>994710000</v>
      </c>
      <c r="U95" s="2">
        <v>1259700000</v>
      </c>
      <c r="V95" s="2">
        <v>1629550000</v>
      </c>
      <c r="W95" s="2">
        <v>1685010000</v>
      </c>
      <c r="X95" s="2">
        <v>1559070000</v>
      </c>
      <c r="Y95" s="2">
        <v>1576110000</v>
      </c>
      <c r="Z95" s="2">
        <v>1688690000</v>
      </c>
      <c r="AA95" s="2">
        <v>1530190000</v>
      </c>
      <c r="AB95" s="2">
        <v>1473420000</v>
      </c>
      <c r="AC95" s="2">
        <v>1232820000</v>
      </c>
      <c r="AD95" s="2">
        <v>1323050000</v>
      </c>
      <c r="AE95" s="2">
        <v>1256910000</v>
      </c>
      <c r="AF95" s="2">
        <v>1140140000</v>
      </c>
      <c r="AG95" s="2">
        <v>1067110000</v>
      </c>
      <c r="AH95" s="2">
        <v>1086510000</v>
      </c>
      <c r="AI95" s="2">
        <v>1064810000</v>
      </c>
      <c r="AJ95" s="2">
        <v>1047100000</v>
      </c>
      <c r="AK95" s="2">
        <v>941740000</v>
      </c>
      <c r="AL95" s="2">
        <v>879650000</v>
      </c>
      <c r="AM95" s="2">
        <v>882350000</v>
      </c>
      <c r="AN95" s="2">
        <v>885220000</v>
      </c>
      <c r="AO95" s="2">
        <v>861700000</v>
      </c>
      <c r="AP95" s="2">
        <v>800500000</v>
      </c>
      <c r="AQ95" s="2">
        <v>845070000</v>
      </c>
      <c r="AR95" s="2">
        <v>805180000</v>
      </c>
      <c r="AS95" s="2">
        <v>778390000</v>
      </c>
      <c r="AT95" s="2">
        <v>647670000</v>
      </c>
      <c r="AU95" s="2">
        <v>728910000</v>
      </c>
      <c r="AV95" s="2">
        <v>763880000</v>
      </c>
      <c r="AW95" s="2">
        <v>749110000</v>
      </c>
      <c r="AX95" s="2">
        <v>753230000</v>
      </c>
      <c r="AY95" s="2">
        <v>690780000</v>
      </c>
      <c r="AZ95" s="2">
        <v>668020000</v>
      </c>
      <c r="BA95" s="2">
        <v>657460000</v>
      </c>
      <c r="BB95" s="2">
        <v>611660000</v>
      </c>
      <c r="BC95" s="2">
        <v>456710000</v>
      </c>
      <c r="BD95" s="2">
        <v>488650000</v>
      </c>
      <c r="BE95" s="2">
        <v>467390000</v>
      </c>
      <c r="BF95" t="s">
        <v>110</v>
      </c>
    </row>
    <row r="96" spans="1:58">
      <c r="A96" t="s">
        <v>205</v>
      </c>
      <c r="B96" s="2">
        <v>897290000</v>
      </c>
      <c r="C96" s="2">
        <v>897290000</v>
      </c>
      <c r="D96" s="2">
        <v>897290000</v>
      </c>
      <c r="E96" s="2">
        <v>897290000</v>
      </c>
      <c r="F96" s="2">
        <v>897290000</v>
      </c>
      <c r="G96" s="2">
        <v>897290000</v>
      </c>
      <c r="H96" s="2">
        <v>690220000</v>
      </c>
      <c r="I96" s="2">
        <v>666010000</v>
      </c>
      <c r="J96" s="2">
        <v>666010000</v>
      </c>
      <c r="K96" s="2">
        <v>666010000</v>
      </c>
      <c r="L96" s="2">
        <v>438060000</v>
      </c>
      <c r="M96" s="2">
        <v>438060000</v>
      </c>
      <c r="N96" s="2">
        <v>438060000</v>
      </c>
      <c r="O96" s="2">
        <v>438060000</v>
      </c>
      <c r="P96" s="2">
        <v>438060000</v>
      </c>
      <c r="Q96" s="2">
        <v>438060000</v>
      </c>
      <c r="R96" s="2">
        <v>438060000</v>
      </c>
      <c r="S96" s="2">
        <v>438060000</v>
      </c>
      <c r="T96" s="2">
        <v>175220000</v>
      </c>
      <c r="U96" s="2">
        <v>175220000</v>
      </c>
      <c r="V96" s="2">
        <v>140000000</v>
      </c>
      <c r="W96" s="2">
        <v>140000000</v>
      </c>
      <c r="X96" s="2">
        <v>140000000</v>
      </c>
      <c r="Y96" s="2">
        <v>140000000</v>
      </c>
      <c r="Z96" s="2">
        <v>140000000</v>
      </c>
      <c r="AA96" s="2">
        <v>140000000</v>
      </c>
      <c r="AB96" s="2">
        <v>140000000</v>
      </c>
      <c r="AC96" s="2">
        <v>140000000</v>
      </c>
      <c r="AD96" s="2">
        <v>140000000</v>
      </c>
      <c r="AE96" s="2">
        <v>140000000</v>
      </c>
      <c r="AF96" s="2">
        <v>140000000</v>
      </c>
      <c r="AG96" s="2">
        <v>140000000</v>
      </c>
      <c r="AH96" s="2">
        <v>140000000</v>
      </c>
      <c r="AI96" s="2">
        <v>140000000</v>
      </c>
      <c r="AJ96" s="2">
        <v>140000000</v>
      </c>
      <c r="AK96" s="2">
        <v>140000000</v>
      </c>
      <c r="AL96" s="2">
        <v>140000000</v>
      </c>
      <c r="AM96" s="2">
        <v>140000000</v>
      </c>
      <c r="AN96" s="2">
        <v>140000000</v>
      </c>
      <c r="AO96" s="2">
        <v>140000000</v>
      </c>
      <c r="AP96" s="2">
        <v>140000000</v>
      </c>
      <c r="AQ96" s="2">
        <v>140000000</v>
      </c>
      <c r="AR96" s="2">
        <v>140000000</v>
      </c>
      <c r="AS96" s="2">
        <v>140000000</v>
      </c>
      <c r="AT96" s="2">
        <v>140000000</v>
      </c>
      <c r="AU96" s="2">
        <v>140000000</v>
      </c>
      <c r="AV96" s="2">
        <v>140000000</v>
      </c>
      <c r="AW96" s="2">
        <v>140000000</v>
      </c>
      <c r="AX96" s="2">
        <v>140000000</v>
      </c>
      <c r="AY96" s="2">
        <v>140000000</v>
      </c>
      <c r="AZ96" s="2">
        <v>140000000</v>
      </c>
      <c r="BA96" s="2">
        <v>140000000</v>
      </c>
      <c r="BB96" s="2">
        <v>140000000</v>
      </c>
      <c r="BC96" s="2">
        <v>140000000</v>
      </c>
      <c r="BD96" s="2">
        <v>140000000</v>
      </c>
      <c r="BE96" s="2">
        <v>140000000</v>
      </c>
      <c r="BF96" t="s">
        <v>110</v>
      </c>
    </row>
    <row r="97" spans="1:58">
      <c r="A97" t="s">
        <v>206</v>
      </c>
      <c r="B97" s="2">
        <v>1281260000</v>
      </c>
      <c r="C97" s="2">
        <v>1281260000</v>
      </c>
      <c r="D97" s="2">
        <v>1281260000</v>
      </c>
      <c r="E97" s="2">
        <v>1281260000</v>
      </c>
      <c r="F97" s="2">
        <v>1281580000</v>
      </c>
      <c r="G97" s="2">
        <v>1281580000</v>
      </c>
      <c r="H97" s="2">
        <v>1488650000</v>
      </c>
      <c r="I97" s="2">
        <v>1237100000</v>
      </c>
      <c r="J97" s="2">
        <v>1237100000</v>
      </c>
      <c r="K97" s="2">
        <v>1237100000</v>
      </c>
      <c r="L97" s="2">
        <v>685060000</v>
      </c>
      <c r="M97" s="2">
        <v>685060000</v>
      </c>
      <c r="N97" s="2">
        <v>685060000</v>
      </c>
      <c r="O97" s="2">
        <v>685060000</v>
      </c>
      <c r="P97" s="2">
        <v>685060000</v>
      </c>
      <c r="Q97" s="2">
        <v>685060000</v>
      </c>
      <c r="R97" s="2">
        <v>685060000</v>
      </c>
      <c r="S97" s="2">
        <v>685060000</v>
      </c>
      <c r="T97" s="2">
        <v>947890000</v>
      </c>
      <c r="U97" s="2">
        <v>947890000</v>
      </c>
      <c r="V97" s="2">
        <v>166420000</v>
      </c>
      <c r="W97" s="2">
        <v>166420000</v>
      </c>
      <c r="X97" s="2">
        <v>166420000</v>
      </c>
      <c r="Y97" s="2">
        <v>166420000</v>
      </c>
      <c r="Z97" s="2">
        <v>166420000</v>
      </c>
      <c r="AA97" s="2">
        <v>166420000</v>
      </c>
      <c r="AB97" s="2">
        <v>166420000</v>
      </c>
      <c r="AC97" s="2">
        <v>166420000</v>
      </c>
      <c r="AD97" s="2">
        <v>166420000</v>
      </c>
      <c r="AE97" s="2">
        <v>166420000</v>
      </c>
      <c r="AF97" s="2">
        <v>166420000</v>
      </c>
      <c r="AG97" s="2">
        <v>166420000</v>
      </c>
      <c r="AH97" s="2">
        <v>166420000</v>
      </c>
      <c r="AI97" s="2">
        <v>166420000</v>
      </c>
      <c r="AJ97" s="2">
        <v>166420000</v>
      </c>
      <c r="AK97" s="2">
        <v>166420000</v>
      </c>
      <c r="AL97" s="2">
        <v>166000000</v>
      </c>
      <c r="AM97" s="2">
        <v>166000000</v>
      </c>
      <c r="AN97" s="2">
        <v>166000000</v>
      </c>
      <c r="AO97" s="2">
        <v>166000000</v>
      </c>
      <c r="AP97" s="2">
        <v>166000000</v>
      </c>
      <c r="AQ97" s="2">
        <v>166000000</v>
      </c>
      <c r="AR97" s="2">
        <v>166000000</v>
      </c>
      <c r="AS97" s="2">
        <v>166000000</v>
      </c>
      <c r="AT97" s="2">
        <v>166000000</v>
      </c>
      <c r="AU97" s="2">
        <v>166000000</v>
      </c>
      <c r="AV97" s="2">
        <v>166000000</v>
      </c>
      <c r="AW97" s="2">
        <v>166000000</v>
      </c>
      <c r="AX97" s="2">
        <v>166000000</v>
      </c>
      <c r="AY97" s="2">
        <v>166000000</v>
      </c>
      <c r="AZ97" s="2">
        <v>166000000</v>
      </c>
      <c r="BA97" s="2">
        <v>166000000</v>
      </c>
      <c r="BB97" s="2">
        <v>166000000</v>
      </c>
      <c r="BC97" s="2">
        <v>166000000</v>
      </c>
      <c r="BD97" s="2">
        <v>166000000</v>
      </c>
      <c r="BE97" s="2">
        <v>166000000</v>
      </c>
      <c r="BF97" t="s">
        <v>110</v>
      </c>
    </row>
    <row r="98" spans="1:58">
      <c r="A98" t="s">
        <v>207</v>
      </c>
      <c r="B98" t="s">
        <v>113</v>
      </c>
      <c r="C98" t="s">
        <v>113</v>
      </c>
      <c r="D98" t="s">
        <v>113</v>
      </c>
      <c r="E98" t="s">
        <v>113</v>
      </c>
      <c r="F98" t="s">
        <v>113</v>
      </c>
      <c r="G98" t="s">
        <v>113</v>
      </c>
      <c r="H98" t="s">
        <v>113</v>
      </c>
      <c r="I98" t="s">
        <v>113</v>
      </c>
      <c r="J98" t="s">
        <v>113</v>
      </c>
      <c r="K98" t="s">
        <v>113</v>
      </c>
      <c r="L98" t="s">
        <v>113</v>
      </c>
      <c r="M98" t="s">
        <v>113</v>
      </c>
      <c r="N98" t="s">
        <v>113</v>
      </c>
      <c r="O98" t="s">
        <v>113</v>
      </c>
      <c r="P98" t="s">
        <v>113</v>
      </c>
      <c r="Q98" t="s">
        <v>113</v>
      </c>
      <c r="R98" t="s">
        <v>113</v>
      </c>
      <c r="S98" t="s">
        <v>113</v>
      </c>
      <c r="T98" t="s">
        <v>113</v>
      </c>
      <c r="U98" t="s">
        <v>113</v>
      </c>
      <c r="V98" t="s">
        <v>113</v>
      </c>
      <c r="W98" t="s">
        <v>113</v>
      </c>
      <c r="X98" t="s">
        <v>113</v>
      </c>
      <c r="Y98" t="s">
        <v>113</v>
      </c>
      <c r="Z98" t="s">
        <v>113</v>
      </c>
      <c r="AA98" t="s">
        <v>113</v>
      </c>
      <c r="AB98" t="s">
        <v>113</v>
      </c>
      <c r="AC98" t="s">
        <v>113</v>
      </c>
      <c r="AD98" t="s">
        <v>113</v>
      </c>
      <c r="AE98" t="s">
        <v>113</v>
      </c>
      <c r="AF98" t="s">
        <v>113</v>
      </c>
      <c r="AG98" t="s">
        <v>113</v>
      </c>
      <c r="AH98" t="s">
        <v>113</v>
      </c>
      <c r="AI98" t="s">
        <v>113</v>
      </c>
      <c r="AJ98" t="s">
        <v>113</v>
      </c>
      <c r="AK98" t="s">
        <v>113</v>
      </c>
      <c r="AL98" t="s">
        <v>113</v>
      </c>
      <c r="AM98" t="s">
        <v>113</v>
      </c>
      <c r="AN98" t="s">
        <v>113</v>
      </c>
      <c r="AO98" t="s">
        <v>113</v>
      </c>
      <c r="AP98" t="s">
        <v>113</v>
      </c>
      <c r="AQ98">
        <v>0</v>
      </c>
      <c r="AR98" t="s">
        <v>113</v>
      </c>
      <c r="AS98">
        <v>0</v>
      </c>
      <c r="AT98" t="s">
        <v>113</v>
      </c>
      <c r="AU98">
        <v>0</v>
      </c>
      <c r="AV98" t="s">
        <v>113</v>
      </c>
      <c r="AW98" t="s">
        <v>113</v>
      </c>
      <c r="AX98" t="s">
        <v>113</v>
      </c>
      <c r="AY98" t="s">
        <v>113</v>
      </c>
      <c r="AZ98" t="s">
        <v>113</v>
      </c>
      <c r="BA98">
        <v>0</v>
      </c>
      <c r="BB98" t="s">
        <v>113</v>
      </c>
      <c r="BC98">
        <v>0</v>
      </c>
      <c r="BD98" t="s">
        <v>113</v>
      </c>
      <c r="BE98">
        <v>0</v>
      </c>
      <c r="BF98" t="s">
        <v>110</v>
      </c>
    </row>
    <row r="99" spans="1:58">
      <c r="A99" t="s">
        <v>208</v>
      </c>
      <c r="B99" s="3">
        <v>31020000</v>
      </c>
      <c r="C99" s="3">
        <v>31460000</v>
      </c>
      <c r="D99" s="3">
        <v>31610000</v>
      </c>
      <c r="E99" s="3">
        <v>31760000</v>
      </c>
      <c r="F99" s="3">
        <v>31940000</v>
      </c>
      <c r="G99" s="3">
        <v>36930000</v>
      </c>
      <c r="H99" s="3">
        <v>35040000</v>
      </c>
      <c r="I99" s="3">
        <v>35580000</v>
      </c>
      <c r="J99" s="3">
        <v>34600000</v>
      </c>
      <c r="K99" s="3">
        <v>33700000</v>
      </c>
      <c r="L99" s="3">
        <v>32190000</v>
      </c>
      <c r="M99" s="3">
        <v>31080000</v>
      </c>
      <c r="N99" s="3">
        <v>30730000</v>
      </c>
      <c r="O99" s="3">
        <v>29350000</v>
      </c>
      <c r="P99" s="3">
        <v>26770000</v>
      </c>
      <c r="Q99" s="3">
        <v>25340000</v>
      </c>
      <c r="R99" s="3">
        <v>23060000</v>
      </c>
      <c r="S99" s="3">
        <v>21960000</v>
      </c>
      <c r="T99" s="3">
        <v>20430000</v>
      </c>
      <c r="U99" s="3">
        <v>19190000</v>
      </c>
      <c r="V99" s="3">
        <v>17600000</v>
      </c>
      <c r="W99" s="3">
        <v>15960000</v>
      </c>
      <c r="X99" s="3">
        <v>14390000</v>
      </c>
      <c r="Y99" s="3">
        <v>14540000</v>
      </c>
      <c r="Z99" s="3">
        <v>13920000</v>
      </c>
      <c r="AA99" s="3">
        <v>12680000</v>
      </c>
      <c r="AB99" s="3">
        <v>11150000</v>
      </c>
      <c r="AC99" s="3">
        <v>9710000</v>
      </c>
      <c r="AD99" s="3">
        <v>8290000</v>
      </c>
      <c r="AE99" s="3">
        <v>6420000</v>
      </c>
      <c r="AF99" s="3">
        <v>4270000</v>
      </c>
      <c r="AG99" s="3">
        <v>4270000</v>
      </c>
      <c r="AH99" t="s">
        <v>113</v>
      </c>
      <c r="AI99" t="s">
        <v>113</v>
      </c>
      <c r="AJ99" t="s">
        <v>113</v>
      </c>
      <c r="AK99" t="s">
        <v>113</v>
      </c>
      <c r="AL99" t="s">
        <v>113</v>
      </c>
      <c r="AM99" t="s">
        <v>113</v>
      </c>
      <c r="AN99" t="s">
        <v>113</v>
      </c>
      <c r="AO99" t="s">
        <v>113</v>
      </c>
      <c r="AP99" t="s">
        <v>113</v>
      </c>
      <c r="AQ99">
        <v>0</v>
      </c>
      <c r="AR99" t="s">
        <v>113</v>
      </c>
      <c r="AS99">
        <v>0</v>
      </c>
      <c r="AT99" t="s">
        <v>113</v>
      </c>
      <c r="AU99">
        <v>0</v>
      </c>
      <c r="AV99" t="s">
        <v>113</v>
      </c>
      <c r="AW99" t="s">
        <v>113</v>
      </c>
      <c r="AX99" t="s">
        <v>113</v>
      </c>
      <c r="AY99" t="s">
        <v>113</v>
      </c>
      <c r="AZ99" t="s">
        <v>113</v>
      </c>
      <c r="BA99" t="s">
        <v>113</v>
      </c>
      <c r="BB99" t="s">
        <v>113</v>
      </c>
      <c r="BC99" t="s">
        <v>113</v>
      </c>
      <c r="BD99" t="s">
        <v>113</v>
      </c>
      <c r="BE99" t="s">
        <v>113</v>
      </c>
      <c r="BF99" t="s">
        <v>110</v>
      </c>
    </row>
    <row r="100" spans="1:58">
      <c r="A100" t="s">
        <v>209</v>
      </c>
      <c r="B100" s="2">
        <v>112200000</v>
      </c>
      <c r="C100" s="2">
        <v>112200000</v>
      </c>
      <c r="D100" s="2">
        <v>112200000</v>
      </c>
      <c r="E100" s="2">
        <v>112200000</v>
      </c>
      <c r="F100" s="3">
        <v>81160000</v>
      </c>
      <c r="G100" s="3">
        <v>81160000</v>
      </c>
      <c r="H100" s="3">
        <v>81160000</v>
      </c>
      <c r="I100" s="3">
        <v>81160000</v>
      </c>
      <c r="J100" s="3">
        <v>61950000</v>
      </c>
      <c r="K100" s="3">
        <v>61950000</v>
      </c>
      <c r="L100" s="3">
        <v>61950000</v>
      </c>
      <c r="M100" s="3">
        <v>61950000</v>
      </c>
      <c r="N100" s="3">
        <v>61140000</v>
      </c>
      <c r="O100" s="3">
        <v>61140000</v>
      </c>
      <c r="P100" s="3">
        <v>60910000</v>
      </c>
      <c r="Q100" s="3">
        <v>60910000</v>
      </c>
      <c r="R100" s="3">
        <v>58300000</v>
      </c>
      <c r="S100" s="3">
        <v>58300000</v>
      </c>
      <c r="T100" s="3">
        <v>58300000</v>
      </c>
      <c r="U100" s="3">
        <v>58300000</v>
      </c>
      <c r="V100" s="3">
        <v>58300000</v>
      </c>
      <c r="W100" s="3">
        <v>58300000</v>
      </c>
      <c r="X100" s="3">
        <v>58300000</v>
      </c>
      <c r="Y100" s="3">
        <v>58300000</v>
      </c>
      <c r="Z100" s="3">
        <v>57420000</v>
      </c>
      <c r="AA100" s="3">
        <v>57420000</v>
      </c>
      <c r="AB100" s="3">
        <v>57420000</v>
      </c>
      <c r="AC100" s="3">
        <v>57420000</v>
      </c>
      <c r="AD100" s="3">
        <v>45740000</v>
      </c>
      <c r="AE100" s="3">
        <v>45740000</v>
      </c>
      <c r="AF100" s="3">
        <v>45740000</v>
      </c>
      <c r="AG100" s="3">
        <v>45740000</v>
      </c>
      <c r="AH100" s="3">
        <v>34150000</v>
      </c>
      <c r="AI100" s="3">
        <v>34150000</v>
      </c>
      <c r="AJ100" s="3">
        <v>34150000</v>
      </c>
      <c r="AK100" s="3">
        <v>34150000</v>
      </c>
      <c r="AL100" s="3">
        <v>26980000</v>
      </c>
      <c r="AM100" s="3">
        <v>26980000</v>
      </c>
      <c r="AN100" s="3">
        <v>26980000</v>
      </c>
      <c r="AO100" s="3">
        <v>26980000</v>
      </c>
      <c r="AP100" s="3">
        <v>22740000</v>
      </c>
      <c r="AQ100" s="3">
        <v>22740000</v>
      </c>
      <c r="AR100" s="3">
        <v>22740000</v>
      </c>
      <c r="AS100" s="3">
        <v>22740000</v>
      </c>
      <c r="AT100" s="3">
        <v>20230000</v>
      </c>
      <c r="AU100" s="3">
        <v>20230000</v>
      </c>
      <c r="AV100" s="3">
        <v>20230000</v>
      </c>
      <c r="AW100" s="3">
        <v>20230000</v>
      </c>
      <c r="AX100" s="3">
        <v>17670000</v>
      </c>
      <c r="AY100" s="3">
        <v>17670000</v>
      </c>
      <c r="AZ100" s="3">
        <v>17670000</v>
      </c>
      <c r="BA100" s="3">
        <v>17670000</v>
      </c>
      <c r="BB100" s="3">
        <v>16380000</v>
      </c>
      <c r="BC100" s="3">
        <v>16380000</v>
      </c>
      <c r="BD100" s="3">
        <v>16380000</v>
      </c>
      <c r="BE100" s="3">
        <v>16530000</v>
      </c>
      <c r="BF100" t="s">
        <v>110</v>
      </c>
    </row>
    <row r="101" spans="1:58">
      <c r="A101" t="s">
        <v>210</v>
      </c>
      <c r="B101" t="s">
        <v>113</v>
      </c>
      <c r="C101" t="s">
        <v>113</v>
      </c>
      <c r="D101" t="s">
        <v>113</v>
      </c>
      <c r="E101" t="s">
        <v>113</v>
      </c>
      <c r="F101" t="s">
        <v>113</v>
      </c>
      <c r="G101" t="s">
        <v>113</v>
      </c>
      <c r="H101" t="s">
        <v>113</v>
      </c>
      <c r="I101" t="s">
        <v>113</v>
      </c>
      <c r="J101" t="s">
        <v>113</v>
      </c>
      <c r="K101" t="s">
        <v>113</v>
      </c>
      <c r="L101" t="s">
        <v>113</v>
      </c>
      <c r="M101" t="s">
        <v>113</v>
      </c>
      <c r="N101" t="s">
        <v>113</v>
      </c>
      <c r="O101" t="s">
        <v>113</v>
      </c>
      <c r="P101" t="s">
        <v>113</v>
      </c>
      <c r="Q101" t="s">
        <v>113</v>
      </c>
      <c r="R101" t="s">
        <v>113</v>
      </c>
      <c r="S101" t="s">
        <v>113</v>
      </c>
      <c r="T101" t="s">
        <v>113</v>
      </c>
      <c r="U101" t="s">
        <v>113</v>
      </c>
      <c r="V101" t="s">
        <v>113</v>
      </c>
      <c r="W101" t="s">
        <v>113</v>
      </c>
      <c r="X101" t="s">
        <v>113</v>
      </c>
      <c r="Y101" t="s">
        <v>113</v>
      </c>
      <c r="Z101" t="s">
        <v>113</v>
      </c>
      <c r="AA101" t="s">
        <v>113</v>
      </c>
      <c r="AB101" t="s">
        <v>113</v>
      </c>
      <c r="AC101" t="s">
        <v>113</v>
      </c>
      <c r="AD101" t="s">
        <v>113</v>
      </c>
      <c r="AE101" t="s">
        <v>113</v>
      </c>
      <c r="AF101" t="s">
        <v>113</v>
      </c>
      <c r="AG101" t="s">
        <v>113</v>
      </c>
      <c r="AH101" t="s">
        <v>113</v>
      </c>
      <c r="AI101" t="s">
        <v>113</v>
      </c>
      <c r="AJ101" t="s">
        <v>113</v>
      </c>
      <c r="AK101" t="s">
        <v>113</v>
      </c>
      <c r="AL101" t="s">
        <v>113</v>
      </c>
      <c r="AM101" t="s">
        <v>113</v>
      </c>
      <c r="AN101" t="s">
        <v>113</v>
      </c>
      <c r="AO101" t="s">
        <v>113</v>
      </c>
      <c r="AP101" t="s">
        <v>113</v>
      </c>
      <c r="AQ101">
        <v>0</v>
      </c>
      <c r="AR101" t="s">
        <v>113</v>
      </c>
      <c r="AS101">
        <v>0</v>
      </c>
      <c r="AT101" t="s">
        <v>113</v>
      </c>
      <c r="AU101">
        <v>0</v>
      </c>
      <c r="AV101" t="s">
        <v>113</v>
      </c>
      <c r="AW101" t="s">
        <v>113</v>
      </c>
      <c r="AX101" t="s">
        <v>113</v>
      </c>
      <c r="AY101" t="s">
        <v>113</v>
      </c>
      <c r="AZ101" t="s">
        <v>113</v>
      </c>
      <c r="BA101">
        <v>0</v>
      </c>
      <c r="BB101" t="s">
        <v>113</v>
      </c>
      <c r="BC101">
        <v>0</v>
      </c>
      <c r="BD101" t="s">
        <v>113</v>
      </c>
      <c r="BE101">
        <v>0</v>
      </c>
      <c r="BF101" t="s">
        <v>110</v>
      </c>
    </row>
    <row r="102" spans="1:58">
      <c r="A102" t="s">
        <v>211</v>
      </c>
      <c r="B102" t="s">
        <v>113</v>
      </c>
      <c r="C102" t="s">
        <v>113</v>
      </c>
      <c r="D102" t="s">
        <v>113</v>
      </c>
      <c r="E102" t="s">
        <v>113</v>
      </c>
      <c r="F102" t="s">
        <v>113</v>
      </c>
      <c r="G102" t="s">
        <v>113</v>
      </c>
      <c r="H102" t="s">
        <v>113</v>
      </c>
      <c r="I102" t="s">
        <v>113</v>
      </c>
      <c r="J102" t="s">
        <v>113</v>
      </c>
      <c r="K102" t="s">
        <v>113</v>
      </c>
      <c r="L102" t="s">
        <v>113</v>
      </c>
      <c r="M102" t="s">
        <v>113</v>
      </c>
      <c r="N102" t="s">
        <v>113</v>
      </c>
      <c r="O102" t="s">
        <v>113</v>
      </c>
      <c r="P102" t="s">
        <v>113</v>
      </c>
      <c r="Q102" t="s">
        <v>113</v>
      </c>
      <c r="R102" t="s">
        <v>113</v>
      </c>
      <c r="S102" t="s">
        <v>113</v>
      </c>
      <c r="T102" t="s">
        <v>113</v>
      </c>
      <c r="U102" t="s">
        <v>113</v>
      </c>
      <c r="V102" t="s">
        <v>113</v>
      </c>
      <c r="W102" t="s">
        <v>113</v>
      </c>
      <c r="X102" t="s">
        <v>113</v>
      </c>
      <c r="Y102" t="s">
        <v>113</v>
      </c>
      <c r="Z102" t="s">
        <v>113</v>
      </c>
      <c r="AA102" t="s">
        <v>113</v>
      </c>
      <c r="AB102" t="s">
        <v>113</v>
      </c>
      <c r="AC102" t="s">
        <v>113</v>
      </c>
      <c r="AD102" t="s">
        <v>113</v>
      </c>
      <c r="AE102" t="s">
        <v>113</v>
      </c>
      <c r="AF102" t="s">
        <v>113</v>
      </c>
      <c r="AG102" t="s">
        <v>113</v>
      </c>
      <c r="AH102" t="s">
        <v>113</v>
      </c>
      <c r="AI102" t="s">
        <v>113</v>
      </c>
      <c r="AJ102" t="s">
        <v>113</v>
      </c>
      <c r="AK102" t="s">
        <v>113</v>
      </c>
      <c r="AL102" t="s">
        <v>113</v>
      </c>
      <c r="AM102" t="s">
        <v>113</v>
      </c>
      <c r="AN102" t="s">
        <v>113</v>
      </c>
      <c r="AO102" t="s">
        <v>113</v>
      </c>
      <c r="AP102" t="s">
        <v>113</v>
      </c>
      <c r="AQ102">
        <v>0</v>
      </c>
      <c r="AR102" t="s">
        <v>113</v>
      </c>
      <c r="AS102">
        <v>0</v>
      </c>
      <c r="AT102" t="s">
        <v>113</v>
      </c>
      <c r="AU102">
        <v>0</v>
      </c>
      <c r="AV102" t="s">
        <v>113</v>
      </c>
      <c r="AW102" t="s">
        <v>113</v>
      </c>
      <c r="AX102" t="s">
        <v>113</v>
      </c>
      <c r="AY102" t="s">
        <v>113</v>
      </c>
      <c r="AZ102" t="s">
        <v>113</v>
      </c>
      <c r="BA102">
        <v>0</v>
      </c>
      <c r="BB102" t="s">
        <v>113</v>
      </c>
      <c r="BC102">
        <v>0</v>
      </c>
      <c r="BD102" t="s">
        <v>113</v>
      </c>
      <c r="BE102">
        <v>0</v>
      </c>
      <c r="BF102" t="s">
        <v>110</v>
      </c>
    </row>
    <row r="103" spans="1:58">
      <c r="A103" t="s">
        <v>212</v>
      </c>
      <c r="B103" s="2">
        <v>1064500000</v>
      </c>
      <c r="C103" s="2">
        <v>948770000</v>
      </c>
      <c r="D103" s="2">
        <v>1031800000</v>
      </c>
      <c r="E103" s="2">
        <v>966060000</v>
      </c>
      <c r="F103" s="2">
        <v>863950000</v>
      </c>
      <c r="G103" s="2">
        <v>786650000</v>
      </c>
      <c r="H103" s="2">
        <v>848130000</v>
      </c>
      <c r="I103" s="2">
        <v>730650000</v>
      </c>
      <c r="J103" s="2">
        <v>643600000</v>
      </c>
      <c r="K103" s="2">
        <v>545750000</v>
      </c>
      <c r="L103" s="2">
        <v>569410000</v>
      </c>
      <c r="M103" s="2">
        <v>494640000</v>
      </c>
      <c r="N103" s="2">
        <v>448600000</v>
      </c>
      <c r="O103" s="2">
        <v>445120000</v>
      </c>
      <c r="P103" s="2">
        <v>439180000</v>
      </c>
      <c r="Q103" s="2">
        <v>397860000</v>
      </c>
      <c r="R103" s="2">
        <v>372700000</v>
      </c>
      <c r="S103" s="2">
        <v>314310000</v>
      </c>
      <c r="T103" s="2">
        <v>372740000</v>
      </c>
      <c r="U103" s="2">
        <v>342200000</v>
      </c>
      <c r="V103" s="2">
        <v>324440000</v>
      </c>
      <c r="W103" s="2">
        <v>284750000</v>
      </c>
      <c r="X103" s="2">
        <v>309920000</v>
      </c>
      <c r="Y103" s="2">
        <v>288150000</v>
      </c>
      <c r="Z103" s="2">
        <v>275390000</v>
      </c>
      <c r="AA103" s="2">
        <v>265090000</v>
      </c>
      <c r="AB103" s="2">
        <v>266490000</v>
      </c>
      <c r="AC103" s="2">
        <v>250900000</v>
      </c>
      <c r="AD103" s="2">
        <v>254370000</v>
      </c>
      <c r="AE103" s="2">
        <v>295050000</v>
      </c>
      <c r="AF103" s="2">
        <v>289590000</v>
      </c>
      <c r="AG103" s="2">
        <v>267020000</v>
      </c>
      <c r="AH103" s="2">
        <v>248200000</v>
      </c>
      <c r="AI103" s="2">
        <v>198280000</v>
      </c>
      <c r="AJ103" s="2">
        <v>186650000</v>
      </c>
      <c r="AK103" s="2">
        <v>166370000</v>
      </c>
      <c r="AL103" s="2">
        <v>122540000</v>
      </c>
      <c r="AM103" s="2">
        <v>120400000</v>
      </c>
      <c r="AN103" s="2">
        <v>111340000</v>
      </c>
      <c r="AO103" s="3">
        <v>95400000</v>
      </c>
      <c r="AP103" s="3">
        <v>86480000</v>
      </c>
      <c r="AQ103" s="3">
        <v>75850000</v>
      </c>
      <c r="AR103" s="3">
        <v>83340000</v>
      </c>
      <c r="AS103" s="3">
        <v>72000000</v>
      </c>
      <c r="AT103" s="3">
        <v>56110000</v>
      </c>
      <c r="AU103" s="3">
        <v>56110000</v>
      </c>
      <c r="AV103" s="3">
        <v>53590000</v>
      </c>
      <c r="AW103" s="3">
        <v>38780000</v>
      </c>
      <c r="AX103" s="3">
        <v>38540000</v>
      </c>
      <c r="AY103" s="3">
        <v>24460000</v>
      </c>
      <c r="AZ103" s="3">
        <v>37220000</v>
      </c>
      <c r="BA103" s="3">
        <v>24200000</v>
      </c>
      <c r="BB103" s="3">
        <v>16050000</v>
      </c>
      <c r="BC103" s="3">
        <v>9410000</v>
      </c>
      <c r="BD103" s="3">
        <v>8530000</v>
      </c>
      <c r="BE103" s="3">
        <v>7940000</v>
      </c>
      <c r="BF103" t="s">
        <v>110</v>
      </c>
    </row>
    <row r="104" spans="1:58">
      <c r="A104" t="s">
        <v>213</v>
      </c>
      <c r="B104" t="s">
        <v>113</v>
      </c>
      <c r="C104" t="s">
        <v>113</v>
      </c>
      <c r="D104" t="s">
        <v>113</v>
      </c>
      <c r="E104" t="s">
        <v>113</v>
      </c>
      <c r="F104" t="s">
        <v>113</v>
      </c>
      <c r="G104" t="s">
        <v>113</v>
      </c>
      <c r="H104" t="s">
        <v>113</v>
      </c>
      <c r="I104" t="s">
        <v>113</v>
      </c>
      <c r="J104" t="s">
        <v>113</v>
      </c>
      <c r="K104" t="s">
        <v>113</v>
      </c>
      <c r="L104" t="s">
        <v>113</v>
      </c>
      <c r="M104" t="s">
        <v>113</v>
      </c>
      <c r="N104" t="s">
        <v>113</v>
      </c>
      <c r="O104" t="s">
        <v>113</v>
      </c>
      <c r="P104" t="s">
        <v>113</v>
      </c>
      <c r="Q104" t="s">
        <v>113</v>
      </c>
      <c r="R104" t="s">
        <v>113</v>
      </c>
      <c r="S104" t="s">
        <v>113</v>
      </c>
      <c r="T104" t="s">
        <v>113</v>
      </c>
      <c r="U104" t="s">
        <v>113</v>
      </c>
      <c r="V104" t="s">
        <v>113</v>
      </c>
      <c r="W104" t="s">
        <v>113</v>
      </c>
      <c r="X104" t="s">
        <v>113</v>
      </c>
      <c r="Y104" t="s">
        <v>113</v>
      </c>
      <c r="Z104" t="s">
        <v>113</v>
      </c>
      <c r="AA104" t="s">
        <v>113</v>
      </c>
      <c r="AB104" t="s">
        <v>113</v>
      </c>
      <c r="AC104" t="s">
        <v>113</v>
      </c>
      <c r="AD104" t="s">
        <v>113</v>
      </c>
      <c r="AE104" t="s">
        <v>113</v>
      </c>
      <c r="AF104" t="s">
        <v>113</v>
      </c>
      <c r="AG104" t="s">
        <v>113</v>
      </c>
      <c r="AH104" t="s">
        <v>113</v>
      </c>
      <c r="AI104" t="s">
        <v>113</v>
      </c>
      <c r="AJ104" t="s">
        <v>113</v>
      </c>
      <c r="AK104" t="s">
        <v>113</v>
      </c>
      <c r="AL104" t="s">
        <v>113</v>
      </c>
      <c r="AM104" t="s">
        <v>113</v>
      </c>
      <c r="AN104" t="s">
        <v>113</v>
      </c>
      <c r="AO104" t="s">
        <v>113</v>
      </c>
      <c r="AP104" t="s">
        <v>113</v>
      </c>
      <c r="AQ104">
        <v>0</v>
      </c>
      <c r="AR104" t="s">
        <v>113</v>
      </c>
      <c r="AS104">
        <v>0</v>
      </c>
      <c r="AT104" t="s">
        <v>113</v>
      </c>
      <c r="AU104">
        <v>0</v>
      </c>
      <c r="AV104" t="s">
        <v>113</v>
      </c>
      <c r="AW104" t="s">
        <v>113</v>
      </c>
      <c r="AX104" t="s">
        <v>113</v>
      </c>
      <c r="AY104" t="s">
        <v>113</v>
      </c>
      <c r="AZ104" t="s">
        <v>113</v>
      </c>
      <c r="BA104">
        <v>0</v>
      </c>
      <c r="BB104" t="s">
        <v>113</v>
      </c>
      <c r="BC104">
        <v>0</v>
      </c>
      <c r="BD104" t="s">
        <v>113</v>
      </c>
      <c r="BE104">
        <v>0</v>
      </c>
      <c r="BF104" t="s">
        <v>110</v>
      </c>
    </row>
    <row r="105" spans="1:58">
      <c r="A105" t="s">
        <v>214</v>
      </c>
      <c r="B105" t="s">
        <v>113</v>
      </c>
      <c r="C105" t="s">
        <v>113</v>
      </c>
      <c r="D105" t="s">
        <v>113</v>
      </c>
      <c r="E105" t="s">
        <v>113</v>
      </c>
      <c r="F105" t="s">
        <v>113</v>
      </c>
      <c r="G105" t="s">
        <v>113</v>
      </c>
      <c r="H105" t="s">
        <v>113</v>
      </c>
      <c r="I105" t="s">
        <v>113</v>
      </c>
      <c r="J105" t="s">
        <v>113</v>
      </c>
      <c r="K105" t="s">
        <v>113</v>
      </c>
      <c r="L105" t="s">
        <v>113</v>
      </c>
      <c r="M105" t="s">
        <v>113</v>
      </c>
      <c r="N105" t="s">
        <v>113</v>
      </c>
      <c r="O105" t="s">
        <v>113</v>
      </c>
      <c r="P105" t="s">
        <v>113</v>
      </c>
      <c r="Q105" t="s">
        <v>113</v>
      </c>
      <c r="R105" t="s">
        <v>113</v>
      </c>
      <c r="S105" t="s">
        <v>113</v>
      </c>
      <c r="T105" t="s">
        <v>113</v>
      </c>
      <c r="U105" t="s">
        <v>113</v>
      </c>
      <c r="V105" t="s">
        <v>113</v>
      </c>
      <c r="W105" t="s">
        <v>113</v>
      </c>
      <c r="X105" t="s">
        <v>113</v>
      </c>
      <c r="Y105" t="s">
        <v>113</v>
      </c>
      <c r="Z105" t="s">
        <v>113</v>
      </c>
      <c r="AA105" t="s">
        <v>113</v>
      </c>
      <c r="AB105" t="s">
        <v>113</v>
      </c>
      <c r="AC105" t="s">
        <v>113</v>
      </c>
      <c r="AD105" t="s">
        <v>113</v>
      </c>
      <c r="AE105" t="s">
        <v>113</v>
      </c>
      <c r="AF105" t="s">
        <v>113</v>
      </c>
      <c r="AG105" t="s">
        <v>113</v>
      </c>
      <c r="AH105" t="s">
        <v>113</v>
      </c>
      <c r="AI105" t="s">
        <v>113</v>
      </c>
      <c r="AJ105" t="s">
        <v>113</v>
      </c>
      <c r="AK105" t="s">
        <v>113</v>
      </c>
      <c r="AL105" t="s">
        <v>113</v>
      </c>
      <c r="AM105" t="s">
        <v>113</v>
      </c>
      <c r="AN105" t="s">
        <v>113</v>
      </c>
      <c r="AO105" t="s">
        <v>113</v>
      </c>
      <c r="AP105" t="s">
        <v>113</v>
      </c>
      <c r="AQ105">
        <v>0</v>
      </c>
      <c r="AR105" t="s">
        <v>113</v>
      </c>
      <c r="AS105">
        <v>0</v>
      </c>
      <c r="AT105" t="s">
        <v>113</v>
      </c>
      <c r="AU105">
        <v>0</v>
      </c>
      <c r="AV105" t="s">
        <v>113</v>
      </c>
      <c r="AW105" t="s">
        <v>113</v>
      </c>
      <c r="AX105" t="s">
        <v>113</v>
      </c>
      <c r="AY105" t="s">
        <v>113</v>
      </c>
      <c r="AZ105" t="s">
        <v>113</v>
      </c>
      <c r="BA105">
        <v>0</v>
      </c>
      <c r="BB105" t="s">
        <v>113</v>
      </c>
      <c r="BC105">
        <v>0</v>
      </c>
      <c r="BD105" t="s">
        <v>113</v>
      </c>
      <c r="BE105">
        <v>0</v>
      </c>
      <c r="BF105" t="s">
        <v>110</v>
      </c>
    </row>
    <row r="106" spans="1:58">
      <c r="A106" t="s">
        <v>215</v>
      </c>
      <c r="B106" s="2">
        <v>3386270000</v>
      </c>
      <c r="C106" s="2">
        <v>3270980000</v>
      </c>
      <c r="D106" s="2">
        <v>3354160000</v>
      </c>
      <c r="E106" s="2">
        <v>3288570000</v>
      </c>
      <c r="F106" s="2">
        <v>3155930000</v>
      </c>
      <c r="G106" s="2">
        <v>3083610000</v>
      </c>
      <c r="H106" s="2">
        <v>3143210000</v>
      </c>
      <c r="I106" s="2">
        <v>2750510000</v>
      </c>
      <c r="J106" s="2">
        <v>2643260000</v>
      </c>
      <c r="K106" s="2">
        <v>2544520000</v>
      </c>
      <c r="L106" s="2">
        <v>1786660000</v>
      </c>
      <c r="M106" s="2">
        <v>1710780000</v>
      </c>
      <c r="N106" s="2">
        <v>1663580000</v>
      </c>
      <c r="O106" s="2">
        <v>1658730000</v>
      </c>
      <c r="P106" s="2">
        <v>1649980000</v>
      </c>
      <c r="Q106" s="2">
        <v>1607220000</v>
      </c>
      <c r="R106" s="2">
        <v>1577180000</v>
      </c>
      <c r="S106" s="2">
        <v>1517690000</v>
      </c>
      <c r="T106" s="2">
        <v>1574580000</v>
      </c>
      <c r="U106" s="2">
        <v>1542800000</v>
      </c>
      <c r="V106" s="2">
        <v>706760000</v>
      </c>
      <c r="W106" s="2">
        <v>665430000</v>
      </c>
      <c r="X106" s="2">
        <v>689030000</v>
      </c>
      <c r="Y106" s="2">
        <v>667410000</v>
      </c>
      <c r="Z106" s="2">
        <v>653140000</v>
      </c>
      <c r="AA106" s="2">
        <v>641600000</v>
      </c>
      <c r="AB106" s="2">
        <v>641480000</v>
      </c>
      <c r="AC106" s="2">
        <v>624440000</v>
      </c>
      <c r="AD106" s="2">
        <v>614820000</v>
      </c>
      <c r="AE106" s="2">
        <v>653620000</v>
      </c>
      <c r="AF106" s="2">
        <v>646020000</v>
      </c>
      <c r="AG106" s="2">
        <v>623450000</v>
      </c>
      <c r="AH106" s="2">
        <v>588770000</v>
      </c>
      <c r="AI106" s="2">
        <v>538840000</v>
      </c>
      <c r="AJ106" s="2">
        <v>527210000</v>
      </c>
      <c r="AK106" s="2">
        <v>506930000</v>
      </c>
      <c r="AL106" s="2">
        <v>455530000</v>
      </c>
      <c r="AM106" s="2">
        <v>453380000</v>
      </c>
      <c r="AN106" s="2">
        <v>444330000</v>
      </c>
      <c r="AO106" s="2">
        <v>428380000</v>
      </c>
      <c r="AP106" s="2">
        <v>415220000</v>
      </c>
      <c r="AQ106" s="2">
        <v>404590000</v>
      </c>
      <c r="AR106" s="2">
        <v>412090000</v>
      </c>
      <c r="AS106" s="2">
        <v>400740000</v>
      </c>
      <c r="AT106" s="2">
        <v>382350000</v>
      </c>
      <c r="AU106" s="2">
        <v>382340000</v>
      </c>
      <c r="AV106" s="2">
        <v>379830000</v>
      </c>
      <c r="AW106" s="2">
        <v>365020000</v>
      </c>
      <c r="AX106" s="2">
        <v>362210000</v>
      </c>
      <c r="AY106" s="2">
        <v>348130000</v>
      </c>
      <c r="AZ106" s="2">
        <v>360900000</v>
      </c>
      <c r="BA106" s="2">
        <v>347870000</v>
      </c>
      <c r="BB106" s="2">
        <v>338430000</v>
      </c>
      <c r="BC106" s="2">
        <v>331790000</v>
      </c>
      <c r="BD106" s="2">
        <v>330910000</v>
      </c>
      <c r="BE106" s="2">
        <v>330480000</v>
      </c>
      <c r="BF106" t="s">
        <v>110</v>
      </c>
    </row>
    <row r="107" spans="1:58">
      <c r="A107" t="s">
        <v>216</v>
      </c>
      <c r="B107" s="3">
        <v>6230000</v>
      </c>
      <c r="C107" s="3">
        <v>5650000</v>
      </c>
      <c r="D107" s="3">
        <v>5490000</v>
      </c>
      <c r="E107" s="3">
        <v>5490000</v>
      </c>
      <c r="F107" s="3">
        <v>5130000</v>
      </c>
      <c r="G107" s="3">
        <v>5550000</v>
      </c>
      <c r="H107" s="3">
        <v>5360000</v>
      </c>
      <c r="I107" s="3">
        <v>5420000</v>
      </c>
      <c r="J107" s="3">
        <v>5380000</v>
      </c>
      <c r="K107" t="s">
        <v>113</v>
      </c>
      <c r="L107" t="s">
        <v>113</v>
      </c>
      <c r="M107" t="s">
        <v>113</v>
      </c>
      <c r="N107" t="s">
        <v>113</v>
      </c>
      <c r="O107" t="s">
        <v>113</v>
      </c>
      <c r="P107" t="s">
        <v>113</v>
      </c>
      <c r="Q107" t="s">
        <v>113</v>
      </c>
      <c r="R107" t="s">
        <v>113</v>
      </c>
      <c r="S107" t="s">
        <v>113</v>
      </c>
      <c r="T107" t="s">
        <v>113</v>
      </c>
      <c r="U107" t="s">
        <v>113</v>
      </c>
      <c r="V107" t="s">
        <v>113</v>
      </c>
      <c r="W107" t="s">
        <v>113</v>
      </c>
      <c r="X107" t="s">
        <v>113</v>
      </c>
      <c r="Y107" t="s">
        <v>113</v>
      </c>
      <c r="Z107" t="s">
        <v>113</v>
      </c>
      <c r="AA107" t="s">
        <v>113</v>
      </c>
      <c r="AB107" t="s">
        <v>113</v>
      </c>
      <c r="AC107" t="s">
        <v>113</v>
      </c>
      <c r="AD107" t="s">
        <v>113</v>
      </c>
      <c r="AE107" t="s">
        <v>113</v>
      </c>
      <c r="AF107" t="s">
        <v>113</v>
      </c>
      <c r="AG107" t="s">
        <v>113</v>
      </c>
      <c r="AH107" t="s">
        <v>113</v>
      </c>
      <c r="AI107" t="s">
        <v>113</v>
      </c>
      <c r="AJ107" t="s">
        <v>113</v>
      </c>
      <c r="AK107" t="s">
        <v>113</v>
      </c>
      <c r="AL107" t="s">
        <v>113</v>
      </c>
      <c r="AM107" t="s">
        <v>113</v>
      </c>
      <c r="AN107" t="s">
        <v>113</v>
      </c>
      <c r="AO107" t="s">
        <v>113</v>
      </c>
      <c r="AP107" t="s">
        <v>113</v>
      </c>
      <c r="AQ107">
        <v>0</v>
      </c>
      <c r="AR107" t="s">
        <v>113</v>
      </c>
      <c r="AS107">
        <v>0</v>
      </c>
      <c r="AT107" t="s">
        <v>113</v>
      </c>
      <c r="AU107">
        <v>0</v>
      </c>
      <c r="AV107" t="s">
        <v>113</v>
      </c>
      <c r="AW107" t="s">
        <v>113</v>
      </c>
      <c r="AX107" t="s">
        <v>113</v>
      </c>
      <c r="AY107" t="s">
        <v>113</v>
      </c>
      <c r="AZ107" t="s">
        <v>113</v>
      </c>
      <c r="BA107">
        <v>0</v>
      </c>
      <c r="BB107" t="s">
        <v>113</v>
      </c>
      <c r="BC107">
        <v>0</v>
      </c>
      <c r="BD107" s="3">
        <v>9240000</v>
      </c>
      <c r="BE107" s="3">
        <v>9240000</v>
      </c>
      <c r="BF107" t="s">
        <v>110</v>
      </c>
    </row>
    <row r="108" spans="1:58">
      <c r="A108" t="s">
        <v>8</v>
      </c>
      <c r="B108" s="2">
        <v>3392500000</v>
      </c>
      <c r="C108" s="2">
        <v>3276630000</v>
      </c>
      <c r="D108" s="2">
        <v>3359650000</v>
      </c>
      <c r="E108" s="2">
        <v>3294050000</v>
      </c>
      <c r="F108" s="2">
        <v>3161060000</v>
      </c>
      <c r="G108" s="2">
        <v>3089150000</v>
      </c>
      <c r="H108" s="2">
        <v>3148570000</v>
      </c>
      <c r="I108" s="2">
        <v>2755930000</v>
      </c>
      <c r="J108" s="2">
        <v>2648650000</v>
      </c>
      <c r="K108" s="2">
        <v>2544520000</v>
      </c>
      <c r="L108" s="2">
        <v>1786660000</v>
      </c>
      <c r="M108" s="2">
        <v>1710780000</v>
      </c>
      <c r="N108" s="2">
        <v>1663580000</v>
      </c>
      <c r="O108" s="2">
        <v>1658730000</v>
      </c>
      <c r="P108" s="2">
        <v>1649980000</v>
      </c>
      <c r="Q108" s="2">
        <v>1607220000</v>
      </c>
      <c r="R108" s="2">
        <v>1577180000</v>
      </c>
      <c r="S108" s="2">
        <v>1517690000</v>
      </c>
      <c r="T108" s="2">
        <v>1574580000</v>
      </c>
      <c r="U108" s="2">
        <v>1542800000</v>
      </c>
      <c r="V108" s="2">
        <v>706760000</v>
      </c>
      <c r="W108" s="2">
        <v>665430000</v>
      </c>
      <c r="X108" s="2">
        <v>689030000</v>
      </c>
      <c r="Y108" s="2">
        <v>667410000</v>
      </c>
      <c r="Z108" s="2">
        <v>653140000</v>
      </c>
      <c r="AA108" s="2">
        <v>641600000</v>
      </c>
      <c r="AB108" s="2">
        <v>641480000</v>
      </c>
      <c r="AC108" s="2">
        <v>624440000</v>
      </c>
      <c r="AD108" s="2">
        <v>614820000</v>
      </c>
      <c r="AE108" s="2">
        <v>653620000</v>
      </c>
      <c r="AF108" s="2">
        <v>646020000</v>
      </c>
      <c r="AG108" s="2">
        <v>623450000</v>
      </c>
      <c r="AH108" s="2">
        <v>588770000</v>
      </c>
      <c r="AI108" s="2">
        <v>538840000</v>
      </c>
      <c r="AJ108" s="2">
        <v>527210000</v>
      </c>
      <c r="AK108" s="2">
        <v>506930000</v>
      </c>
      <c r="AL108" s="2">
        <v>455530000</v>
      </c>
      <c r="AM108" s="2">
        <v>453380000</v>
      </c>
      <c r="AN108" s="2">
        <v>444330000</v>
      </c>
      <c r="AO108" s="2">
        <v>428380000</v>
      </c>
      <c r="AP108" s="2">
        <v>415220000</v>
      </c>
      <c r="AQ108" s="2">
        <v>404590000</v>
      </c>
      <c r="AR108" s="2">
        <v>412090000</v>
      </c>
      <c r="AS108" s="2">
        <v>400740000</v>
      </c>
      <c r="AT108" s="2">
        <v>382350000</v>
      </c>
      <c r="AU108" s="2">
        <v>382340000</v>
      </c>
      <c r="AV108" s="2">
        <v>379830000</v>
      </c>
      <c r="AW108" s="2">
        <v>365020000</v>
      </c>
      <c r="AX108" s="2">
        <v>362210000</v>
      </c>
      <c r="AY108" s="2">
        <v>348130000</v>
      </c>
      <c r="AZ108" s="2">
        <v>360900000</v>
      </c>
      <c r="BA108" s="2">
        <v>347870000</v>
      </c>
      <c r="BB108" s="2">
        <v>338430000</v>
      </c>
      <c r="BC108" s="2">
        <v>331790000</v>
      </c>
      <c r="BD108" s="2">
        <v>340150000</v>
      </c>
      <c r="BE108" s="2">
        <v>339720000</v>
      </c>
      <c r="BF108" t="s">
        <v>110</v>
      </c>
    </row>
    <row r="109" spans="1:58">
      <c r="A109" t="s">
        <v>7</v>
      </c>
      <c r="B109" s="2">
        <v>6352470000</v>
      </c>
      <c r="C109" s="2">
        <v>5773450000</v>
      </c>
      <c r="D109" s="2">
        <v>6067050000</v>
      </c>
      <c r="E109" s="2">
        <v>6273300000</v>
      </c>
      <c r="F109" s="2">
        <v>5577930000</v>
      </c>
      <c r="G109" s="2">
        <v>5396680000</v>
      </c>
      <c r="H109" s="2">
        <v>5894460000</v>
      </c>
      <c r="I109" s="2">
        <v>5478660000</v>
      </c>
      <c r="J109" s="2">
        <v>5748620000</v>
      </c>
      <c r="K109" s="2">
        <v>5325150000</v>
      </c>
      <c r="L109" s="2">
        <v>3287570000</v>
      </c>
      <c r="M109" s="2">
        <v>2887400000</v>
      </c>
      <c r="N109" s="2">
        <v>2899220000</v>
      </c>
      <c r="O109" s="2">
        <v>2795270000</v>
      </c>
      <c r="P109" s="2">
        <v>3186820000</v>
      </c>
      <c r="Q109" s="2">
        <v>3204310000</v>
      </c>
      <c r="R109" s="2">
        <v>3094760000</v>
      </c>
      <c r="S109" s="2">
        <v>2447470000</v>
      </c>
      <c r="T109" s="2">
        <v>2569290000</v>
      </c>
      <c r="U109" s="2">
        <v>2802500000</v>
      </c>
      <c r="V109" s="2">
        <v>2336300000</v>
      </c>
      <c r="W109" s="2">
        <v>2350430000</v>
      </c>
      <c r="X109" s="2">
        <v>2248100000</v>
      </c>
      <c r="Y109" s="2">
        <v>2243510000</v>
      </c>
      <c r="Z109" s="2">
        <v>2341840000</v>
      </c>
      <c r="AA109" s="2">
        <v>2171790000</v>
      </c>
      <c r="AB109" s="2">
        <v>2114900000</v>
      </c>
      <c r="AC109" s="2">
        <v>1857260000</v>
      </c>
      <c r="AD109" s="2">
        <v>1937870000</v>
      </c>
      <c r="AE109" s="2">
        <v>1910530000</v>
      </c>
      <c r="AF109" s="2">
        <v>1786160000</v>
      </c>
      <c r="AG109" s="2">
        <v>1690560000</v>
      </c>
      <c r="AH109" s="2">
        <v>1675280000</v>
      </c>
      <c r="AI109" s="2">
        <v>1603650000</v>
      </c>
      <c r="AJ109" s="2">
        <v>1574310000</v>
      </c>
      <c r="AK109" s="2">
        <v>1448670000</v>
      </c>
      <c r="AL109" s="2">
        <v>1335180000</v>
      </c>
      <c r="AM109" s="2">
        <v>1335730000</v>
      </c>
      <c r="AN109" s="2">
        <v>1329550000</v>
      </c>
      <c r="AO109" s="2">
        <v>1290090000</v>
      </c>
      <c r="AP109" s="2">
        <v>1215720000</v>
      </c>
      <c r="AQ109" s="2">
        <v>1249660000</v>
      </c>
      <c r="AR109" s="2">
        <v>1217260000</v>
      </c>
      <c r="AS109" s="2">
        <v>1179130000</v>
      </c>
      <c r="AT109" s="2">
        <v>1030020000</v>
      </c>
      <c r="AU109" s="2">
        <v>1111250000</v>
      </c>
      <c r="AV109" s="2">
        <v>1143710000</v>
      </c>
      <c r="AW109" s="2">
        <v>1114130000</v>
      </c>
      <c r="AX109" s="2">
        <v>1115440000</v>
      </c>
      <c r="AY109" s="2">
        <v>1038920000</v>
      </c>
      <c r="AZ109" s="2">
        <v>1028910000</v>
      </c>
      <c r="BA109" s="2">
        <v>1005330000</v>
      </c>
      <c r="BB109" s="2">
        <v>950090000</v>
      </c>
      <c r="BC109" s="2">
        <v>788500000</v>
      </c>
      <c r="BD109" s="2">
        <v>828800000</v>
      </c>
      <c r="BE109" s="2">
        <v>807110000</v>
      </c>
      <c r="BF109" t="s">
        <v>110</v>
      </c>
    </row>
    <row r="110" spans="1:58">
      <c r="A110" t="s">
        <v>110</v>
      </c>
      <c r="B110" t="s">
        <v>110</v>
      </c>
      <c r="C110" t="s">
        <v>110</v>
      </c>
      <c r="D110" t="s">
        <v>110</v>
      </c>
      <c r="E110" t="s">
        <v>110</v>
      </c>
      <c r="F110" t="s">
        <v>110</v>
      </c>
      <c r="G110" t="s">
        <v>110</v>
      </c>
      <c r="H110" t="s">
        <v>110</v>
      </c>
      <c r="I110" t="s">
        <v>110</v>
      </c>
      <c r="J110" t="s">
        <v>110</v>
      </c>
      <c r="K110" t="s">
        <v>110</v>
      </c>
      <c r="L110" t="s">
        <v>110</v>
      </c>
      <c r="M110" t="s">
        <v>110</v>
      </c>
      <c r="N110" t="s">
        <v>110</v>
      </c>
      <c r="O110" t="s">
        <v>110</v>
      </c>
      <c r="P110" t="s">
        <v>110</v>
      </c>
      <c r="Q110" t="s">
        <v>110</v>
      </c>
      <c r="R110" t="s">
        <v>110</v>
      </c>
      <c r="S110" t="s">
        <v>110</v>
      </c>
      <c r="T110" t="s">
        <v>110</v>
      </c>
      <c r="U110" t="s">
        <v>110</v>
      </c>
      <c r="V110" t="s">
        <v>110</v>
      </c>
      <c r="W110" t="s">
        <v>110</v>
      </c>
      <c r="X110" t="s">
        <v>110</v>
      </c>
      <c r="Y110" t="s">
        <v>110</v>
      </c>
      <c r="Z110" t="s">
        <v>110</v>
      </c>
      <c r="AA110" t="s">
        <v>110</v>
      </c>
      <c r="AB110" t="s">
        <v>110</v>
      </c>
      <c r="AC110" t="s">
        <v>110</v>
      </c>
      <c r="AD110" t="s">
        <v>110</v>
      </c>
      <c r="AE110" t="s">
        <v>110</v>
      </c>
      <c r="AF110" t="s">
        <v>110</v>
      </c>
      <c r="AG110" t="s">
        <v>110</v>
      </c>
      <c r="AH110" t="s">
        <v>110</v>
      </c>
      <c r="AI110" t="s">
        <v>110</v>
      </c>
      <c r="AJ110" t="s">
        <v>110</v>
      </c>
      <c r="AK110" t="s">
        <v>110</v>
      </c>
      <c r="AL110" t="s">
        <v>110</v>
      </c>
      <c r="AM110" t="s">
        <v>110</v>
      </c>
      <c r="AN110" t="s">
        <v>110</v>
      </c>
      <c r="AO110" t="s">
        <v>110</v>
      </c>
      <c r="AP110" t="s">
        <v>110</v>
      </c>
      <c r="AQ110" t="s">
        <v>110</v>
      </c>
      <c r="AR110" t="s">
        <v>110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110</v>
      </c>
      <c r="AY110" t="s">
        <v>110</v>
      </c>
      <c r="AZ110" t="s">
        <v>110</v>
      </c>
      <c r="BA110" t="s">
        <v>110</v>
      </c>
      <c r="BB110" t="s">
        <v>110</v>
      </c>
      <c r="BC110" t="s">
        <v>110</v>
      </c>
      <c r="BD110" t="s">
        <v>110</v>
      </c>
      <c r="BE110" t="s">
        <v>110</v>
      </c>
      <c r="BF110" t="s">
        <v>110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J46"/>
  <sheetViews>
    <sheetView workbookViewId="0">
      <selection activeCell="A6" sqref="A6"/>
    </sheetView>
  </sheetViews>
  <sheetFormatPr defaultColWidth="9.125" defaultRowHeight="17.6"/>
  <cols>
    <col min="1" max="1" width="26.6875" customWidth="1"/>
    <col min="2" max="4" width="11.8125" customWidth="1"/>
    <col min="5" max="5" width="11.625" customWidth="1"/>
    <col min="6" max="12" width="11.8125" customWidth="1"/>
    <col min="13" max="13" width="11.625" customWidth="1"/>
    <col min="14" max="16" width="11.8125" customWidth="1"/>
    <col min="17" max="17" width="11.625" customWidth="1"/>
    <col min="18" max="20" width="11.8125" customWidth="1"/>
    <col min="21" max="21" width="11.625" customWidth="1"/>
    <col min="22" max="23" width="11.8125" customWidth="1"/>
    <col min="24" max="25" width="11.625" customWidth="1"/>
    <col min="26" max="27" width="11.8125" customWidth="1"/>
    <col min="28" max="29" width="11.625" customWidth="1"/>
    <col min="30" max="31" width="11.8125" customWidth="1"/>
    <col min="32" max="33" width="11.625" customWidth="1"/>
    <col min="34" max="35" width="11.8125" customWidth="1"/>
    <col min="36" max="37" width="11.625" customWidth="1"/>
    <col min="38" max="38" width="11.8125" customWidth="1"/>
    <col min="39" max="41" width="11.625" customWidth="1"/>
    <col min="42" max="42" width="11.8125" customWidth="1"/>
    <col min="43" max="61" width="11.625" customWidth="1"/>
    <col min="62" max="62" width="0.973214285714286" customWidth="1"/>
  </cols>
  <sheetData>
    <row r="1" s="4" customFormat="1" spans="1:62">
      <c r="A1" s="5" t="s">
        <v>53</v>
      </c>
      <c r="B1" s="5" t="s">
        <v>217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70</v>
      </c>
      <c r="T1" s="5" t="s">
        <v>71</v>
      </c>
      <c r="U1" s="5" t="s">
        <v>72</v>
      </c>
      <c r="V1" s="5" t="s">
        <v>73</v>
      </c>
      <c r="W1" s="5" t="s">
        <v>74</v>
      </c>
      <c r="X1" s="5" t="s">
        <v>75</v>
      </c>
      <c r="Y1" s="5" t="s">
        <v>76</v>
      </c>
      <c r="Z1" s="5" t="s">
        <v>77</v>
      </c>
      <c r="AA1" s="5" t="s">
        <v>78</v>
      </c>
      <c r="AB1" s="5" t="s">
        <v>79</v>
      </c>
      <c r="AC1" s="5" t="s">
        <v>80</v>
      </c>
      <c r="AD1" s="5" t="s">
        <v>81</v>
      </c>
      <c r="AE1" s="5" t="s">
        <v>82</v>
      </c>
      <c r="AF1" s="5" t="s">
        <v>83</v>
      </c>
      <c r="AG1" s="5" t="s">
        <v>84</v>
      </c>
      <c r="AH1" s="5" t="s">
        <v>85</v>
      </c>
      <c r="AI1" s="5" t="s">
        <v>86</v>
      </c>
      <c r="AJ1" s="5" t="s">
        <v>87</v>
      </c>
      <c r="AK1" s="5" t="s">
        <v>88</v>
      </c>
      <c r="AL1" s="5" t="s">
        <v>89</v>
      </c>
      <c r="AM1" s="5" t="s">
        <v>90</v>
      </c>
      <c r="AN1" s="5" t="s">
        <v>91</v>
      </c>
      <c r="AO1" s="5" t="s">
        <v>92</v>
      </c>
      <c r="AP1" s="5" t="s">
        <v>93</v>
      </c>
      <c r="AQ1" s="5" t="s">
        <v>94</v>
      </c>
      <c r="AR1" s="5" t="s">
        <v>95</v>
      </c>
      <c r="AS1" s="5" t="s">
        <v>96</v>
      </c>
      <c r="AT1" s="5" t="s">
        <v>97</v>
      </c>
      <c r="AU1" s="5" t="s">
        <v>98</v>
      </c>
      <c r="AV1" s="5" t="s">
        <v>99</v>
      </c>
      <c r="AW1" s="5" t="s">
        <v>100</v>
      </c>
      <c r="AX1" s="5" t="s">
        <v>101</v>
      </c>
      <c r="AY1" s="5" t="s">
        <v>102</v>
      </c>
      <c r="AZ1" s="5" t="s">
        <v>103</v>
      </c>
      <c r="BA1" s="5" t="s">
        <v>104</v>
      </c>
      <c r="BB1" s="5" t="s">
        <v>105</v>
      </c>
      <c r="BC1" s="5" t="s">
        <v>106</v>
      </c>
      <c r="BD1" s="5" t="s">
        <v>107</v>
      </c>
      <c r="BE1" s="5" t="s">
        <v>108</v>
      </c>
      <c r="BF1" s="5" t="s">
        <v>109</v>
      </c>
      <c r="BG1" s="5" t="s">
        <v>218</v>
      </c>
      <c r="BH1" s="5" t="s">
        <v>219</v>
      </c>
      <c r="BI1" s="5" t="s">
        <v>220</v>
      </c>
      <c r="BJ1" s="5" t="s">
        <v>110</v>
      </c>
    </row>
    <row r="2" spans="1:62">
      <c r="A2" t="s">
        <v>10</v>
      </c>
      <c r="B2" s="2">
        <v>3705320000</v>
      </c>
      <c r="C2" s="2">
        <v>2496910000</v>
      </c>
      <c r="D2" s="2">
        <v>1493090000</v>
      </c>
      <c r="E2" s="2">
        <v>756430000</v>
      </c>
      <c r="F2" s="2">
        <v>4030250000</v>
      </c>
      <c r="G2" s="2">
        <v>2821840000</v>
      </c>
      <c r="H2" s="2">
        <v>1959260000</v>
      </c>
      <c r="I2" s="2">
        <v>1149360000</v>
      </c>
      <c r="J2" s="2">
        <v>3583020000</v>
      </c>
      <c r="K2" s="2">
        <v>2430770000</v>
      </c>
      <c r="L2" s="2">
        <v>1458580000</v>
      </c>
      <c r="M2" s="2">
        <v>737660000</v>
      </c>
      <c r="N2" s="2">
        <v>2534970000</v>
      </c>
      <c r="O2" s="2">
        <v>1729140000</v>
      </c>
      <c r="P2" s="2">
        <v>1106810000</v>
      </c>
      <c r="Q2" s="2">
        <v>694980000</v>
      </c>
      <c r="R2" s="2">
        <v>2438330000</v>
      </c>
      <c r="S2" s="2">
        <v>1655700000</v>
      </c>
      <c r="T2" s="2">
        <v>1042930000</v>
      </c>
      <c r="U2" s="2">
        <v>677020000</v>
      </c>
      <c r="V2" s="2">
        <v>2335810000</v>
      </c>
      <c r="W2" s="2">
        <v>1520160000</v>
      </c>
      <c r="X2" s="2">
        <v>914690000</v>
      </c>
      <c r="Y2" s="2">
        <v>612980000</v>
      </c>
      <c r="Z2" s="2">
        <v>2109160000</v>
      </c>
      <c r="AA2" s="2">
        <v>1238080000</v>
      </c>
      <c r="AB2" s="2">
        <v>664920000</v>
      </c>
      <c r="AC2" s="2">
        <v>445740000</v>
      </c>
      <c r="AD2" s="2">
        <v>1802700000</v>
      </c>
      <c r="AE2" s="2">
        <v>1211570000</v>
      </c>
      <c r="AF2" s="2">
        <v>805990000</v>
      </c>
      <c r="AG2" s="2">
        <v>479400000</v>
      </c>
      <c r="AH2" s="2">
        <v>1666270000</v>
      </c>
      <c r="AI2" s="2">
        <v>1215950000</v>
      </c>
      <c r="AJ2" s="2">
        <v>728010000</v>
      </c>
      <c r="AK2" s="2">
        <v>364050000</v>
      </c>
      <c r="AL2" s="2">
        <v>1413690000</v>
      </c>
      <c r="AM2" s="2">
        <v>981650000</v>
      </c>
      <c r="AN2" s="2">
        <v>608200000</v>
      </c>
      <c r="AO2" s="2">
        <v>395030000</v>
      </c>
      <c r="AP2" s="2">
        <v>1166060000</v>
      </c>
      <c r="AQ2" s="2">
        <v>809740000</v>
      </c>
      <c r="AR2" s="2">
        <v>492940000</v>
      </c>
      <c r="AS2" s="2">
        <v>248280000</v>
      </c>
      <c r="AT2" s="2">
        <v>934970000</v>
      </c>
      <c r="AU2" s="2">
        <v>633140000</v>
      </c>
      <c r="AV2" s="2">
        <v>490880000</v>
      </c>
      <c r="AW2" s="2">
        <v>250710000</v>
      </c>
      <c r="AX2" s="2">
        <v>601750000</v>
      </c>
      <c r="AY2" s="2">
        <v>498560000</v>
      </c>
      <c r="AZ2" s="2">
        <v>364000000</v>
      </c>
      <c r="BA2" s="2">
        <v>235610000</v>
      </c>
      <c r="BB2" s="2">
        <v>461630000</v>
      </c>
      <c r="BC2" s="2">
        <v>297580000</v>
      </c>
      <c r="BD2" s="2">
        <v>188760000</v>
      </c>
      <c r="BE2" s="3">
        <v>99940000</v>
      </c>
      <c r="BF2" s="2">
        <v>482790000</v>
      </c>
      <c r="BG2" s="2">
        <v>317390000</v>
      </c>
      <c r="BH2" s="2">
        <v>182780000</v>
      </c>
      <c r="BI2" s="2">
        <v>104040000</v>
      </c>
      <c r="BJ2" t="s">
        <v>110</v>
      </c>
    </row>
    <row r="3" spans="1:62">
      <c r="A3" t="s">
        <v>221</v>
      </c>
      <c r="B3">
        <v>0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113</v>
      </c>
      <c r="AX3" t="s">
        <v>113</v>
      </c>
      <c r="AY3" t="s">
        <v>113</v>
      </c>
      <c r="AZ3" t="s">
        <v>113</v>
      </c>
      <c r="BA3" t="s">
        <v>113</v>
      </c>
      <c r="BB3" t="s">
        <v>113</v>
      </c>
      <c r="BC3" t="s">
        <v>113</v>
      </c>
      <c r="BD3">
        <v>0</v>
      </c>
      <c r="BE3">
        <v>0</v>
      </c>
      <c r="BF3" t="s">
        <v>113</v>
      </c>
      <c r="BG3" t="s">
        <v>113</v>
      </c>
      <c r="BH3">
        <v>0</v>
      </c>
      <c r="BI3">
        <v>0</v>
      </c>
      <c r="BJ3" t="s">
        <v>110</v>
      </c>
    </row>
    <row r="4" spans="1:62">
      <c r="A4" t="s">
        <v>222</v>
      </c>
      <c r="B4">
        <v>0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113</v>
      </c>
      <c r="AX4" t="s">
        <v>113</v>
      </c>
      <c r="AY4" t="s">
        <v>113</v>
      </c>
      <c r="AZ4" t="s">
        <v>113</v>
      </c>
      <c r="BA4" t="s">
        <v>113</v>
      </c>
      <c r="BB4" t="s">
        <v>113</v>
      </c>
      <c r="BC4" t="s">
        <v>113</v>
      </c>
      <c r="BD4">
        <v>0</v>
      </c>
      <c r="BE4">
        <v>0</v>
      </c>
      <c r="BF4" t="s">
        <v>113</v>
      </c>
      <c r="BG4" t="s">
        <v>113</v>
      </c>
      <c r="BH4">
        <v>0</v>
      </c>
      <c r="BI4">
        <v>0</v>
      </c>
      <c r="BJ4" t="s">
        <v>110</v>
      </c>
    </row>
    <row r="5" spans="1:62">
      <c r="A5" t="s">
        <v>223</v>
      </c>
      <c r="B5">
        <v>0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113</v>
      </c>
      <c r="AX5" t="s">
        <v>113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>
        <v>0</v>
      </c>
      <c r="BE5">
        <v>0</v>
      </c>
      <c r="BF5" t="s">
        <v>113</v>
      </c>
      <c r="BG5" t="s">
        <v>113</v>
      </c>
      <c r="BH5">
        <v>0</v>
      </c>
      <c r="BI5">
        <v>0</v>
      </c>
      <c r="BJ5" t="s">
        <v>110</v>
      </c>
    </row>
    <row r="6" spans="1:62">
      <c r="A6" t="s">
        <v>224</v>
      </c>
      <c r="B6">
        <v>0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113</v>
      </c>
      <c r="AX6" t="s">
        <v>113</v>
      </c>
      <c r="AY6" t="s">
        <v>113</v>
      </c>
      <c r="AZ6" t="s">
        <v>113</v>
      </c>
      <c r="BA6" t="s">
        <v>113</v>
      </c>
      <c r="BB6" t="s">
        <v>113</v>
      </c>
      <c r="BC6" t="s">
        <v>113</v>
      </c>
      <c r="BD6">
        <v>0</v>
      </c>
      <c r="BE6" t="s">
        <v>113</v>
      </c>
      <c r="BF6" t="s">
        <v>113</v>
      </c>
      <c r="BG6" t="s">
        <v>113</v>
      </c>
      <c r="BH6">
        <v>0</v>
      </c>
      <c r="BI6" t="s">
        <v>113</v>
      </c>
      <c r="BJ6" t="s">
        <v>110</v>
      </c>
    </row>
    <row r="7" spans="1:62">
      <c r="A7" t="s">
        <v>225</v>
      </c>
      <c r="B7">
        <v>0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113</v>
      </c>
      <c r="AX7" t="s">
        <v>113</v>
      </c>
      <c r="AY7" t="s">
        <v>113</v>
      </c>
      <c r="AZ7" t="s">
        <v>113</v>
      </c>
      <c r="BA7" t="s">
        <v>113</v>
      </c>
      <c r="BB7" t="s">
        <v>113</v>
      </c>
      <c r="BC7" t="s">
        <v>113</v>
      </c>
      <c r="BD7">
        <v>0</v>
      </c>
      <c r="BE7" t="s">
        <v>113</v>
      </c>
      <c r="BF7" t="s">
        <v>113</v>
      </c>
      <c r="BG7" t="s">
        <v>113</v>
      </c>
      <c r="BH7">
        <v>0</v>
      </c>
      <c r="BI7" t="s">
        <v>113</v>
      </c>
      <c r="BJ7" t="s">
        <v>110</v>
      </c>
    </row>
    <row r="8" spans="1:62">
      <c r="A8" t="s">
        <v>226</v>
      </c>
      <c r="B8" s="2">
        <v>3288220000</v>
      </c>
      <c r="C8" s="2">
        <v>2227830000</v>
      </c>
      <c r="D8" s="2">
        <v>1353670000</v>
      </c>
      <c r="E8" s="2">
        <v>683920000</v>
      </c>
      <c r="F8" s="2">
        <v>3593840000</v>
      </c>
      <c r="G8" s="2">
        <v>2533450000</v>
      </c>
      <c r="H8" s="2">
        <v>1743450000</v>
      </c>
      <c r="I8" s="2">
        <v>1014260000</v>
      </c>
      <c r="J8" s="2">
        <v>3219180000</v>
      </c>
      <c r="K8" s="2">
        <v>2161290000</v>
      </c>
      <c r="L8" s="2">
        <v>1310530000</v>
      </c>
      <c r="M8" s="2">
        <v>642410000</v>
      </c>
      <c r="N8" s="2">
        <v>2309320000</v>
      </c>
      <c r="O8" s="2">
        <v>1574920000</v>
      </c>
      <c r="P8" s="2">
        <v>1042840000</v>
      </c>
      <c r="Q8" s="2">
        <v>639560000</v>
      </c>
      <c r="R8" s="2">
        <v>2271090000</v>
      </c>
      <c r="S8" s="2">
        <v>1551090000</v>
      </c>
      <c r="T8" s="2">
        <v>1003760000</v>
      </c>
      <c r="U8" s="2">
        <v>635500000</v>
      </c>
      <c r="V8" s="2">
        <v>2163950000</v>
      </c>
      <c r="W8" s="2">
        <v>1437560000</v>
      </c>
      <c r="X8" s="2">
        <v>883930000</v>
      </c>
      <c r="Y8" s="2">
        <v>583030000</v>
      </c>
      <c r="Z8" s="2">
        <v>1980920000</v>
      </c>
      <c r="AA8" s="2">
        <v>1184490000</v>
      </c>
      <c r="AB8" s="2">
        <v>644160000</v>
      </c>
      <c r="AC8" s="2">
        <v>420800000</v>
      </c>
      <c r="AD8" s="2">
        <v>1701760000</v>
      </c>
      <c r="AE8" s="2">
        <v>1149670000</v>
      </c>
      <c r="AF8" s="2">
        <v>767630000</v>
      </c>
      <c r="AG8" s="2">
        <v>449200000</v>
      </c>
      <c r="AH8" s="2">
        <v>1512450000</v>
      </c>
      <c r="AI8" s="2">
        <v>1098870000</v>
      </c>
      <c r="AJ8" s="2">
        <v>682150000</v>
      </c>
      <c r="AK8" s="2">
        <v>336850000</v>
      </c>
      <c r="AL8" s="2">
        <v>1298580000</v>
      </c>
      <c r="AM8" s="2">
        <v>926380000</v>
      </c>
      <c r="AN8" s="2">
        <v>572910000</v>
      </c>
      <c r="AO8" s="2">
        <v>372730000</v>
      </c>
      <c r="AP8" s="2">
        <v>1105400000</v>
      </c>
      <c r="AQ8" s="2">
        <v>770470000</v>
      </c>
      <c r="AR8" s="2">
        <v>466820000</v>
      </c>
      <c r="AS8" s="2">
        <v>230730000</v>
      </c>
      <c r="AT8" s="2">
        <v>887520000</v>
      </c>
      <c r="AU8" s="2">
        <v>611960000</v>
      </c>
      <c r="AV8" s="2">
        <v>470600000</v>
      </c>
      <c r="AW8" s="2">
        <v>236680000</v>
      </c>
      <c r="AX8" s="2">
        <v>560600000</v>
      </c>
      <c r="AY8" s="2">
        <v>460780000</v>
      </c>
      <c r="AZ8" s="2">
        <v>348180000</v>
      </c>
      <c r="BA8" s="2">
        <v>217500000</v>
      </c>
      <c r="BB8" s="2">
        <v>423220000</v>
      </c>
      <c r="BC8" s="2">
        <v>278610000</v>
      </c>
      <c r="BD8" s="2">
        <v>181720000</v>
      </c>
      <c r="BE8" s="3">
        <v>97810000</v>
      </c>
      <c r="BF8" s="2">
        <v>461230000</v>
      </c>
      <c r="BG8" s="2">
        <v>307520000</v>
      </c>
      <c r="BH8" s="2">
        <v>175930000</v>
      </c>
      <c r="BI8" s="2">
        <v>100810000</v>
      </c>
      <c r="BJ8" t="s">
        <v>110</v>
      </c>
    </row>
    <row r="9" spans="1:62">
      <c r="A9" t="s">
        <v>227</v>
      </c>
      <c r="B9" s="2">
        <v>1362220000</v>
      </c>
      <c r="C9" s="2">
        <v>873280000</v>
      </c>
      <c r="D9" s="2">
        <v>539710000</v>
      </c>
      <c r="E9" s="2">
        <v>245520000</v>
      </c>
      <c r="F9" s="2">
        <v>1552700000</v>
      </c>
      <c r="G9" s="2">
        <v>1063760000</v>
      </c>
      <c r="H9" s="2">
        <v>752020000</v>
      </c>
      <c r="I9" s="2">
        <v>449270000</v>
      </c>
      <c r="J9" s="2">
        <v>1391990000</v>
      </c>
      <c r="K9" s="2">
        <v>905780000</v>
      </c>
      <c r="L9" s="2">
        <v>544970000</v>
      </c>
      <c r="M9" s="2">
        <v>281020000</v>
      </c>
      <c r="N9" s="2">
        <v>952710000</v>
      </c>
      <c r="O9" s="2">
        <v>664950000</v>
      </c>
      <c r="P9" s="2">
        <v>425010000</v>
      </c>
      <c r="Q9" s="2">
        <v>301760000</v>
      </c>
      <c r="R9" s="2">
        <v>994020000</v>
      </c>
      <c r="S9" s="2">
        <v>708550000</v>
      </c>
      <c r="T9" s="2">
        <v>474990000</v>
      </c>
      <c r="U9" s="2">
        <v>325080000</v>
      </c>
      <c r="V9" s="2">
        <v>1005690000</v>
      </c>
      <c r="W9" s="2">
        <v>630860000</v>
      </c>
      <c r="X9" s="2">
        <v>338000000</v>
      </c>
      <c r="Y9" s="2">
        <v>248670000</v>
      </c>
      <c r="Z9" s="2">
        <v>882290000</v>
      </c>
      <c r="AA9" s="2">
        <v>449100000</v>
      </c>
      <c r="AB9" s="2">
        <v>233810000</v>
      </c>
      <c r="AC9" s="2">
        <v>153630000</v>
      </c>
      <c r="AD9" s="2">
        <v>888400000</v>
      </c>
      <c r="AE9" s="2">
        <v>578680000</v>
      </c>
      <c r="AF9" s="2">
        <v>398560000</v>
      </c>
      <c r="AG9" s="2">
        <v>245960000</v>
      </c>
      <c r="AH9" s="2">
        <v>767830000</v>
      </c>
      <c r="AI9" s="2">
        <v>578800000</v>
      </c>
      <c r="AJ9" s="2">
        <v>373070000</v>
      </c>
      <c r="AK9" s="2">
        <v>193820000</v>
      </c>
      <c r="AL9" s="2">
        <v>776380000</v>
      </c>
      <c r="AM9" s="2">
        <v>583200000</v>
      </c>
      <c r="AN9" s="2">
        <v>367590000</v>
      </c>
      <c r="AO9" s="2">
        <v>252920000</v>
      </c>
      <c r="AP9" s="2">
        <v>685810000</v>
      </c>
      <c r="AQ9" s="2">
        <v>451050000</v>
      </c>
      <c r="AR9" s="2">
        <v>283360000</v>
      </c>
      <c r="AS9" s="2">
        <v>167100000</v>
      </c>
      <c r="AT9" s="2">
        <v>591450000</v>
      </c>
      <c r="AU9" s="2">
        <v>366470000</v>
      </c>
      <c r="AV9" s="2">
        <v>284180000</v>
      </c>
      <c r="AW9" s="2">
        <v>164510000</v>
      </c>
      <c r="AX9" s="2">
        <v>358130000</v>
      </c>
      <c r="AY9" s="2">
        <v>292350000</v>
      </c>
      <c r="AZ9" s="2">
        <v>224670000</v>
      </c>
      <c r="BA9" s="2">
        <v>138630000</v>
      </c>
      <c r="BB9" s="2">
        <v>260580000</v>
      </c>
      <c r="BC9" s="2">
        <v>163090000</v>
      </c>
      <c r="BD9" s="2">
        <v>104760000</v>
      </c>
      <c r="BE9" s="3">
        <v>61320000</v>
      </c>
      <c r="BF9" s="2">
        <v>319440000</v>
      </c>
      <c r="BG9" s="2">
        <v>207200000</v>
      </c>
      <c r="BH9" s="2">
        <v>114680000</v>
      </c>
      <c r="BI9" s="3">
        <v>66050000</v>
      </c>
      <c r="BJ9" t="s">
        <v>110</v>
      </c>
    </row>
    <row r="10" spans="1:62">
      <c r="A10" t="s">
        <v>228</v>
      </c>
      <c r="B10">
        <v>0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113</v>
      </c>
      <c r="AX10" t="s">
        <v>113</v>
      </c>
      <c r="AY10" t="s">
        <v>113</v>
      </c>
      <c r="AZ10" t="s">
        <v>113</v>
      </c>
      <c r="BA10" t="s">
        <v>113</v>
      </c>
      <c r="BB10" t="s">
        <v>113</v>
      </c>
      <c r="BC10" t="s">
        <v>113</v>
      </c>
      <c r="BD10">
        <v>0</v>
      </c>
      <c r="BE10">
        <v>0</v>
      </c>
      <c r="BF10" t="s">
        <v>113</v>
      </c>
      <c r="BG10" t="s">
        <v>113</v>
      </c>
      <c r="BH10">
        <v>0</v>
      </c>
      <c r="BI10">
        <v>0</v>
      </c>
      <c r="BJ10" t="s">
        <v>110</v>
      </c>
    </row>
    <row r="11" spans="1:62">
      <c r="A11" t="s">
        <v>229</v>
      </c>
      <c r="B11">
        <v>0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113</v>
      </c>
      <c r="AX11" t="s">
        <v>113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>
        <v>0</v>
      </c>
      <c r="BE11">
        <v>0</v>
      </c>
      <c r="BF11" t="s">
        <v>113</v>
      </c>
      <c r="BG11" t="s">
        <v>113</v>
      </c>
      <c r="BH11">
        <v>0</v>
      </c>
      <c r="BI11">
        <v>0</v>
      </c>
      <c r="BJ11" t="s">
        <v>110</v>
      </c>
    </row>
    <row r="12" spans="1:62">
      <c r="A12" t="s">
        <v>230</v>
      </c>
      <c r="B12">
        <v>0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113</v>
      </c>
      <c r="AX12" t="s">
        <v>113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>
        <v>0</v>
      </c>
      <c r="BE12" t="s">
        <v>113</v>
      </c>
      <c r="BF12" t="s">
        <v>113</v>
      </c>
      <c r="BG12" t="s">
        <v>113</v>
      </c>
      <c r="BH12">
        <v>0</v>
      </c>
      <c r="BI12" t="s">
        <v>113</v>
      </c>
      <c r="BJ12" t="s">
        <v>110</v>
      </c>
    </row>
    <row r="13" spans="1:62">
      <c r="A13" t="s">
        <v>231</v>
      </c>
      <c r="B13" s="3">
        <v>11500000</v>
      </c>
      <c r="C13" s="3">
        <v>7100000</v>
      </c>
      <c r="D13" s="3">
        <v>5330000</v>
      </c>
      <c r="E13" s="3">
        <v>2240000</v>
      </c>
      <c r="F13" s="3">
        <v>12110000</v>
      </c>
      <c r="G13" s="3">
        <v>7710000</v>
      </c>
      <c r="H13" s="3">
        <v>6700000</v>
      </c>
      <c r="I13" s="3">
        <v>5460000</v>
      </c>
      <c r="J13" s="3">
        <v>7810000</v>
      </c>
      <c r="K13" s="3">
        <v>7150000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113</v>
      </c>
      <c r="AX13" t="s">
        <v>113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>
        <v>0</v>
      </c>
      <c r="BE13" t="s">
        <v>113</v>
      </c>
      <c r="BF13" t="s">
        <v>113</v>
      </c>
      <c r="BG13" t="s">
        <v>113</v>
      </c>
      <c r="BH13">
        <v>0</v>
      </c>
      <c r="BI13" t="s">
        <v>113</v>
      </c>
      <c r="BJ13" t="s">
        <v>110</v>
      </c>
    </row>
    <row r="14" spans="1:62">
      <c r="A14" t="s">
        <v>232</v>
      </c>
      <c r="B14">
        <v>0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113</v>
      </c>
      <c r="O14" t="s">
        <v>113</v>
      </c>
      <c r="P14" t="s">
        <v>113</v>
      </c>
      <c r="Q14" t="s">
        <v>113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113</v>
      </c>
      <c r="AU14" t="s">
        <v>113</v>
      </c>
      <c r="AV14" t="s">
        <v>113</v>
      </c>
      <c r="AW14" t="s">
        <v>113</v>
      </c>
      <c r="AX14" t="s">
        <v>113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>
        <v>0</v>
      </c>
      <c r="BE14">
        <v>0</v>
      </c>
      <c r="BF14" t="s">
        <v>113</v>
      </c>
      <c r="BG14" t="s">
        <v>113</v>
      </c>
      <c r="BH14">
        <v>0</v>
      </c>
      <c r="BI14">
        <v>0</v>
      </c>
      <c r="BJ14" t="s">
        <v>110</v>
      </c>
    </row>
    <row r="15" spans="1:62">
      <c r="A15" t="s">
        <v>233</v>
      </c>
      <c r="B15">
        <v>0</v>
      </c>
      <c r="C15" t="s">
        <v>113</v>
      </c>
      <c r="D15" t="s">
        <v>113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113</v>
      </c>
      <c r="AT15" t="s">
        <v>113</v>
      </c>
      <c r="AU15" t="s">
        <v>113</v>
      </c>
      <c r="AV15" t="s">
        <v>113</v>
      </c>
      <c r="AW15" t="s">
        <v>113</v>
      </c>
      <c r="AX15" t="s">
        <v>113</v>
      </c>
      <c r="AY15" t="s">
        <v>113</v>
      </c>
      <c r="AZ15" t="s">
        <v>113</v>
      </c>
      <c r="BA15" t="s">
        <v>113</v>
      </c>
      <c r="BB15" t="s">
        <v>113</v>
      </c>
      <c r="BC15" t="s">
        <v>113</v>
      </c>
      <c r="BD15">
        <v>0</v>
      </c>
      <c r="BE15">
        <v>0</v>
      </c>
      <c r="BF15" t="s">
        <v>113</v>
      </c>
      <c r="BG15" t="s">
        <v>113</v>
      </c>
      <c r="BH15">
        <v>0</v>
      </c>
      <c r="BI15">
        <v>0</v>
      </c>
      <c r="BJ15" t="s">
        <v>110</v>
      </c>
    </row>
    <row r="16" spans="1:62">
      <c r="A16" t="s">
        <v>234</v>
      </c>
      <c r="B16">
        <v>0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113</v>
      </c>
      <c r="P16" t="s">
        <v>113</v>
      </c>
      <c r="Q16" t="s">
        <v>113</v>
      </c>
      <c r="R16" t="s">
        <v>113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113</v>
      </c>
      <c r="AT16" t="s">
        <v>113</v>
      </c>
      <c r="AU16" t="s">
        <v>113</v>
      </c>
      <c r="AV16" t="s">
        <v>113</v>
      </c>
      <c r="AW16" t="s">
        <v>113</v>
      </c>
      <c r="AX16" t="s">
        <v>113</v>
      </c>
      <c r="AY16" t="s">
        <v>113</v>
      </c>
      <c r="AZ16" t="s">
        <v>113</v>
      </c>
      <c r="BA16" t="s">
        <v>113</v>
      </c>
      <c r="BB16" t="s">
        <v>113</v>
      </c>
      <c r="BC16" t="s">
        <v>113</v>
      </c>
      <c r="BD16">
        <v>0</v>
      </c>
      <c r="BE16">
        <v>0</v>
      </c>
      <c r="BF16" t="s">
        <v>113</v>
      </c>
      <c r="BG16" t="s">
        <v>113</v>
      </c>
      <c r="BH16">
        <v>0</v>
      </c>
      <c r="BI16">
        <v>0</v>
      </c>
      <c r="BJ16" t="s">
        <v>110</v>
      </c>
    </row>
    <row r="17" spans="1:62">
      <c r="A17" t="s">
        <v>235</v>
      </c>
      <c r="B17">
        <v>0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113</v>
      </c>
      <c r="AX17" t="s">
        <v>113</v>
      </c>
      <c r="AY17" t="s">
        <v>113</v>
      </c>
      <c r="AZ17" t="s">
        <v>113</v>
      </c>
      <c r="BA17" t="s">
        <v>113</v>
      </c>
      <c r="BB17" t="s">
        <v>113</v>
      </c>
      <c r="BC17" t="s">
        <v>113</v>
      </c>
      <c r="BD17">
        <v>0</v>
      </c>
      <c r="BE17">
        <v>0</v>
      </c>
      <c r="BF17" t="s">
        <v>113</v>
      </c>
      <c r="BG17" t="s">
        <v>113</v>
      </c>
      <c r="BH17">
        <v>0</v>
      </c>
      <c r="BI17">
        <v>0</v>
      </c>
      <c r="BJ17" t="s">
        <v>110</v>
      </c>
    </row>
    <row r="18" spans="1:62">
      <c r="A18" t="s">
        <v>236</v>
      </c>
      <c r="B18">
        <v>0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113</v>
      </c>
      <c r="AX18" t="s">
        <v>113</v>
      </c>
      <c r="AY18" t="s">
        <v>113</v>
      </c>
      <c r="AZ18" t="s">
        <v>113</v>
      </c>
      <c r="BA18" t="s">
        <v>113</v>
      </c>
      <c r="BB18" t="s">
        <v>113</v>
      </c>
      <c r="BC18" t="s">
        <v>113</v>
      </c>
      <c r="BD18">
        <v>0</v>
      </c>
      <c r="BE18">
        <v>0</v>
      </c>
      <c r="BF18" t="s">
        <v>113</v>
      </c>
      <c r="BG18" t="s">
        <v>113</v>
      </c>
      <c r="BH18">
        <v>0</v>
      </c>
      <c r="BI18">
        <v>0</v>
      </c>
      <c r="BJ18" t="s">
        <v>110</v>
      </c>
    </row>
    <row r="19" spans="1:62">
      <c r="A19" t="s">
        <v>237</v>
      </c>
      <c r="B19">
        <v>0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113</v>
      </c>
      <c r="AX19" t="s">
        <v>113</v>
      </c>
      <c r="AY19" t="s">
        <v>113</v>
      </c>
      <c r="AZ19" t="s">
        <v>113</v>
      </c>
      <c r="BA19" t="s">
        <v>113</v>
      </c>
      <c r="BB19" t="s">
        <v>113</v>
      </c>
      <c r="BC19" t="s">
        <v>113</v>
      </c>
      <c r="BD19">
        <v>0</v>
      </c>
      <c r="BE19" t="s">
        <v>113</v>
      </c>
      <c r="BF19" t="s">
        <v>113</v>
      </c>
      <c r="BG19" t="s">
        <v>113</v>
      </c>
      <c r="BH19">
        <v>0</v>
      </c>
      <c r="BI19" t="s">
        <v>113</v>
      </c>
      <c r="BJ19" t="s">
        <v>110</v>
      </c>
    </row>
    <row r="20" spans="1:62">
      <c r="A20" t="s">
        <v>238</v>
      </c>
      <c r="B20" s="2">
        <v>573220000</v>
      </c>
      <c r="C20" s="2">
        <v>386290000</v>
      </c>
      <c r="D20" s="2">
        <v>220830000</v>
      </c>
      <c r="E20" s="2">
        <v>106700000</v>
      </c>
      <c r="F20" s="2">
        <v>617860000</v>
      </c>
      <c r="G20" s="2">
        <v>430930000</v>
      </c>
      <c r="H20" s="2">
        <v>305080000</v>
      </c>
      <c r="I20" s="2">
        <v>174080000</v>
      </c>
      <c r="J20" s="2">
        <v>551210000</v>
      </c>
      <c r="K20" s="2">
        <v>374740000</v>
      </c>
      <c r="L20" s="2">
        <v>217380000</v>
      </c>
      <c r="M20" s="2">
        <v>108610000</v>
      </c>
      <c r="N20" s="2">
        <v>395650000</v>
      </c>
      <c r="O20" s="2">
        <v>261110000</v>
      </c>
      <c r="P20" s="2">
        <v>167920000</v>
      </c>
      <c r="Q20" s="2">
        <v>101320000</v>
      </c>
      <c r="R20" s="2">
        <v>368590000</v>
      </c>
      <c r="S20" s="2">
        <v>245520000</v>
      </c>
      <c r="T20" s="2">
        <v>156660000</v>
      </c>
      <c r="U20" s="3">
        <v>93030000</v>
      </c>
      <c r="V20" s="2">
        <v>317950000</v>
      </c>
      <c r="W20" s="2">
        <v>201410000</v>
      </c>
      <c r="X20" s="2">
        <v>121170000</v>
      </c>
      <c r="Y20" s="3">
        <v>74450000</v>
      </c>
      <c r="Z20" s="2">
        <v>273290000</v>
      </c>
      <c r="AA20" s="2">
        <v>172640000</v>
      </c>
      <c r="AB20" s="3">
        <v>89460000</v>
      </c>
      <c r="AC20" s="3">
        <v>62530000</v>
      </c>
      <c r="AD20" s="2">
        <v>242560000</v>
      </c>
      <c r="AE20" s="2">
        <v>159420000</v>
      </c>
      <c r="AF20" s="2">
        <v>110550000</v>
      </c>
      <c r="AG20" s="3">
        <v>61830000</v>
      </c>
      <c r="AH20" s="2">
        <v>211000000</v>
      </c>
      <c r="AI20" s="2">
        <v>155260000</v>
      </c>
      <c r="AJ20" s="3">
        <v>91890000</v>
      </c>
      <c r="AK20" s="3">
        <v>46340000</v>
      </c>
      <c r="AL20" s="2">
        <v>181780000</v>
      </c>
      <c r="AM20" s="2">
        <v>126890000</v>
      </c>
      <c r="AN20" s="3">
        <v>78580000</v>
      </c>
      <c r="AO20" s="3">
        <v>43960000</v>
      </c>
      <c r="AP20" s="2">
        <v>154090000</v>
      </c>
      <c r="AQ20" s="2">
        <v>101440000</v>
      </c>
      <c r="AR20" s="3">
        <v>57720000</v>
      </c>
      <c r="AS20" s="3">
        <v>23490000</v>
      </c>
      <c r="AT20" s="2">
        <v>123400000</v>
      </c>
      <c r="AU20" s="2">
        <v>112910000</v>
      </c>
      <c r="AV20" s="3">
        <v>83840000</v>
      </c>
      <c r="AW20" s="3">
        <v>44300000</v>
      </c>
      <c r="AX20" s="2">
        <v>108580000</v>
      </c>
      <c r="AY20" s="3">
        <v>93360000</v>
      </c>
      <c r="AZ20" s="3">
        <v>75040000</v>
      </c>
      <c r="BA20" s="3">
        <v>49130000</v>
      </c>
      <c r="BB20" s="3">
        <v>86600000</v>
      </c>
      <c r="BC20" s="3">
        <v>57240000</v>
      </c>
      <c r="BD20" s="3">
        <v>41140000</v>
      </c>
      <c r="BE20" s="3">
        <v>20920000</v>
      </c>
      <c r="BF20" s="3">
        <v>73410000</v>
      </c>
      <c r="BG20" s="3">
        <v>52200000</v>
      </c>
      <c r="BH20" s="3">
        <v>30680000</v>
      </c>
      <c r="BI20" s="3">
        <v>17710000</v>
      </c>
      <c r="BJ20" t="s">
        <v>110</v>
      </c>
    </row>
    <row r="21" spans="1:62">
      <c r="A21" t="s">
        <v>239</v>
      </c>
      <c r="B21" s="2">
        <v>987750000</v>
      </c>
      <c r="C21" s="2">
        <v>726570000</v>
      </c>
      <c r="D21" s="2">
        <v>452120000</v>
      </c>
      <c r="E21" s="2">
        <v>244330000</v>
      </c>
      <c r="F21" s="2">
        <v>1039640000</v>
      </c>
      <c r="G21" s="2">
        <v>778460000</v>
      </c>
      <c r="H21" s="2">
        <v>512780000</v>
      </c>
      <c r="I21" s="2">
        <v>285340000</v>
      </c>
      <c r="J21" s="2">
        <v>964300000</v>
      </c>
      <c r="K21" s="2">
        <v>672710000</v>
      </c>
      <c r="L21" s="2">
        <v>410210000</v>
      </c>
      <c r="M21" s="2">
        <v>202140000</v>
      </c>
      <c r="N21" s="2">
        <v>810820000</v>
      </c>
      <c r="O21" s="2">
        <v>534240000</v>
      </c>
      <c r="P21" s="2">
        <v>371610000</v>
      </c>
      <c r="Q21" s="2">
        <v>185990000</v>
      </c>
      <c r="R21" s="2">
        <v>755770000</v>
      </c>
      <c r="S21" s="2">
        <v>483030000</v>
      </c>
      <c r="T21" s="2">
        <v>284820000</v>
      </c>
      <c r="U21" s="2">
        <v>164400000</v>
      </c>
      <c r="V21" s="2">
        <v>686760000</v>
      </c>
      <c r="W21" s="2">
        <v>469430000</v>
      </c>
      <c r="X21" s="2">
        <v>329370000</v>
      </c>
      <c r="Y21" s="2">
        <v>214720000</v>
      </c>
      <c r="Z21" s="2">
        <v>627150000</v>
      </c>
      <c r="AA21" s="2">
        <v>431910000</v>
      </c>
      <c r="AB21" s="2">
        <v>236580000</v>
      </c>
      <c r="AC21" s="2">
        <v>160800000</v>
      </c>
      <c r="AD21" s="2">
        <v>429910000</v>
      </c>
      <c r="AE21" s="2">
        <v>301660000</v>
      </c>
      <c r="AF21" s="2">
        <v>195810000</v>
      </c>
      <c r="AG21" s="2">
        <v>109580000</v>
      </c>
      <c r="AH21" s="2">
        <v>408460000</v>
      </c>
      <c r="AI21" s="2">
        <v>283120000</v>
      </c>
      <c r="AJ21" s="2">
        <v>164690000</v>
      </c>
      <c r="AK21" s="3">
        <v>71130000</v>
      </c>
      <c r="AL21" s="2">
        <v>257430000</v>
      </c>
      <c r="AM21" s="2">
        <v>150040000</v>
      </c>
      <c r="AN21" s="3">
        <v>93800000</v>
      </c>
      <c r="AO21" s="3">
        <v>57720000</v>
      </c>
      <c r="AP21" s="2">
        <v>187940000</v>
      </c>
      <c r="AQ21" s="2">
        <v>162060000</v>
      </c>
      <c r="AR21" s="3">
        <v>93860000</v>
      </c>
      <c r="AS21" s="3">
        <v>26840000</v>
      </c>
      <c r="AT21" s="2">
        <v>113190000</v>
      </c>
      <c r="AU21" s="3">
        <v>84970000</v>
      </c>
      <c r="AV21" s="3">
        <v>67350000</v>
      </c>
      <c r="AW21" s="3">
        <v>11340000</v>
      </c>
      <c r="AX21" s="3">
        <v>38190000</v>
      </c>
      <c r="AY21" s="3">
        <v>28010000</v>
      </c>
      <c r="AZ21" s="3">
        <v>17890000</v>
      </c>
      <c r="BA21" s="3">
        <v>12240000</v>
      </c>
      <c r="BB21" s="3">
        <v>12260000</v>
      </c>
      <c r="BC21" s="3">
        <v>9000000</v>
      </c>
      <c r="BD21" s="3">
        <v>4650000</v>
      </c>
      <c r="BE21" s="3">
        <v>2260000</v>
      </c>
      <c r="BF21" s="3">
        <v>10840000</v>
      </c>
      <c r="BG21" s="3">
        <v>8670000</v>
      </c>
      <c r="BH21" s="3">
        <v>6770000</v>
      </c>
      <c r="BI21" s="3">
        <v>3710000</v>
      </c>
      <c r="BJ21" t="s">
        <v>110</v>
      </c>
    </row>
    <row r="22" spans="1:62">
      <c r="A22" t="s">
        <v>240</v>
      </c>
      <c r="B22" s="2">
        <v>339930000</v>
      </c>
      <c r="C22" s="2">
        <v>223640000</v>
      </c>
      <c r="D22" s="2">
        <v>128890000</v>
      </c>
      <c r="E22" s="3">
        <v>81570000</v>
      </c>
      <c r="F22" s="2">
        <v>366060000</v>
      </c>
      <c r="G22" s="2">
        <v>249770000</v>
      </c>
      <c r="H22" s="2">
        <v>167610000</v>
      </c>
      <c r="I22" s="2">
        <v>103050000</v>
      </c>
      <c r="J22" s="2">
        <v>301840000</v>
      </c>
      <c r="K22" s="2">
        <v>200510000</v>
      </c>
      <c r="L22" s="2">
        <v>138970000</v>
      </c>
      <c r="M22" s="3">
        <v>54300000</v>
      </c>
      <c r="N22" s="2">
        <v>158480000</v>
      </c>
      <c r="O22" s="2">
        <v>121860000</v>
      </c>
      <c r="P22" s="3">
        <v>85570000</v>
      </c>
      <c r="Q22" s="3">
        <v>51390000</v>
      </c>
      <c r="R22" s="2">
        <v>147840000</v>
      </c>
      <c r="S22" s="2">
        <v>109180000</v>
      </c>
      <c r="T22" s="3">
        <v>83440000</v>
      </c>
      <c r="U22" s="3">
        <v>51270000</v>
      </c>
      <c r="V22" s="2">
        <v>132080000</v>
      </c>
      <c r="W22" s="2">
        <v>119610000</v>
      </c>
      <c r="X22" s="3">
        <v>85970000</v>
      </c>
      <c r="Y22" s="3">
        <v>42150000</v>
      </c>
      <c r="Z22" s="2">
        <v>172720000</v>
      </c>
      <c r="AA22" s="2">
        <v>115430000</v>
      </c>
      <c r="AB22" s="3">
        <v>74960000</v>
      </c>
      <c r="AC22" s="3">
        <v>38740000</v>
      </c>
      <c r="AD22" s="2">
        <v>128420000</v>
      </c>
      <c r="AE22" s="3">
        <v>97160000</v>
      </c>
      <c r="AF22" s="3">
        <v>54460000</v>
      </c>
      <c r="AG22" s="3">
        <v>27880000</v>
      </c>
      <c r="AH22" s="2">
        <v>109220000</v>
      </c>
      <c r="AI22" s="3">
        <v>70930000</v>
      </c>
      <c r="AJ22" s="3">
        <v>46100000</v>
      </c>
      <c r="AK22" s="3">
        <v>23160000</v>
      </c>
      <c r="AL22" s="3">
        <v>74270000</v>
      </c>
      <c r="AM22" s="3">
        <v>58640000</v>
      </c>
      <c r="AN22" s="3">
        <v>27340000</v>
      </c>
      <c r="AO22" s="3">
        <v>13320000</v>
      </c>
      <c r="AP22" s="3">
        <v>66020000</v>
      </c>
      <c r="AQ22" s="3">
        <v>42290000</v>
      </c>
      <c r="AR22" s="3">
        <v>26430000</v>
      </c>
      <c r="AS22" s="3">
        <v>10830000</v>
      </c>
      <c r="AT22" s="3">
        <v>45670000</v>
      </c>
      <c r="AU22" s="3">
        <v>36210000</v>
      </c>
      <c r="AV22" s="3">
        <v>23330000</v>
      </c>
      <c r="AW22" s="3">
        <v>12400000</v>
      </c>
      <c r="AX22" s="3">
        <v>38970000</v>
      </c>
      <c r="AY22" s="3">
        <v>32520000</v>
      </c>
      <c r="AZ22" s="3">
        <v>23450000</v>
      </c>
      <c r="BA22" s="3">
        <v>13720000</v>
      </c>
      <c r="BB22" s="3">
        <v>46180000</v>
      </c>
      <c r="BC22" s="3">
        <v>34600000</v>
      </c>
      <c r="BD22" s="3">
        <v>21270000</v>
      </c>
      <c r="BE22" s="3">
        <v>8920000</v>
      </c>
      <c r="BF22" s="3">
        <v>37570000</v>
      </c>
      <c r="BG22" s="3">
        <v>26800000</v>
      </c>
      <c r="BH22" s="3">
        <v>15810000</v>
      </c>
      <c r="BI22" s="3">
        <v>9610000</v>
      </c>
      <c r="BJ22" t="s">
        <v>110</v>
      </c>
    </row>
    <row r="23" spans="1:62">
      <c r="A23" t="s">
        <v>241</v>
      </c>
      <c r="B23" s="3">
        <v>13590000</v>
      </c>
      <c r="C23" s="3">
        <v>10950000</v>
      </c>
      <c r="D23" s="3">
        <v>6780000</v>
      </c>
      <c r="E23" s="3">
        <v>3560000</v>
      </c>
      <c r="F23" s="3">
        <v>5470000</v>
      </c>
      <c r="G23" s="3">
        <v>2830000</v>
      </c>
      <c r="H23" s="3">
        <v>-740000</v>
      </c>
      <c r="I23" s="3">
        <v>-3720000</v>
      </c>
      <c r="J23" s="3">
        <v>2430000</v>
      </c>
      <c r="K23" s="3">
        <v>2330000</v>
      </c>
      <c r="L23" s="3">
        <v>-2840000</v>
      </c>
      <c r="M23" s="3">
        <v>-3730000</v>
      </c>
      <c r="N23" s="3">
        <v>-8610000</v>
      </c>
      <c r="O23" s="3">
        <v>-7320000</v>
      </c>
      <c r="P23" s="3">
        <v>-7290000</v>
      </c>
      <c r="Q23" s="3">
        <v>-830000</v>
      </c>
      <c r="R23" s="3">
        <v>3390000</v>
      </c>
      <c r="S23" s="3">
        <v>3440000</v>
      </c>
      <c r="T23" s="3">
        <v>2630000</v>
      </c>
      <c r="U23" s="3">
        <v>1600000</v>
      </c>
      <c r="V23" s="3">
        <v>24840000</v>
      </c>
      <c r="W23" s="3">
        <v>18920000</v>
      </c>
      <c r="X23" s="3">
        <v>12130000</v>
      </c>
      <c r="Y23" s="3">
        <v>5380000</v>
      </c>
      <c r="Z23" s="3">
        <v>21710000</v>
      </c>
      <c r="AA23" s="3">
        <v>15400000</v>
      </c>
      <c r="AB23" s="3">
        <v>9350000</v>
      </c>
      <c r="AC23" s="3">
        <v>4790000</v>
      </c>
      <c r="AD23" s="3">
        <v>13950000</v>
      </c>
      <c r="AE23" s="3">
        <v>12950000</v>
      </c>
      <c r="AF23" s="3">
        <v>8250000</v>
      </c>
      <c r="AG23" s="3">
        <v>3950000</v>
      </c>
      <c r="AH23" s="3">
        <v>14700000</v>
      </c>
      <c r="AI23" s="3">
        <v>10750000</v>
      </c>
      <c r="AJ23" s="3">
        <v>6400000</v>
      </c>
      <c r="AK23" s="3">
        <v>2400000</v>
      </c>
      <c r="AL23" s="3">
        <v>9840000</v>
      </c>
      <c r="AM23" s="3">
        <v>7620000</v>
      </c>
      <c r="AN23" s="3">
        <v>5600000</v>
      </c>
      <c r="AO23" s="3">
        <v>4820000</v>
      </c>
      <c r="AP23" s="3">
        <v>9680000</v>
      </c>
      <c r="AQ23" s="3">
        <v>7630000</v>
      </c>
      <c r="AR23" s="3">
        <v>5440000</v>
      </c>
      <c r="AS23" s="3">
        <v>2470000</v>
      </c>
      <c r="AT23" s="3">
        <v>11890000</v>
      </c>
      <c r="AU23" s="3">
        <v>9610000</v>
      </c>
      <c r="AV23" s="3">
        <v>10110000</v>
      </c>
      <c r="AW23" s="3">
        <v>4140000</v>
      </c>
      <c r="AX23" s="3">
        <v>15640000</v>
      </c>
      <c r="AY23" s="3">
        <v>11130000</v>
      </c>
      <c r="AZ23" s="3">
        <v>7140000</v>
      </c>
      <c r="BA23" s="3">
        <v>3780000</v>
      </c>
      <c r="BB23" s="3">
        <v>17210000</v>
      </c>
      <c r="BC23" s="3">
        <v>14690000</v>
      </c>
      <c r="BD23" s="3">
        <v>9890000</v>
      </c>
      <c r="BE23" s="3">
        <v>4390000</v>
      </c>
      <c r="BF23" s="3">
        <v>16860000</v>
      </c>
      <c r="BG23" s="3">
        <v>12660000</v>
      </c>
      <c r="BH23" s="3">
        <v>7990000</v>
      </c>
      <c r="BI23" s="3">
        <v>3740000</v>
      </c>
      <c r="BJ23" t="s">
        <v>110</v>
      </c>
    </row>
    <row r="24" spans="1:62">
      <c r="A24" t="s">
        <v>242</v>
      </c>
      <c r="B24">
        <v>0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s="3">
        <v>-400000</v>
      </c>
      <c r="K24" s="3">
        <v>-1930000</v>
      </c>
      <c r="L24" s="3">
        <v>1850000</v>
      </c>
      <c r="M24" s="3">
        <v>70000</v>
      </c>
      <c r="N24" s="3">
        <v>280000</v>
      </c>
      <c r="O24" s="3">
        <v>80000</v>
      </c>
      <c r="P24" s="3">
        <v>20000</v>
      </c>
      <c r="Q24" s="3">
        <v>-60000</v>
      </c>
      <c r="R24" s="3">
        <v>1490000</v>
      </c>
      <c r="S24" s="3">
        <v>1360000</v>
      </c>
      <c r="T24" s="3">
        <v>1220000</v>
      </c>
      <c r="U24" s="3">
        <v>120000</v>
      </c>
      <c r="V24" s="3">
        <v>-3360000</v>
      </c>
      <c r="W24" s="3">
        <v>-2680000</v>
      </c>
      <c r="X24" s="3">
        <v>-2710000</v>
      </c>
      <c r="Y24" s="3">
        <v>-2340000</v>
      </c>
      <c r="Z24" s="3">
        <v>3770000</v>
      </c>
      <c r="AA24" t="s">
        <v>113</v>
      </c>
      <c r="AB24" t="s">
        <v>113</v>
      </c>
      <c r="AC24" s="3">
        <v>310000</v>
      </c>
      <c r="AD24" s="3">
        <v>-1480000</v>
      </c>
      <c r="AE24" s="3">
        <v>-190000</v>
      </c>
      <c r="AF24" t="s">
        <v>113</v>
      </c>
      <c r="AG24" t="s">
        <v>113</v>
      </c>
      <c r="AH24" s="3">
        <v>1230000</v>
      </c>
      <c r="AI24" t="s">
        <v>113</v>
      </c>
      <c r="AJ24" t="s">
        <v>113</v>
      </c>
      <c r="AK24" t="s">
        <v>113</v>
      </c>
      <c r="AL24" s="3">
        <v>-1120000</v>
      </c>
      <c r="AM24" t="s">
        <v>113</v>
      </c>
      <c r="AN24" t="s">
        <v>113</v>
      </c>
      <c r="AO24" t="s">
        <v>113</v>
      </c>
      <c r="AP24" s="3">
        <v>1860000</v>
      </c>
      <c r="AQ24" s="3">
        <v>6000000</v>
      </c>
      <c r="AR24" t="s">
        <v>113</v>
      </c>
      <c r="AS24" t="s">
        <v>113</v>
      </c>
      <c r="AT24" s="3">
        <v>1910000</v>
      </c>
      <c r="AU24" s="3">
        <v>1790000</v>
      </c>
      <c r="AV24" s="3">
        <v>1790000</v>
      </c>
      <c r="AW24" t="s">
        <v>113</v>
      </c>
      <c r="AX24" s="3">
        <v>1090000</v>
      </c>
      <c r="AY24" s="3">
        <v>3410000</v>
      </c>
      <c r="AZ24" t="s">
        <v>113</v>
      </c>
      <c r="BA24" t="s">
        <v>113</v>
      </c>
      <c r="BB24" s="3">
        <v>390000</v>
      </c>
      <c r="BC24" t="s">
        <v>113</v>
      </c>
      <c r="BD24">
        <v>0</v>
      </c>
      <c r="BE24">
        <v>0</v>
      </c>
      <c r="BF24" s="3">
        <v>3120000</v>
      </c>
      <c r="BG24" t="s">
        <v>113</v>
      </c>
      <c r="BH24">
        <v>0</v>
      </c>
      <c r="BI24">
        <v>0</v>
      </c>
      <c r="BJ24" t="s">
        <v>110</v>
      </c>
    </row>
    <row r="25" spans="1:62">
      <c r="A25" t="s">
        <v>243</v>
      </c>
      <c r="B25">
        <v>0</v>
      </c>
      <c r="C25" t="s">
        <v>113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  <c r="T25" t="s">
        <v>113</v>
      </c>
      <c r="U25" t="s">
        <v>113</v>
      </c>
      <c r="V25" t="s">
        <v>113</v>
      </c>
      <c r="W25" t="s">
        <v>113</v>
      </c>
      <c r="X25" t="s">
        <v>113</v>
      </c>
      <c r="Y25" t="s">
        <v>113</v>
      </c>
      <c r="Z25" t="s">
        <v>113</v>
      </c>
      <c r="AA25" t="s">
        <v>113</v>
      </c>
      <c r="AB25" t="s">
        <v>113</v>
      </c>
      <c r="AC25" t="s">
        <v>113</v>
      </c>
      <c r="AD25" t="s">
        <v>113</v>
      </c>
      <c r="AE25" t="s">
        <v>113</v>
      </c>
      <c r="AF25" t="s">
        <v>113</v>
      </c>
      <c r="AG25" t="s">
        <v>113</v>
      </c>
      <c r="AH25" t="s">
        <v>113</v>
      </c>
      <c r="AI25" t="s">
        <v>113</v>
      </c>
      <c r="AJ25" t="s">
        <v>113</v>
      </c>
      <c r="AK25" t="s">
        <v>113</v>
      </c>
      <c r="AL25" t="s">
        <v>113</v>
      </c>
      <c r="AM25" t="s">
        <v>113</v>
      </c>
      <c r="AN25" t="s">
        <v>113</v>
      </c>
      <c r="AO25" t="s">
        <v>113</v>
      </c>
      <c r="AP25" t="s">
        <v>113</v>
      </c>
      <c r="AQ25" t="s">
        <v>113</v>
      </c>
      <c r="AR25" t="s">
        <v>113</v>
      </c>
      <c r="AS25" t="s">
        <v>113</v>
      </c>
      <c r="AT25" t="s">
        <v>113</v>
      </c>
      <c r="AU25" t="s">
        <v>113</v>
      </c>
      <c r="AV25" t="s">
        <v>113</v>
      </c>
      <c r="AW25" t="s">
        <v>113</v>
      </c>
      <c r="AX25" t="s">
        <v>113</v>
      </c>
      <c r="AY25" t="s">
        <v>113</v>
      </c>
      <c r="AZ25" t="s">
        <v>113</v>
      </c>
      <c r="BA25" t="s">
        <v>113</v>
      </c>
      <c r="BB25" t="s">
        <v>113</v>
      </c>
      <c r="BC25" t="s">
        <v>113</v>
      </c>
      <c r="BD25">
        <v>0</v>
      </c>
      <c r="BE25">
        <v>0</v>
      </c>
      <c r="BF25" t="s">
        <v>113</v>
      </c>
      <c r="BG25" t="s">
        <v>113</v>
      </c>
      <c r="BH25">
        <v>0</v>
      </c>
      <c r="BI25">
        <v>0</v>
      </c>
      <c r="BJ25" t="s">
        <v>110</v>
      </c>
    </row>
    <row r="26" spans="1:62">
      <c r="A26" t="s">
        <v>244</v>
      </c>
      <c r="B26" s="3">
        <v>13130000</v>
      </c>
      <c r="C26" s="3">
        <v>9400000</v>
      </c>
      <c r="D26" s="3">
        <v>6940000</v>
      </c>
      <c r="E26" s="3">
        <v>3910000</v>
      </c>
      <c r="F26" s="3">
        <v>17770000</v>
      </c>
      <c r="G26" s="3">
        <v>14040000</v>
      </c>
      <c r="H26" s="3">
        <v>9930000</v>
      </c>
      <c r="I26" s="3">
        <v>4860000</v>
      </c>
      <c r="J26" s="3">
        <v>15760000</v>
      </c>
      <c r="K26" s="3">
        <v>9970000</v>
      </c>
      <c r="L26" s="3">
        <v>5280000</v>
      </c>
      <c r="M26" s="3">
        <v>2970000</v>
      </c>
      <c r="N26" s="3">
        <v>2920000</v>
      </c>
      <c r="O26" s="3">
        <v>1840000</v>
      </c>
      <c r="P26" s="3">
        <v>2260000</v>
      </c>
      <c r="Q26" s="3">
        <v>640000</v>
      </c>
      <c r="R26" s="3">
        <v>1330000</v>
      </c>
      <c r="S26" s="3">
        <v>-20000</v>
      </c>
      <c r="T26" s="3">
        <v>1590000</v>
      </c>
      <c r="U26" s="3">
        <v>1230000</v>
      </c>
      <c r="V26" s="3">
        <v>-500000</v>
      </c>
      <c r="W26" s="3">
        <v>-460000</v>
      </c>
      <c r="X26" s="3">
        <v>-360000</v>
      </c>
      <c r="Y26" t="s">
        <v>113</v>
      </c>
      <c r="Z26" s="3">
        <v>-180000</v>
      </c>
      <c r="AA26" s="3">
        <v>40000</v>
      </c>
      <c r="AB26" t="s">
        <v>113</v>
      </c>
      <c r="AC26" t="s">
        <v>113</v>
      </c>
      <c r="AD26" t="s">
        <v>113</v>
      </c>
      <c r="AE26" t="s">
        <v>113</v>
      </c>
      <c r="AF26" t="s">
        <v>113</v>
      </c>
      <c r="AG26" t="s">
        <v>113</v>
      </c>
      <c r="AH26" s="3">
        <v>-6060000</v>
      </c>
      <c r="AI26" s="3">
        <v>-6060000</v>
      </c>
      <c r="AJ26" s="3">
        <v>-2640000</v>
      </c>
      <c r="AK26" t="s">
        <v>113</v>
      </c>
      <c r="AL26" t="s">
        <v>113</v>
      </c>
      <c r="AM26" t="s">
        <v>113</v>
      </c>
      <c r="AN26" t="s">
        <v>113</v>
      </c>
      <c r="AO26" t="s">
        <v>113</v>
      </c>
      <c r="AP26" t="s">
        <v>113</v>
      </c>
      <c r="AQ26" t="s">
        <v>113</v>
      </c>
      <c r="AR26" t="s">
        <v>113</v>
      </c>
      <c r="AS26" s="3">
        <v>600000</v>
      </c>
      <c r="AT26" s="3">
        <v>-560000</v>
      </c>
      <c r="AU26" s="3">
        <v>-560000</v>
      </c>
      <c r="AV26" s="3">
        <v>-560000</v>
      </c>
      <c r="AW26" t="s">
        <v>113</v>
      </c>
      <c r="AX26" s="3">
        <v>-1290000</v>
      </c>
      <c r="AY26" s="3">
        <v>-1390000</v>
      </c>
      <c r="AZ26" t="s">
        <v>113</v>
      </c>
      <c r="BA26" t="s">
        <v>113</v>
      </c>
      <c r="BB26" s="3">
        <v>-4800000</v>
      </c>
      <c r="BC26" s="3">
        <v>-2780000</v>
      </c>
      <c r="BD26" s="3">
        <v>-2450000</v>
      </c>
      <c r="BE26" s="3">
        <v>-80000</v>
      </c>
      <c r="BF26" s="3">
        <v>-10200000</v>
      </c>
      <c r="BG26" s="3">
        <v>-1190000</v>
      </c>
      <c r="BH26" s="3">
        <v>-470000</v>
      </c>
      <c r="BI26" s="3">
        <v>-340000</v>
      </c>
      <c r="BJ26" t="s">
        <v>110</v>
      </c>
    </row>
    <row r="27" spans="1:62">
      <c r="A27" t="s">
        <v>245</v>
      </c>
      <c r="B27" s="3">
        <v>8050000</v>
      </c>
      <c r="C27" s="3">
        <v>6380000</v>
      </c>
      <c r="D27" s="3">
        <v>4720000</v>
      </c>
      <c r="E27" s="3">
        <v>2910000</v>
      </c>
      <c r="F27" s="3">
        <v>12500000</v>
      </c>
      <c r="G27" s="3">
        <v>10830000</v>
      </c>
      <c r="H27" s="3">
        <v>7660000</v>
      </c>
      <c r="I27" t="s">
        <v>113</v>
      </c>
      <c r="J27" s="3">
        <v>10110000</v>
      </c>
      <c r="K27" s="3">
        <v>5320000</v>
      </c>
      <c r="L27" s="3">
        <v>3470000</v>
      </c>
      <c r="M27" t="s">
        <v>113</v>
      </c>
      <c r="N27" s="3">
        <v>-70000</v>
      </c>
      <c r="O27" t="s">
        <v>113</v>
      </c>
      <c r="P27" s="3">
        <v>-710000</v>
      </c>
      <c r="Q27" t="s">
        <v>113</v>
      </c>
      <c r="R27" s="3">
        <v>-2490000</v>
      </c>
      <c r="S27" s="3">
        <v>-2290000</v>
      </c>
      <c r="T27" t="s">
        <v>113</v>
      </c>
      <c r="U27" t="s">
        <v>113</v>
      </c>
      <c r="V27" s="3">
        <v>-670000</v>
      </c>
      <c r="W27" s="3">
        <v>-460000</v>
      </c>
      <c r="X27" t="s">
        <v>113</v>
      </c>
      <c r="Y27" t="s">
        <v>113</v>
      </c>
      <c r="Z27" s="3">
        <v>-220000</v>
      </c>
      <c r="AA27" t="s">
        <v>113</v>
      </c>
      <c r="AB27" t="s">
        <v>113</v>
      </c>
      <c r="AC27" t="s">
        <v>113</v>
      </c>
      <c r="AD27" t="s">
        <v>113</v>
      </c>
      <c r="AE27" t="s">
        <v>113</v>
      </c>
      <c r="AF27" t="s">
        <v>113</v>
      </c>
      <c r="AG27" t="s">
        <v>113</v>
      </c>
      <c r="AH27" t="s">
        <v>113</v>
      </c>
      <c r="AI27" t="s">
        <v>113</v>
      </c>
      <c r="AJ27" t="s">
        <v>113</v>
      </c>
      <c r="AK27" t="s">
        <v>113</v>
      </c>
      <c r="AL27" t="s">
        <v>113</v>
      </c>
      <c r="AM27" t="s">
        <v>113</v>
      </c>
      <c r="AN27" t="s">
        <v>113</v>
      </c>
      <c r="AO27" t="s">
        <v>113</v>
      </c>
      <c r="AP27" t="s">
        <v>113</v>
      </c>
      <c r="AQ27" t="s">
        <v>113</v>
      </c>
      <c r="AR27" t="s">
        <v>113</v>
      </c>
      <c r="AS27" t="s">
        <v>113</v>
      </c>
      <c r="AT27" s="3">
        <v>-560000</v>
      </c>
      <c r="AU27" t="s">
        <v>113</v>
      </c>
      <c r="AV27" t="s">
        <v>113</v>
      </c>
      <c r="AW27" t="s">
        <v>113</v>
      </c>
      <c r="AX27" s="3">
        <v>-1290000</v>
      </c>
      <c r="AY27" t="s">
        <v>113</v>
      </c>
      <c r="AZ27" t="s">
        <v>113</v>
      </c>
      <c r="BA27" t="s">
        <v>113</v>
      </c>
      <c r="BB27" s="3">
        <v>-4630000</v>
      </c>
      <c r="BC27" t="s">
        <v>113</v>
      </c>
      <c r="BD27">
        <v>0</v>
      </c>
      <c r="BE27">
        <v>0</v>
      </c>
      <c r="BF27" s="3">
        <v>-10200000</v>
      </c>
      <c r="BG27" t="s">
        <v>113</v>
      </c>
      <c r="BH27">
        <v>0</v>
      </c>
      <c r="BI27">
        <v>0</v>
      </c>
      <c r="BJ27" t="s">
        <v>110</v>
      </c>
    </row>
    <row r="28" spans="1:62">
      <c r="A28" t="s">
        <v>246</v>
      </c>
      <c r="B28">
        <v>0</v>
      </c>
      <c r="C28" t="s">
        <v>113</v>
      </c>
      <c r="D28" t="s">
        <v>113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113</v>
      </c>
      <c r="L28" t="s">
        <v>113</v>
      </c>
      <c r="M28" t="s">
        <v>113</v>
      </c>
      <c r="N28" t="s">
        <v>113</v>
      </c>
      <c r="O28" t="s">
        <v>113</v>
      </c>
      <c r="P28" t="s">
        <v>113</v>
      </c>
      <c r="Q28" t="s">
        <v>113</v>
      </c>
      <c r="R28" t="s">
        <v>113</v>
      </c>
      <c r="S28" t="s">
        <v>113</v>
      </c>
      <c r="T28" t="s">
        <v>113</v>
      </c>
      <c r="U28" t="s">
        <v>113</v>
      </c>
      <c r="V28" t="s">
        <v>113</v>
      </c>
      <c r="W28" t="s">
        <v>113</v>
      </c>
      <c r="X28" t="s">
        <v>113</v>
      </c>
      <c r="Y28" t="s">
        <v>113</v>
      </c>
      <c r="Z28" t="s">
        <v>113</v>
      </c>
      <c r="AA28" t="s">
        <v>113</v>
      </c>
      <c r="AB28" t="s">
        <v>113</v>
      </c>
      <c r="AC28" t="s">
        <v>113</v>
      </c>
      <c r="AD28" t="s">
        <v>113</v>
      </c>
      <c r="AE28" t="s">
        <v>113</v>
      </c>
      <c r="AF28" t="s">
        <v>113</v>
      </c>
      <c r="AG28" t="s">
        <v>113</v>
      </c>
      <c r="AH28" t="s">
        <v>113</v>
      </c>
      <c r="AI28" t="s">
        <v>113</v>
      </c>
      <c r="AJ28" t="s">
        <v>113</v>
      </c>
      <c r="AK28" t="s">
        <v>113</v>
      </c>
      <c r="AL28" t="s">
        <v>113</v>
      </c>
      <c r="AM28" t="s">
        <v>113</v>
      </c>
      <c r="AN28" t="s">
        <v>113</v>
      </c>
      <c r="AO28" t="s">
        <v>113</v>
      </c>
      <c r="AP28" t="s">
        <v>113</v>
      </c>
      <c r="AQ28" t="s">
        <v>113</v>
      </c>
      <c r="AR28" t="s">
        <v>113</v>
      </c>
      <c r="AS28" t="s">
        <v>113</v>
      </c>
      <c r="AT28" t="s">
        <v>113</v>
      </c>
      <c r="AU28" t="s">
        <v>113</v>
      </c>
      <c r="AV28" t="s">
        <v>113</v>
      </c>
      <c r="AW28" t="s">
        <v>113</v>
      </c>
      <c r="AX28" t="s">
        <v>113</v>
      </c>
      <c r="AY28" t="s">
        <v>113</v>
      </c>
      <c r="AZ28" t="s">
        <v>113</v>
      </c>
      <c r="BA28" t="s">
        <v>113</v>
      </c>
      <c r="BB28" t="s">
        <v>113</v>
      </c>
      <c r="BC28" t="s">
        <v>113</v>
      </c>
      <c r="BD28">
        <v>0</v>
      </c>
      <c r="BE28">
        <v>0</v>
      </c>
      <c r="BF28" t="s">
        <v>113</v>
      </c>
      <c r="BG28" t="s">
        <v>113</v>
      </c>
      <c r="BH28">
        <v>0</v>
      </c>
      <c r="BI28">
        <v>0</v>
      </c>
      <c r="BJ28" t="s">
        <v>110</v>
      </c>
    </row>
    <row r="29" spans="1:62">
      <c r="A29" t="s">
        <v>247</v>
      </c>
      <c r="B29">
        <v>0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113</v>
      </c>
      <c r="I29" t="s">
        <v>113</v>
      </c>
      <c r="J29" t="s">
        <v>113</v>
      </c>
      <c r="K29" t="s">
        <v>113</v>
      </c>
      <c r="L29" t="s">
        <v>113</v>
      </c>
      <c r="M29" t="s">
        <v>113</v>
      </c>
      <c r="N29" t="s">
        <v>113</v>
      </c>
      <c r="O29" t="s">
        <v>113</v>
      </c>
      <c r="P29" t="s">
        <v>113</v>
      </c>
      <c r="Q29" t="s">
        <v>113</v>
      </c>
      <c r="R29" t="s">
        <v>113</v>
      </c>
      <c r="S29" t="s">
        <v>113</v>
      </c>
      <c r="T29" t="s">
        <v>113</v>
      </c>
      <c r="U29" t="s">
        <v>113</v>
      </c>
      <c r="V29" t="s">
        <v>113</v>
      </c>
      <c r="W29" t="s">
        <v>113</v>
      </c>
      <c r="X29" t="s">
        <v>113</v>
      </c>
      <c r="Y29" t="s">
        <v>113</v>
      </c>
      <c r="Z29" t="s">
        <v>113</v>
      </c>
      <c r="AA29" t="s">
        <v>113</v>
      </c>
      <c r="AB29" t="s">
        <v>113</v>
      </c>
      <c r="AC29" t="s">
        <v>113</v>
      </c>
      <c r="AD29" t="s">
        <v>113</v>
      </c>
      <c r="AE29" t="s">
        <v>113</v>
      </c>
      <c r="AF29" t="s">
        <v>113</v>
      </c>
      <c r="AG29" t="s">
        <v>113</v>
      </c>
      <c r="AH29" t="s">
        <v>113</v>
      </c>
      <c r="AI29" t="s">
        <v>113</v>
      </c>
      <c r="AJ29" t="s">
        <v>113</v>
      </c>
      <c r="AK29" t="s">
        <v>113</v>
      </c>
      <c r="AL29" t="s">
        <v>113</v>
      </c>
      <c r="AM29" t="s">
        <v>113</v>
      </c>
      <c r="AN29" t="s">
        <v>113</v>
      </c>
      <c r="AO29" t="s">
        <v>113</v>
      </c>
      <c r="AP29" t="s">
        <v>113</v>
      </c>
      <c r="AQ29" t="s">
        <v>113</v>
      </c>
      <c r="AR29" t="s">
        <v>113</v>
      </c>
      <c r="AS29" t="s">
        <v>113</v>
      </c>
      <c r="AT29" t="s">
        <v>113</v>
      </c>
      <c r="AU29" t="s">
        <v>113</v>
      </c>
      <c r="AV29" t="s">
        <v>113</v>
      </c>
      <c r="AW29" t="s">
        <v>113</v>
      </c>
      <c r="AX29" t="s">
        <v>113</v>
      </c>
      <c r="AY29" t="s">
        <v>113</v>
      </c>
      <c r="AZ29" t="s">
        <v>113</v>
      </c>
      <c r="BA29" t="s">
        <v>113</v>
      </c>
      <c r="BB29" t="s">
        <v>113</v>
      </c>
      <c r="BC29" t="s">
        <v>113</v>
      </c>
      <c r="BD29">
        <v>0</v>
      </c>
      <c r="BE29" t="s">
        <v>113</v>
      </c>
      <c r="BF29" t="s">
        <v>113</v>
      </c>
      <c r="BG29" t="s">
        <v>113</v>
      </c>
      <c r="BH29">
        <v>0</v>
      </c>
      <c r="BI29" t="s">
        <v>113</v>
      </c>
      <c r="BJ29" t="s">
        <v>110</v>
      </c>
    </row>
    <row r="30" spans="1:62">
      <c r="A30" t="s">
        <v>248</v>
      </c>
      <c r="B30">
        <v>0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t="s">
        <v>113</v>
      </c>
      <c r="R30" t="s">
        <v>113</v>
      </c>
      <c r="S30" t="s">
        <v>113</v>
      </c>
      <c r="T30" t="s">
        <v>113</v>
      </c>
      <c r="U30" t="s">
        <v>113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 t="s">
        <v>113</v>
      </c>
      <c r="AO30" t="s">
        <v>113</v>
      </c>
      <c r="AP30" t="s">
        <v>113</v>
      </c>
      <c r="AQ30" t="s">
        <v>113</v>
      </c>
      <c r="AR30" t="s">
        <v>113</v>
      </c>
      <c r="AS30" t="s">
        <v>113</v>
      </c>
      <c r="AT30" t="s">
        <v>113</v>
      </c>
      <c r="AU30" t="s">
        <v>113</v>
      </c>
      <c r="AV30" t="s">
        <v>113</v>
      </c>
      <c r="AW30" t="s">
        <v>113</v>
      </c>
      <c r="AX30" t="s">
        <v>113</v>
      </c>
      <c r="AY30" t="s">
        <v>113</v>
      </c>
      <c r="AZ30" t="s">
        <v>113</v>
      </c>
      <c r="BA30" t="s">
        <v>113</v>
      </c>
      <c r="BB30" t="s">
        <v>113</v>
      </c>
      <c r="BC30" t="s">
        <v>113</v>
      </c>
      <c r="BD30">
        <v>0</v>
      </c>
      <c r="BE30" t="s">
        <v>113</v>
      </c>
      <c r="BF30" t="s">
        <v>113</v>
      </c>
      <c r="BG30" t="s">
        <v>113</v>
      </c>
      <c r="BH30">
        <v>0</v>
      </c>
      <c r="BI30" t="s">
        <v>113</v>
      </c>
      <c r="BJ30" t="s">
        <v>110</v>
      </c>
    </row>
    <row r="31" spans="1:62">
      <c r="A31" t="s">
        <v>249</v>
      </c>
      <c r="B31">
        <v>0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113</v>
      </c>
      <c r="S31" t="s">
        <v>113</v>
      </c>
      <c r="T31" t="s">
        <v>113</v>
      </c>
      <c r="U31" t="s">
        <v>113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B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113</v>
      </c>
      <c r="AK31" t="s">
        <v>113</v>
      </c>
      <c r="AL31" t="s">
        <v>113</v>
      </c>
      <c r="AM31" t="s">
        <v>113</v>
      </c>
      <c r="AN31" t="s">
        <v>113</v>
      </c>
      <c r="AO31" t="s">
        <v>113</v>
      </c>
      <c r="AP31" t="s">
        <v>113</v>
      </c>
      <c r="AQ31" t="s">
        <v>113</v>
      </c>
      <c r="AR31" t="s">
        <v>113</v>
      </c>
      <c r="AS31" t="s">
        <v>113</v>
      </c>
      <c r="AT31" t="s">
        <v>113</v>
      </c>
      <c r="AU31" t="s">
        <v>113</v>
      </c>
      <c r="AV31" t="s">
        <v>113</v>
      </c>
      <c r="AW31" t="s">
        <v>113</v>
      </c>
      <c r="AX31" t="s">
        <v>113</v>
      </c>
      <c r="AY31" t="s">
        <v>113</v>
      </c>
      <c r="AZ31" t="s">
        <v>113</v>
      </c>
      <c r="BA31" t="s">
        <v>113</v>
      </c>
      <c r="BB31" t="s">
        <v>113</v>
      </c>
      <c r="BC31" t="s">
        <v>113</v>
      </c>
      <c r="BD31">
        <v>0</v>
      </c>
      <c r="BE31" t="s">
        <v>113</v>
      </c>
      <c r="BF31" t="s">
        <v>113</v>
      </c>
      <c r="BG31" t="s">
        <v>113</v>
      </c>
      <c r="BH31">
        <v>0</v>
      </c>
      <c r="BI31" t="s">
        <v>113</v>
      </c>
      <c r="BJ31" t="s">
        <v>110</v>
      </c>
    </row>
    <row r="32" spans="1:62">
      <c r="A32" t="s">
        <v>250</v>
      </c>
      <c r="B32">
        <v>0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113</v>
      </c>
      <c r="U32" t="s">
        <v>113</v>
      </c>
      <c r="V32" t="s">
        <v>113</v>
      </c>
      <c r="W32" t="s">
        <v>113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 t="s">
        <v>113</v>
      </c>
      <c r="AO32" t="s">
        <v>113</v>
      </c>
      <c r="AP32" t="s">
        <v>113</v>
      </c>
      <c r="AQ32" t="s">
        <v>113</v>
      </c>
      <c r="AR32" t="s">
        <v>113</v>
      </c>
      <c r="AS32" t="s">
        <v>113</v>
      </c>
      <c r="AT32" t="s">
        <v>113</v>
      </c>
      <c r="AU32" t="s">
        <v>113</v>
      </c>
      <c r="AV32" t="s">
        <v>113</v>
      </c>
      <c r="AW32" t="s">
        <v>113</v>
      </c>
      <c r="AX32" t="s">
        <v>113</v>
      </c>
      <c r="AY32" t="s">
        <v>113</v>
      </c>
      <c r="AZ32" t="s">
        <v>113</v>
      </c>
      <c r="BA32" t="s">
        <v>113</v>
      </c>
      <c r="BB32" t="s">
        <v>113</v>
      </c>
      <c r="BC32" t="s">
        <v>113</v>
      </c>
      <c r="BD32">
        <v>0</v>
      </c>
      <c r="BE32" t="s">
        <v>113</v>
      </c>
      <c r="BF32" t="s">
        <v>113</v>
      </c>
      <c r="BG32" t="s">
        <v>113</v>
      </c>
      <c r="BH32">
        <v>0</v>
      </c>
      <c r="BI32" t="s">
        <v>113</v>
      </c>
      <c r="BJ32" t="s">
        <v>110</v>
      </c>
    </row>
    <row r="33" spans="1:62">
      <c r="A33" t="s">
        <v>251</v>
      </c>
      <c r="B33" s="2">
        <v>447960000</v>
      </c>
      <c r="C33" s="2">
        <v>291440000</v>
      </c>
      <c r="D33" s="2">
        <v>160080000</v>
      </c>
      <c r="E33" s="3">
        <v>83310000</v>
      </c>
      <c r="F33" s="2">
        <v>474760000</v>
      </c>
      <c r="G33" s="2">
        <v>318240000</v>
      </c>
      <c r="H33" s="2">
        <v>228210000</v>
      </c>
      <c r="I33" s="2">
        <v>140870000</v>
      </c>
      <c r="J33" s="2">
        <v>400930000</v>
      </c>
      <c r="K33" s="2">
        <v>294090000</v>
      </c>
      <c r="L33" s="2">
        <v>167900000</v>
      </c>
      <c r="M33" s="3">
        <v>96240000</v>
      </c>
      <c r="N33" s="2">
        <v>227550000</v>
      </c>
      <c r="O33" s="2">
        <v>156060000</v>
      </c>
      <c r="P33" s="3">
        <v>66230000</v>
      </c>
      <c r="Q33" s="3">
        <v>56050000</v>
      </c>
      <c r="R33" s="2">
        <v>168570000</v>
      </c>
      <c r="S33" s="2">
        <v>104600000</v>
      </c>
      <c r="T33" s="3">
        <v>40760000</v>
      </c>
      <c r="U33" s="3">
        <v>42750000</v>
      </c>
      <c r="V33" s="2">
        <v>171350000</v>
      </c>
      <c r="W33" s="3">
        <v>82140000</v>
      </c>
      <c r="X33" s="3">
        <v>30400000</v>
      </c>
      <c r="Y33" s="3">
        <v>29940000</v>
      </c>
      <c r="Z33" s="2">
        <v>128060000</v>
      </c>
      <c r="AA33" s="3">
        <v>53640000</v>
      </c>
      <c r="AB33" s="3">
        <v>20770000</v>
      </c>
      <c r="AC33" s="3">
        <v>24940000</v>
      </c>
      <c r="AD33" s="2">
        <v>100940000</v>
      </c>
      <c r="AE33" s="3">
        <v>61900000</v>
      </c>
      <c r="AF33" s="3">
        <v>38360000</v>
      </c>
      <c r="AG33" s="3">
        <v>30210000</v>
      </c>
      <c r="AH33" s="2">
        <v>147770000</v>
      </c>
      <c r="AI33" s="2">
        <v>111020000</v>
      </c>
      <c r="AJ33" s="3">
        <v>43220000</v>
      </c>
      <c r="AK33" s="3">
        <v>27200000</v>
      </c>
      <c r="AL33" s="2">
        <v>115120000</v>
      </c>
      <c r="AM33" s="3">
        <v>55270000</v>
      </c>
      <c r="AN33" s="3">
        <v>35290000</v>
      </c>
      <c r="AO33" s="3">
        <v>22300000</v>
      </c>
      <c r="AP33" s="3">
        <v>60650000</v>
      </c>
      <c r="AQ33" s="3">
        <v>39270000</v>
      </c>
      <c r="AR33" s="3">
        <v>26120000</v>
      </c>
      <c r="AS33" s="3">
        <v>18150000</v>
      </c>
      <c r="AT33" s="3">
        <v>46900000</v>
      </c>
      <c r="AU33" s="3">
        <v>20620000</v>
      </c>
      <c r="AV33" s="3">
        <v>19720000</v>
      </c>
      <c r="AW33" s="3">
        <v>14030000</v>
      </c>
      <c r="AX33" s="3">
        <v>39860000</v>
      </c>
      <c r="AY33" s="3">
        <v>36390000</v>
      </c>
      <c r="AZ33" s="3">
        <v>15820000</v>
      </c>
      <c r="BA33" s="3">
        <v>18100000</v>
      </c>
      <c r="BB33" s="3">
        <v>33610000</v>
      </c>
      <c r="BC33" s="3">
        <v>16190000</v>
      </c>
      <c r="BD33" s="3">
        <v>4590000</v>
      </c>
      <c r="BE33" s="3">
        <v>2050000</v>
      </c>
      <c r="BF33" s="3">
        <v>11350000</v>
      </c>
      <c r="BG33" s="3">
        <v>8680000</v>
      </c>
      <c r="BH33" s="3">
        <v>6380000</v>
      </c>
      <c r="BI33" s="3">
        <v>2890000</v>
      </c>
      <c r="BJ33" t="s">
        <v>110</v>
      </c>
    </row>
    <row r="34" spans="1:62">
      <c r="A34" t="s">
        <v>252</v>
      </c>
      <c r="B34" s="3">
        <v>20340000</v>
      </c>
      <c r="C34" s="3">
        <v>10440000</v>
      </c>
      <c r="D34" s="3">
        <v>8100000</v>
      </c>
      <c r="E34" s="3">
        <v>2980000</v>
      </c>
      <c r="F34" s="3">
        <v>20960000</v>
      </c>
      <c r="G34" s="3">
        <v>11060000</v>
      </c>
      <c r="H34" s="3">
        <v>7500000</v>
      </c>
      <c r="I34" s="3">
        <v>6300000</v>
      </c>
      <c r="J34" s="3">
        <v>19520000</v>
      </c>
      <c r="K34" s="3">
        <v>9040000</v>
      </c>
      <c r="L34" s="3">
        <v>6400000</v>
      </c>
      <c r="M34" s="3">
        <v>3610000</v>
      </c>
      <c r="N34" s="3">
        <v>16220000</v>
      </c>
      <c r="O34" s="3">
        <v>12560000</v>
      </c>
      <c r="P34" s="3">
        <v>6240000</v>
      </c>
      <c r="Q34" s="3">
        <v>1350000</v>
      </c>
      <c r="R34" s="3">
        <v>20020000</v>
      </c>
      <c r="S34" s="3">
        <v>13780000</v>
      </c>
      <c r="T34" s="3">
        <v>11120000</v>
      </c>
      <c r="U34" s="3">
        <v>4750000</v>
      </c>
      <c r="V34" s="3">
        <v>18360000</v>
      </c>
      <c r="W34" s="3">
        <v>8090000</v>
      </c>
      <c r="X34" s="3">
        <v>7160000</v>
      </c>
      <c r="Y34" s="3">
        <v>1950000</v>
      </c>
      <c r="Z34" s="3">
        <v>23970000</v>
      </c>
      <c r="AA34" s="3">
        <v>20800000</v>
      </c>
      <c r="AB34" s="3">
        <v>8680000</v>
      </c>
      <c r="AC34" s="3">
        <v>5700000</v>
      </c>
      <c r="AD34" s="3">
        <v>13080000</v>
      </c>
      <c r="AE34" s="3">
        <v>16530000</v>
      </c>
      <c r="AF34" s="3">
        <v>1760000</v>
      </c>
      <c r="AG34" s="3">
        <v>1060000</v>
      </c>
      <c r="AH34" s="3">
        <v>6660000</v>
      </c>
      <c r="AI34" s="3">
        <v>740000</v>
      </c>
      <c r="AJ34" s="3">
        <v>740000</v>
      </c>
      <c r="AK34" s="3">
        <v>210000</v>
      </c>
      <c r="AL34" s="3">
        <v>7300000</v>
      </c>
      <c r="AM34" s="3">
        <v>3130000</v>
      </c>
      <c r="AN34" s="3">
        <v>2870000</v>
      </c>
      <c r="AO34" s="3">
        <v>120000</v>
      </c>
      <c r="AP34" s="3">
        <v>2080000</v>
      </c>
      <c r="AQ34" s="3">
        <v>1240000</v>
      </c>
      <c r="AR34" s="3">
        <v>790000</v>
      </c>
      <c r="AS34" s="3">
        <v>120000</v>
      </c>
      <c r="AT34" s="3">
        <v>7060000</v>
      </c>
      <c r="AU34" s="3">
        <v>6660000</v>
      </c>
      <c r="AV34" s="3">
        <v>6510000</v>
      </c>
      <c r="AW34" s="3">
        <v>8320000</v>
      </c>
      <c r="AX34" s="3">
        <v>4490000</v>
      </c>
      <c r="AY34" s="3">
        <v>2440000</v>
      </c>
      <c r="AZ34" s="3">
        <v>2240000</v>
      </c>
      <c r="BA34" s="3">
        <v>80000</v>
      </c>
      <c r="BB34" s="3">
        <v>800000</v>
      </c>
      <c r="BC34" s="3">
        <v>580000</v>
      </c>
      <c r="BD34" s="3">
        <v>430000</v>
      </c>
      <c r="BE34" s="3">
        <v>430000</v>
      </c>
      <c r="BF34" s="3">
        <v>1940000</v>
      </c>
      <c r="BG34" s="3">
        <v>1500000</v>
      </c>
      <c r="BH34" s="3">
        <v>1490000</v>
      </c>
      <c r="BI34" s="3">
        <v>940000</v>
      </c>
      <c r="BJ34" t="s">
        <v>110</v>
      </c>
    </row>
    <row r="35" spans="1:62">
      <c r="A35" t="s">
        <v>253</v>
      </c>
      <c r="B35" s="3">
        <v>9980000</v>
      </c>
      <c r="C35" s="3">
        <v>9520000</v>
      </c>
      <c r="D35" s="3">
        <v>8930000</v>
      </c>
      <c r="E35" s="3">
        <v>6350000</v>
      </c>
      <c r="F35" s="3">
        <v>2410000</v>
      </c>
      <c r="G35" s="3">
        <v>1950000</v>
      </c>
      <c r="H35" s="3">
        <v>920000</v>
      </c>
      <c r="I35" s="3">
        <v>80000</v>
      </c>
      <c r="J35" s="3">
        <v>1460000</v>
      </c>
      <c r="K35" s="3">
        <v>1180000</v>
      </c>
      <c r="L35" s="3">
        <v>280000</v>
      </c>
      <c r="M35" s="3">
        <v>90000</v>
      </c>
      <c r="N35" s="3">
        <v>4620000</v>
      </c>
      <c r="O35" s="3">
        <v>2320000</v>
      </c>
      <c r="P35" s="3">
        <v>2240000</v>
      </c>
      <c r="Q35" s="3">
        <v>50000</v>
      </c>
      <c r="R35" s="3">
        <v>3760000</v>
      </c>
      <c r="S35" s="3">
        <v>400000</v>
      </c>
      <c r="T35" s="3">
        <v>260000</v>
      </c>
      <c r="U35" s="3">
        <v>200000</v>
      </c>
      <c r="V35" s="3">
        <v>3270000</v>
      </c>
      <c r="W35" s="3">
        <v>2310000</v>
      </c>
      <c r="X35" s="3">
        <v>2310000</v>
      </c>
      <c r="Y35" s="3">
        <v>670000</v>
      </c>
      <c r="Z35" s="3">
        <v>2030000</v>
      </c>
      <c r="AA35" s="3">
        <v>1820000</v>
      </c>
      <c r="AB35" s="3">
        <v>1120000</v>
      </c>
      <c r="AC35" s="3">
        <v>1120000</v>
      </c>
      <c r="AD35" s="3">
        <v>900000</v>
      </c>
      <c r="AE35" s="3">
        <v>120000</v>
      </c>
      <c r="AF35" s="3">
        <v>110000</v>
      </c>
      <c r="AG35" t="s">
        <v>113</v>
      </c>
      <c r="AH35" s="3">
        <v>1740000</v>
      </c>
      <c r="AI35" s="3">
        <v>50000</v>
      </c>
      <c r="AJ35" s="3">
        <v>40000</v>
      </c>
      <c r="AK35" s="3">
        <v>40000</v>
      </c>
      <c r="AL35" s="3">
        <v>280000</v>
      </c>
      <c r="AM35" s="3">
        <v>60000</v>
      </c>
      <c r="AN35">
        <v>10000</v>
      </c>
      <c r="AO35">
        <v>0</v>
      </c>
      <c r="AP35" s="3">
        <v>2320000</v>
      </c>
      <c r="AQ35" s="3">
        <v>830000</v>
      </c>
      <c r="AR35" s="3">
        <v>830000</v>
      </c>
      <c r="AS35" t="s">
        <v>113</v>
      </c>
      <c r="AT35" s="3">
        <v>540000</v>
      </c>
      <c r="AU35" s="3">
        <v>450000</v>
      </c>
      <c r="AV35" s="3">
        <v>450000</v>
      </c>
      <c r="AW35" t="s">
        <v>113</v>
      </c>
      <c r="AX35" s="3">
        <v>1470000</v>
      </c>
      <c r="AY35" s="3">
        <v>1230000</v>
      </c>
      <c r="AZ35" s="3">
        <v>1120000</v>
      </c>
      <c r="BA35" s="3">
        <v>860000</v>
      </c>
      <c r="BB35" s="3">
        <v>750000</v>
      </c>
      <c r="BC35" s="3">
        <v>580000</v>
      </c>
      <c r="BD35" s="3">
        <v>260000</v>
      </c>
      <c r="BE35" s="3">
        <v>60000</v>
      </c>
      <c r="BF35" s="3">
        <v>990000</v>
      </c>
      <c r="BG35" s="3">
        <v>880000</v>
      </c>
      <c r="BH35" s="3">
        <v>530000</v>
      </c>
      <c r="BI35" s="3">
        <v>60000</v>
      </c>
      <c r="BJ35" t="s">
        <v>110</v>
      </c>
    </row>
    <row r="36" spans="1:62">
      <c r="A36" t="s">
        <v>254</v>
      </c>
      <c r="B36">
        <v>0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>
        <v>0</v>
      </c>
      <c r="Q36" t="s">
        <v>113</v>
      </c>
      <c r="R36" s="3">
        <v>3650000</v>
      </c>
      <c r="S36" t="s">
        <v>113</v>
      </c>
      <c r="T36" s="3">
        <v>210000</v>
      </c>
      <c r="U36" t="s">
        <v>113</v>
      </c>
      <c r="V36" s="3">
        <v>590000</v>
      </c>
      <c r="W36" s="3">
        <v>250000</v>
      </c>
      <c r="X36" s="3">
        <v>250000</v>
      </c>
      <c r="Y36" s="3">
        <v>100000</v>
      </c>
      <c r="Z36" s="3">
        <v>600000</v>
      </c>
      <c r="AA36" t="s">
        <v>113</v>
      </c>
      <c r="AB36" t="s">
        <v>113</v>
      </c>
      <c r="AC36" t="s">
        <v>113</v>
      </c>
      <c r="AD36" s="3">
        <v>840000</v>
      </c>
      <c r="AE36" t="s">
        <v>113</v>
      </c>
      <c r="AF36" s="3">
        <v>110000</v>
      </c>
      <c r="AG36" t="s">
        <v>113</v>
      </c>
      <c r="AH36" s="3">
        <v>1740000</v>
      </c>
      <c r="AI36" t="s">
        <v>113</v>
      </c>
      <c r="AJ36" s="3">
        <v>40000</v>
      </c>
      <c r="AK36" t="s">
        <v>113</v>
      </c>
      <c r="AL36" s="3">
        <v>130000</v>
      </c>
      <c r="AM36" t="s">
        <v>113</v>
      </c>
      <c r="AN36" t="s">
        <v>113</v>
      </c>
      <c r="AO36" t="s">
        <v>113</v>
      </c>
      <c r="AP36" s="3">
        <v>1510000</v>
      </c>
      <c r="AQ36" t="s">
        <v>113</v>
      </c>
      <c r="AR36" t="s">
        <v>113</v>
      </c>
      <c r="AS36" t="s">
        <v>113</v>
      </c>
      <c r="AT36" s="3">
        <v>500000</v>
      </c>
      <c r="AU36" t="s">
        <v>113</v>
      </c>
      <c r="AV36" t="s">
        <v>113</v>
      </c>
      <c r="AW36" t="s">
        <v>113</v>
      </c>
      <c r="AX36" s="3">
        <v>1100000</v>
      </c>
      <c r="AY36" t="s">
        <v>113</v>
      </c>
      <c r="AZ36" t="s">
        <v>113</v>
      </c>
      <c r="BA36" t="s">
        <v>113</v>
      </c>
      <c r="BB36" s="3">
        <v>480000</v>
      </c>
      <c r="BC36" t="s">
        <v>113</v>
      </c>
      <c r="BD36">
        <v>0</v>
      </c>
      <c r="BE36">
        <v>0</v>
      </c>
      <c r="BF36" t="s">
        <v>113</v>
      </c>
      <c r="BG36" t="s">
        <v>113</v>
      </c>
      <c r="BH36">
        <v>0</v>
      </c>
      <c r="BI36">
        <v>0</v>
      </c>
      <c r="BJ36" t="s">
        <v>110</v>
      </c>
    </row>
    <row r="37" spans="1:62">
      <c r="A37" t="s">
        <v>255</v>
      </c>
      <c r="B37" s="2">
        <v>458300000</v>
      </c>
      <c r="C37" s="2">
        <v>292350000</v>
      </c>
      <c r="D37" s="2">
        <v>159250000</v>
      </c>
      <c r="E37" s="3">
        <v>79940000</v>
      </c>
      <c r="F37" s="2">
        <v>493300000</v>
      </c>
      <c r="G37" s="2">
        <v>327350000</v>
      </c>
      <c r="H37" s="2">
        <v>234780000</v>
      </c>
      <c r="I37" s="2">
        <v>147080000</v>
      </c>
      <c r="J37" s="2">
        <v>418990000</v>
      </c>
      <c r="K37" s="2">
        <v>301950000</v>
      </c>
      <c r="L37" s="2">
        <v>174030000</v>
      </c>
      <c r="M37" s="3">
        <v>99760000</v>
      </c>
      <c r="N37" s="2">
        <v>239150000</v>
      </c>
      <c r="O37" s="2">
        <v>166300000</v>
      </c>
      <c r="P37" s="3">
        <v>70230000</v>
      </c>
      <c r="Q37" s="3">
        <v>57350000</v>
      </c>
      <c r="R37" s="2">
        <v>184840000</v>
      </c>
      <c r="S37" s="2">
        <v>117980000</v>
      </c>
      <c r="T37" s="3">
        <v>51620000</v>
      </c>
      <c r="U37" s="3">
        <v>47300000</v>
      </c>
      <c r="V37" s="2">
        <v>186430000</v>
      </c>
      <c r="W37" s="3">
        <v>87920000</v>
      </c>
      <c r="X37" s="3">
        <v>35250000</v>
      </c>
      <c r="Y37" s="3">
        <v>31230000</v>
      </c>
      <c r="Z37" s="2">
        <v>150000000</v>
      </c>
      <c r="AA37" s="3">
        <v>72620000</v>
      </c>
      <c r="AB37" s="3">
        <v>28320000</v>
      </c>
      <c r="AC37" s="3">
        <v>29520000</v>
      </c>
      <c r="AD37" s="2">
        <v>113120000</v>
      </c>
      <c r="AE37" s="3">
        <v>78310000</v>
      </c>
      <c r="AF37" s="3">
        <v>40000000</v>
      </c>
      <c r="AG37" s="3">
        <v>31260000</v>
      </c>
      <c r="AH37" s="2">
        <v>152680000</v>
      </c>
      <c r="AI37" s="2">
        <v>111720000</v>
      </c>
      <c r="AJ37" s="3">
        <v>43910000</v>
      </c>
      <c r="AK37" s="3">
        <v>27370000</v>
      </c>
      <c r="AL37" s="2">
        <v>122140000</v>
      </c>
      <c r="AM37" s="3">
        <v>58350000</v>
      </c>
      <c r="AN37" s="3">
        <v>38150000</v>
      </c>
      <c r="AO37" s="3">
        <v>22410000</v>
      </c>
      <c r="AP37" s="3">
        <v>60410000</v>
      </c>
      <c r="AQ37" s="3">
        <v>39680000</v>
      </c>
      <c r="AR37" s="3">
        <v>26080000</v>
      </c>
      <c r="AS37" s="3">
        <v>18270000</v>
      </c>
      <c r="AT37" s="3">
        <v>53420000</v>
      </c>
      <c r="AU37" s="3">
        <v>26830000</v>
      </c>
      <c r="AV37" s="3">
        <v>25770000</v>
      </c>
      <c r="AW37" s="3">
        <v>22360000</v>
      </c>
      <c r="AX37" s="3">
        <v>42890000</v>
      </c>
      <c r="AY37" s="3">
        <v>37600000</v>
      </c>
      <c r="AZ37" s="3">
        <v>16940000</v>
      </c>
      <c r="BA37" s="3">
        <v>17320000</v>
      </c>
      <c r="BB37" s="3">
        <v>33670000</v>
      </c>
      <c r="BC37" s="3">
        <v>16190000</v>
      </c>
      <c r="BD37" s="3">
        <v>4760000</v>
      </c>
      <c r="BE37" s="3">
        <v>2410000</v>
      </c>
      <c r="BF37" s="3">
        <v>12310000</v>
      </c>
      <c r="BG37" s="3">
        <v>9300000</v>
      </c>
      <c r="BH37" s="3">
        <v>7330000</v>
      </c>
      <c r="BI37" s="3">
        <v>3770000</v>
      </c>
      <c r="BJ37" t="s">
        <v>110</v>
      </c>
    </row>
    <row r="38" spans="1:62">
      <c r="A38" t="s">
        <v>256</v>
      </c>
      <c r="B38" s="3">
        <v>91230000</v>
      </c>
      <c r="C38" s="3">
        <v>58580000</v>
      </c>
      <c r="D38" s="3">
        <v>41780000</v>
      </c>
      <c r="E38" s="3">
        <v>14200000</v>
      </c>
      <c r="F38" s="3">
        <v>88940000</v>
      </c>
      <c r="G38" s="3">
        <v>56290000</v>
      </c>
      <c r="H38" s="3">
        <v>40610000</v>
      </c>
      <c r="I38" s="3">
        <v>29650000</v>
      </c>
      <c r="J38" s="3">
        <v>68580000</v>
      </c>
      <c r="K38" s="3">
        <v>57840000</v>
      </c>
      <c r="L38" s="3">
        <v>27770000</v>
      </c>
      <c r="M38" s="3">
        <v>24990000</v>
      </c>
      <c r="N38" s="3">
        <v>75630000</v>
      </c>
      <c r="O38" s="3">
        <v>49620000</v>
      </c>
      <c r="P38" s="3">
        <v>22750000</v>
      </c>
      <c r="Q38" s="3">
        <v>16030000</v>
      </c>
      <c r="R38" s="3">
        <v>73990000</v>
      </c>
      <c r="S38" s="3">
        <v>34910000</v>
      </c>
      <c r="T38" s="3">
        <v>26940000</v>
      </c>
      <c r="U38" s="3">
        <v>16760000</v>
      </c>
      <c r="V38" s="2">
        <v>111390000</v>
      </c>
      <c r="W38" s="3">
        <v>30630000</v>
      </c>
      <c r="X38" s="3">
        <v>17660000</v>
      </c>
      <c r="Y38" s="3">
        <v>9460000</v>
      </c>
      <c r="Z38" s="3">
        <v>90860000</v>
      </c>
      <c r="AA38" s="3">
        <v>27130000</v>
      </c>
      <c r="AB38" s="3">
        <v>14130000</v>
      </c>
      <c r="AC38" s="3">
        <v>13930000</v>
      </c>
      <c r="AD38" s="3">
        <v>47560000</v>
      </c>
      <c r="AE38" s="3">
        <v>20960000</v>
      </c>
      <c r="AF38" s="3">
        <v>11970000</v>
      </c>
      <c r="AG38" s="3">
        <v>8690000</v>
      </c>
      <c r="AH38" s="3">
        <v>40440000</v>
      </c>
      <c r="AI38" s="3">
        <v>29880000</v>
      </c>
      <c r="AJ38" s="3">
        <v>12010000</v>
      </c>
      <c r="AK38" s="3">
        <v>7090000</v>
      </c>
      <c r="AL38" s="3">
        <v>30010000</v>
      </c>
      <c r="AM38" s="3">
        <v>17200000</v>
      </c>
      <c r="AN38" s="3">
        <v>13160000</v>
      </c>
      <c r="AO38" s="3">
        <v>6470000</v>
      </c>
      <c r="AP38" s="3">
        <v>18770000</v>
      </c>
      <c r="AQ38" s="3">
        <v>11190000</v>
      </c>
      <c r="AR38" s="3">
        <v>8230000</v>
      </c>
      <c r="AS38" s="3">
        <v>6920000</v>
      </c>
      <c r="AT38" s="3">
        <v>17700000</v>
      </c>
      <c r="AU38" s="3">
        <v>9500000</v>
      </c>
      <c r="AV38" s="3">
        <v>8450000</v>
      </c>
      <c r="AW38" s="3">
        <v>7550000</v>
      </c>
      <c r="AX38" s="3">
        <v>11740000</v>
      </c>
      <c r="AY38" s="3">
        <v>9260000</v>
      </c>
      <c r="AZ38" s="3">
        <v>2670000</v>
      </c>
      <c r="BA38" s="3">
        <v>4300000</v>
      </c>
      <c r="BB38" s="3">
        <v>16270000</v>
      </c>
      <c r="BC38" s="3">
        <v>8030000</v>
      </c>
      <c r="BD38" s="3">
        <v>3250000</v>
      </c>
      <c r="BE38" s="3">
        <v>1980000</v>
      </c>
      <c r="BF38" s="3">
        <v>9910000</v>
      </c>
      <c r="BG38" s="3">
        <v>8460000</v>
      </c>
      <c r="BH38" s="3">
        <v>6050000</v>
      </c>
      <c r="BI38" s="3">
        <v>2440000</v>
      </c>
      <c r="BJ38" t="s">
        <v>110</v>
      </c>
    </row>
    <row r="39" spans="1:62">
      <c r="A39" t="s">
        <v>257</v>
      </c>
      <c r="B39">
        <v>0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113</v>
      </c>
      <c r="T39" t="s">
        <v>113</v>
      </c>
      <c r="U39" t="s">
        <v>113</v>
      </c>
      <c r="V39" t="s">
        <v>113</v>
      </c>
      <c r="W39" t="s">
        <v>113</v>
      </c>
      <c r="X39" t="s">
        <v>113</v>
      </c>
      <c r="Y39" t="s">
        <v>113</v>
      </c>
      <c r="Z39" t="s">
        <v>113</v>
      </c>
      <c r="AA39" t="s">
        <v>113</v>
      </c>
      <c r="AB39" t="s">
        <v>113</v>
      </c>
      <c r="AC39" t="s">
        <v>113</v>
      </c>
      <c r="AD39" t="s">
        <v>113</v>
      </c>
      <c r="AE39" t="s">
        <v>113</v>
      </c>
      <c r="AF39" t="s">
        <v>113</v>
      </c>
      <c r="AG39" t="s">
        <v>113</v>
      </c>
      <c r="AH39" t="s">
        <v>113</v>
      </c>
      <c r="AI39" t="s">
        <v>113</v>
      </c>
      <c r="AJ39" t="s">
        <v>113</v>
      </c>
      <c r="AK39" t="s">
        <v>113</v>
      </c>
      <c r="AL39" t="s">
        <v>113</v>
      </c>
      <c r="AM39" t="s">
        <v>113</v>
      </c>
      <c r="AN39" t="s">
        <v>113</v>
      </c>
      <c r="AO39" t="s">
        <v>113</v>
      </c>
      <c r="AP39" t="s">
        <v>113</v>
      </c>
      <c r="AQ39" t="s">
        <v>113</v>
      </c>
      <c r="AR39" t="s">
        <v>113</v>
      </c>
      <c r="AS39" t="s">
        <v>113</v>
      </c>
      <c r="AT39" t="s">
        <v>113</v>
      </c>
      <c r="AU39" t="s">
        <v>113</v>
      </c>
      <c r="AV39" t="s">
        <v>113</v>
      </c>
      <c r="AW39" t="s">
        <v>113</v>
      </c>
      <c r="AX39" t="s">
        <v>113</v>
      </c>
      <c r="AY39" t="s">
        <v>113</v>
      </c>
      <c r="AZ39" t="s">
        <v>113</v>
      </c>
      <c r="BA39" t="s">
        <v>113</v>
      </c>
      <c r="BB39" t="s">
        <v>113</v>
      </c>
      <c r="BC39" t="s">
        <v>113</v>
      </c>
      <c r="BD39">
        <v>0</v>
      </c>
      <c r="BE39" t="s">
        <v>113</v>
      </c>
      <c r="BF39" t="s">
        <v>113</v>
      </c>
      <c r="BG39" t="s">
        <v>113</v>
      </c>
      <c r="BH39">
        <v>0</v>
      </c>
      <c r="BI39" t="s">
        <v>113</v>
      </c>
      <c r="BJ39" t="s">
        <v>110</v>
      </c>
    </row>
    <row r="40" spans="1:62">
      <c r="A40" t="s">
        <v>9</v>
      </c>
      <c r="B40" s="2">
        <v>367080000</v>
      </c>
      <c r="C40" s="2">
        <v>233770000</v>
      </c>
      <c r="D40" s="2">
        <v>117470000</v>
      </c>
      <c r="E40" s="3">
        <v>65740000</v>
      </c>
      <c r="F40" s="2">
        <v>404370000</v>
      </c>
      <c r="G40" s="2">
        <v>271060000</v>
      </c>
      <c r="H40" s="2">
        <v>194170000</v>
      </c>
      <c r="I40" s="2">
        <v>117430000</v>
      </c>
      <c r="J40" s="2">
        <v>350410000</v>
      </c>
      <c r="K40" s="2">
        <v>244110000</v>
      </c>
      <c r="L40" s="2">
        <v>146260000</v>
      </c>
      <c r="M40" s="3">
        <v>74770000</v>
      </c>
      <c r="N40" s="2">
        <v>163520000</v>
      </c>
      <c r="O40" s="2">
        <v>116680000</v>
      </c>
      <c r="P40" s="3">
        <v>47490000</v>
      </c>
      <c r="Q40" s="3">
        <v>41310000</v>
      </c>
      <c r="R40" s="2">
        <v>110840000</v>
      </c>
      <c r="S40" s="3">
        <v>83070000</v>
      </c>
      <c r="T40" s="3">
        <v>24680000</v>
      </c>
      <c r="U40" s="3">
        <v>30540000</v>
      </c>
      <c r="V40" s="3">
        <v>75040000</v>
      </c>
      <c r="W40" s="3">
        <v>57290000</v>
      </c>
      <c r="X40" s="3">
        <v>17600000</v>
      </c>
      <c r="Y40" s="3">
        <v>21770000</v>
      </c>
      <c r="Z40" s="3">
        <v>59140000</v>
      </c>
      <c r="AA40" s="3">
        <v>45490000</v>
      </c>
      <c r="AB40" s="3">
        <v>14200000</v>
      </c>
      <c r="AC40" s="3">
        <v>15590000</v>
      </c>
      <c r="AD40" s="3">
        <v>65560000</v>
      </c>
      <c r="AE40" s="3">
        <v>57350000</v>
      </c>
      <c r="AF40" s="3">
        <v>28030000</v>
      </c>
      <c r="AG40" s="3">
        <v>22570000</v>
      </c>
      <c r="AH40" s="2">
        <v>112240000</v>
      </c>
      <c r="AI40" s="3">
        <v>81840000</v>
      </c>
      <c r="AJ40" s="3">
        <v>31910000</v>
      </c>
      <c r="AK40" s="3">
        <v>20280000</v>
      </c>
      <c r="AL40" s="3">
        <v>92130000</v>
      </c>
      <c r="AM40" s="3">
        <v>41140000</v>
      </c>
      <c r="AN40" s="3">
        <v>25000000</v>
      </c>
      <c r="AO40" s="3">
        <v>15950000</v>
      </c>
      <c r="AP40" s="3">
        <v>41650000</v>
      </c>
      <c r="AQ40" s="3">
        <v>28490000</v>
      </c>
      <c r="AR40" s="3">
        <v>17850000</v>
      </c>
      <c r="AS40" s="3">
        <v>11350000</v>
      </c>
      <c r="AT40" s="3">
        <v>35720000</v>
      </c>
      <c r="AU40" s="3">
        <v>17330000</v>
      </c>
      <c r="AV40" s="3">
        <v>17320000</v>
      </c>
      <c r="AW40" s="3">
        <v>14810000</v>
      </c>
      <c r="AX40" s="3">
        <v>31150000</v>
      </c>
      <c r="AY40" s="3">
        <v>28340000</v>
      </c>
      <c r="AZ40" s="3">
        <v>14260000</v>
      </c>
      <c r="BA40" s="3">
        <v>13020000</v>
      </c>
      <c r="BB40" s="3">
        <v>17390000</v>
      </c>
      <c r="BC40" s="3">
        <v>8150000</v>
      </c>
      <c r="BD40" s="3">
        <v>1510000</v>
      </c>
      <c r="BE40" s="3">
        <v>440000</v>
      </c>
      <c r="BF40" s="3">
        <v>2400000</v>
      </c>
      <c r="BG40" s="3">
        <v>840000</v>
      </c>
      <c r="BH40" s="3">
        <v>1280000</v>
      </c>
      <c r="BI40" s="3">
        <v>1330000</v>
      </c>
      <c r="BJ40" t="s">
        <v>110</v>
      </c>
    </row>
    <row r="41" spans="1:62">
      <c r="A41" t="s">
        <v>258</v>
      </c>
      <c r="B41" s="2">
        <v>365980000</v>
      </c>
      <c r="C41" s="2">
        <v>233030000</v>
      </c>
      <c r="D41" s="2">
        <v>117300000</v>
      </c>
      <c r="E41" s="3">
        <v>65740000</v>
      </c>
      <c r="F41" s="2">
        <v>404300000</v>
      </c>
      <c r="G41" s="2">
        <v>271350000</v>
      </c>
      <c r="H41" s="2">
        <v>194040000</v>
      </c>
      <c r="I41" s="2">
        <v>117490000</v>
      </c>
      <c r="J41" s="2">
        <v>350370000</v>
      </c>
      <c r="K41" s="2">
        <v>244110000</v>
      </c>
      <c r="L41" s="2">
        <v>146260000</v>
      </c>
      <c r="M41" s="3">
        <v>74770000</v>
      </c>
      <c r="N41" s="2">
        <v>163520000</v>
      </c>
      <c r="O41" s="2">
        <v>116680000</v>
      </c>
      <c r="P41" s="3">
        <v>47490000</v>
      </c>
      <c r="Q41" s="3">
        <v>41310000</v>
      </c>
      <c r="R41" s="2">
        <v>110840000</v>
      </c>
      <c r="S41" s="3">
        <v>83070000</v>
      </c>
      <c r="T41" s="3">
        <v>24680000</v>
      </c>
      <c r="U41" s="3">
        <v>30540000</v>
      </c>
      <c r="V41" s="3">
        <v>75040000</v>
      </c>
      <c r="W41" s="3">
        <v>57290000</v>
      </c>
      <c r="X41" s="3">
        <v>17600000</v>
      </c>
      <c r="Y41" s="3">
        <v>21770000</v>
      </c>
      <c r="Z41" s="3">
        <v>59140000</v>
      </c>
      <c r="AA41" s="3">
        <v>45490000</v>
      </c>
      <c r="AB41" s="3">
        <v>14200000</v>
      </c>
      <c r="AC41" s="3">
        <v>15590000</v>
      </c>
      <c r="AD41" s="3">
        <v>65560000</v>
      </c>
      <c r="AE41" s="3">
        <v>57350000</v>
      </c>
      <c r="AF41" s="3">
        <v>28030000</v>
      </c>
      <c r="AG41" s="3">
        <v>22570000</v>
      </c>
      <c r="AH41" s="2">
        <v>112240000</v>
      </c>
      <c r="AI41" s="3">
        <v>81840000</v>
      </c>
      <c r="AJ41" s="3">
        <v>31910000</v>
      </c>
      <c r="AK41" s="3">
        <v>20280000</v>
      </c>
      <c r="AL41" s="3">
        <v>92130000</v>
      </c>
      <c r="AM41" s="3">
        <v>41140000</v>
      </c>
      <c r="AN41" s="3">
        <v>25000000</v>
      </c>
      <c r="AO41" s="3">
        <v>15950000</v>
      </c>
      <c r="AP41" s="3">
        <v>41650000</v>
      </c>
      <c r="AQ41" s="3">
        <v>28490000</v>
      </c>
      <c r="AR41" s="3">
        <v>17850000</v>
      </c>
      <c r="AS41" s="3">
        <v>11350000</v>
      </c>
      <c r="AT41" s="3">
        <v>35720000</v>
      </c>
      <c r="AU41" s="3">
        <v>17330000</v>
      </c>
      <c r="AV41" s="3">
        <v>17320000</v>
      </c>
      <c r="AW41" s="3">
        <v>14810000</v>
      </c>
      <c r="AX41" s="3">
        <v>31150000</v>
      </c>
      <c r="AY41" s="3">
        <v>28340000</v>
      </c>
      <c r="AZ41" s="3">
        <v>14260000</v>
      </c>
      <c r="BA41" s="3">
        <v>13020000</v>
      </c>
      <c r="BB41" s="3">
        <v>17390000</v>
      </c>
      <c r="BC41" s="3">
        <v>8150000</v>
      </c>
      <c r="BD41" s="3">
        <v>1510000</v>
      </c>
      <c r="BE41" s="3">
        <v>440000</v>
      </c>
      <c r="BF41" s="3">
        <v>3160000</v>
      </c>
      <c r="BG41" s="3">
        <v>1010000</v>
      </c>
      <c r="BH41" s="3">
        <v>1280000</v>
      </c>
      <c r="BI41" s="3">
        <v>1330000</v>
      </c>
      <c r="BJ41" t="s">
        <v>110</v>
      </c>
    </row>
    <row r="42" spans="1:62">
      <c r="A42" t="s">
        <v>259</v>
      </c>
      <c r="B42">
        <v>0</v>
      </c>
      <c r="C42" t="s">
        <v>113</v>
      </c>
      <c r="D42" t="s">
        <v>113</v>
      </c>
      <c r="E42" t="s">
        <v>113</v>
      </c>
      <c r="F42" t="s">
        <v>113</v>
      </c>
      <c r="G42" t="s">
        <v>113</v>
      </c>
      <c r="H42" t="s">
        <v>113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113</v>
      </c>
      <c r="T42" t="s">
        <v>113</v>
      </c>
      <c r="U42" t="s">
        <v>113</v>
      </c>
      <c r="V42" t="s">
        <v>113</v>
      </c>
      <c r="W42" t="s">
        <v>113</v>
      </c>
      <c r="X42" t="s">
        <v>113</v>
      </c>
      <c r="Y42" t="s">
        <v>113</v>
      </c>
      <c r="Z42" t="s">
        <v>113</v>
      </c>
      <c r="AA42" t="s">
        <v>113</v>
      </c>
      <c r="AB42" t="s">
        <v>113</v>
      </c>
      <c r="AC42" t="s">
        <v>113</v>
      </c>
      <c r="AD42" t="s">
        <v>113</v>
      </c>
      <c r="AE42" t="s">
        <v>113</v>
      </c>
      <c r="AF42" t="s">
        <v>113</v>
      </c>
      <c r="AG42" t="s">
        <v>113</v>
      </c>
      <c r="AH42" t="s">
        <v>113</v>
      </c>
      <c r="AI42" t="s">
        <v>113</v>
      </c>
      <c r="AJ42" t="s">
        <v>113</v>
      </c>
      <c r="AK42" t="s">
        <v>113</v>
      </c>
      <c r="AL42" t="s">
        <v>113</v>
      </c>
      <c r="AM42" t="s">
        <v>113</v>
      </c>
      <c r="AN42" t="s">
        <v>113</v>
      </c>
      <c r="AO42" t="s">
        <v>113</v>
      </c>
      <c r="AP42" t="s">
        <v>113</v>
      </c>
      <c r="AQ42" t="s">
        <v>113</v>
      </c>
      <c r="AR42" t="s">
        <v>113</v>
      </c>
      <c r="AS42" t="s">
        <v>113</v>
      </c>
      <c r="AT42" t="s">
        <v>113</v>
      </c>
      <c r="AU42" t="s">
        <v>113</v>
      </c>
      <c r="AV42" t="s">
        <v>113</v>
      </c>
      <c r="AW42" t="s">
        <v>113</v>
      </c>
      <c r="AX42" t="s">
        <v>113</v>
      </c>
      <c r="AY42" t="s">
        <v>113</v>
      </c>
      <c r="AZ42" t="s">
        <v>113</v>
      </c>
      <c r="BA42" t="s">
        <v>113</v>
      </c>
      <c r="BB42" t="s">
        <v>113</v>
      </c>
      <c r="BC42" t="s">
        <v>113</v>
      </c>
      <c r="BD42" t="s">
        <v>113</v>
      </c>
      <c r="BE42" t="s">
        <v>113</v>
      </c>
      <c r="BF42" t="s">
        <v>113</v>
      </c>
      <c r="BG42" t="s">
        <v>113</v>
      </c>
      <c r="BH42" t="s">
        <v>113</v>
      </c>
      <c r="BI42" t="s">
        <v>113</v>
      </c>
      <c r="BJ42" t="s">
        <v>110</v>
      </c>
    </row>
    <row r="43" spans="1:62">
      <c r="A43" t="s">
        <v>260</v>
      </c>
      <c r="B43" s="3">
        <v>1100000</v>
      </c>
      <c r="C43" s="3">
        <v>740000</v>
      </c>
      <c r="D43" s="3">
        <v>170000</v>
      </c>
      <c r="E43">
        <v>10000</v>
      </c>
      <c r="F43" s="3">
        <v>70000</v>
      </c>
      <c r="G43" s="3">
        <v>-290000</v>
      </c>
      <c r="H43" s="3">
        <v>130000</v>
      </c>
      <c r="I43" s="3">
        <v>-60000</v>
      </c>
      <c r="J43" s="3">
        <v>40000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113</v>
      </c>
      <c r="T43" t="s">
        <v>113</v>
      </c>
      <c r="U43" t="s">
        <v>113</v>
      </c>
      <c r="V43" t="s">
        <v>113</v>
      </c>
      <c r="W43" t="s">
        <v>113</v>
      </c>
      <c r="X43" t="s">
        <v>113</v>
      </c>
      <c r="Y43" t="s">
        <v>113</v>
      </c>
      <c r="Z43" t="s">
        <v>113</v>
      </c>
      <c r="AA43" t="s">
        <v>113</v>
      </c>
      <c r="AB43" t="s">
        <v>113</v>
      </c>
      <c r="AC43" t="s">
        <v>113</v>
      </c>
      <c r="AD43" t="s">
        <v>113</v>
      </c>
      <c r="AE43" t="s">
        <v>113</v>
      </c>
      <c r="AF43" t="s">
        <v>113</v>
      </c>
      <c r="AG43" t="s">
        <v>113</v>
      </c>
      <c r="AH43" t="s">
        <v>113</v>
      </c>
      <c r="AI43" t="s">
        <v>113</v>
      </c>
      <c r="AJ43" t="s">
        <v>113</v>
      </c>
      <c r="AK43" t="s">
        <v>113</v>
      </c>
      <c r="AL43" t="s">
        <v>113</v>
      </c>
      <c r="AM43" t="s">
        <v>113</v>
      </c>
      <c r="AN43" t="s">
        <v>113</v>
      </c>
      <c r="AO43" t="s">
        <v>113</v>
      </c>
      <c r="AP43" t="s">
        <v>113</v>
      </c>
      <c r="AQ43" t="s">
        <v>113</v>
      </c>
      <c r="AR43" t="s">
        <v>113</v>
      </c>
      <c r="AS43" t="s">
        <v>113</v>
      </c>
      <c r="AT43" t="s">
        <v>113</v>
      </c>
      <c r="AU43" t="s">
        <v>113</v>
      </c>
      <c r="AV43" t="s">
        <v>113</v>
      </c>
      <c r="AW43" t="s">
        <v>113</v>
      </c>
      <c r="AX43" t="s">
        <v>113</v>
      </c>
      <c r="AY43" t="s">
        <v>113</v>
      </c>
      <c r="AZ43" t="s">
        <v>113</v>
      </c>
      <c r="BA43" t="s">
        <v>113</v>
      </c>
      <c r="BB43" t="s">
        <v>113</v>
      </c>
      <c r="BC43" t="s">
        <v>113</v>
      </c>
      <c r="BD43">
        <v>0</v>
      </c>
      <c r="BE43">
        <v>0</v>
      </c>
      <c r="BF43" s="3">
        <v>-760000</v>
      </c>
      <c r="BG43" s="3">
        <v>-170000</v>
      </c>
      <c r="BH43">
        <v>0</v>
      </c>
      <c r="BI43">
        <v>0</v>
      </c>
      <c r="BJ43" t="s">
        <v>110</v>
      </c>
    </row>
    <row r="44" spans="1:62">
      <c r="A44" t="s">
        <v>11</v>
      </c>
      <c r="B44">
        <v>0.41</v>
      </c>
      <c r="C44">
        <v>0.26</v>
      </c>
      <c r="D44">
        <v>0.13</v>
      </c>
      <c r="E44">
        <v>0.07</v>
      </c>
      <c r="F44">
        <v>0.45</v>
      </c>
      <c r="G44">
        <v>0.3</v>
      </c>
      <c r="H44">
        <v>0.22</v>
      </c>
      <c r="I44">
        <v>0.17</v>
      </c>
      <c r="J44">
        <v>0.54</v>
      </c>
      <c r="K44">
        <v>0.38</v>
      </c>
      <c r="L44">
        <v>0.23</v>
      </c>
      <c r="M44">
        <v>0.17</v>
      </c>
      <c r="N44">
        <v>0.37</v>
      </c>
      <c r="O44">
        <v>0.27</v>
      </c>
      <c r="P44">
        <v>0.11</v>
      </c>
      <c r="Q44">
        <v>0.09</v>
      </c>
      <c r="R44">
        <v>0.25</v>
      </c>
      <c r="S44">
        <v>0.19</v>
      </c>
      <c r="T44">
        <v>0.06</v>
      </c>
      <c r="U44">
        <v>0.17</v>
      </c>
      <c r="V44">
        <v>0.54</v>
      </c>
      <c r="W44">
        <v>0.41</v>
      </c>
      <c r="X44">
        <v>0.13</v>
      </c>
      <c r="Y44">
        <v>0.16</v>
      </c>
      <c r="Z44">
        <v>0.42</v>
      </c>
      <c r="AA44">
        <v>0.32</v>
      </c>
      <c r="AB44">
        <v>0.1</v>
      </c>
      <c r="AC44">
        <v>0.11</v>
      </c>
      <c r="AD44">
        <v>0.47</v>
      </c>
      <c r="AE44">
        <v>0.41</v>
      </c>
      <c r="AF44">
        <v>0.2</v>
      </c>
      <c r="AG44">
        <v>0.16</v>
      </c>
      <c r="AH44">
        <v>0.8</v>
      </c>
      <c r="AI44">
        <v>0.58</v>
      </c>
      <c r="AJ44">
        <v>0.23</v>
      </c>
      <c r="AK44">
        <v>0.14</v>
      </c>
      <c r="AL44">
        <v>0.66</v>
      </c>
      <c r="AM44">
        <v>0.29</v>
      </c>
      <c r="AN44">
        <v>0.18</v>
      </c>
      <c r="AO44">
        <v>0.11</v>
      </c>
      <c r="AP44">
        <v>0.3</v>
      </c>
      <c r="AQ44">
        <v>0.2</v>
      </c>
      <c r="AR44">
        <v>0.13</v>
      </c>
      <c r="AS44">
        <v>0.08</v>
      </c>
      <c r="AT44">
        <v>0.26</v>
      </c>
      <c r="AU44">
        <v>0.12</v>
      </c>
      <c r="AV44">
        <v>0.12</v>
      </c>
      <c r="AW44">
        <v>0.11</v>
      </c>
      <c r="AX44">
        <v>0.22</v>
      </c>
      <c r="AY44">
        <v>0.2</v>
      </c>
      <c r="AZ44">
        <v>0.1</v>
      </c>
      <c r="BA44">
        <v>0.09</v>
      </c>
      <c r="BB44">
        <v>0.12</v>
      </c>
      <c r="BC44">
        <v>0.06</v>
      </c>
      <c r="BD44">
        <v>0.01</v>
      </c>
      <c r="BE44">
        <v>0</v>
      </c>
      <c r="BF44">
        <v>0.02</v>
      </c>
      <c r="BG44" t="s">
        <v>113</v>
      </c>
      <c r="BH44">
        <v>0.01</v>
      </c>
      <c r="BI44">
        <v>0.01</v>
      </c>
      <c r="BJ44" t="s">
        <v>110</v>
      </c>
    </row>
    <row r="45" spans="1:62">
      <c r="A45" t="s">
        <v>261</v>
      </c>
      <c r="B45">
        <v>0.41</v>
      </c>
      <c r="C45">
        <v>0.26</v>
      </c>
      <c r="D45">
        <v>0.13</v>
      </c>
      <c r="E45">
        <v>0.07</v>
      </c>
      <c r="F45">
        <v>0.45</v>
      </c>
      <c r="G45">
        <v>0.3</v>
      </c>
      <c r="H45">
        <v>0.22</v>
      </c>
      <c r="I45">
        <v>0.17</v>
      </c>
      <c r="J45">
        <v>0.54</v>
      </c>
      <c r="K45">
        <v>0.38</v>
      </c>
      <c r="L45">
        <v>0.23</v>
      </c>
      <c r="M45">
        <v>0.17</v>
      </c>
      <c r="N45">
        <v>0.37</v>
      </c>
      <c r="O45">
        <v>0.27</v>
      </c>
      <c r="P45">
        <v>0.11</v>
      </c>
      <c r="Q45">
        <v>0.09</v>
      </c>
      <c r="R45">
        <v>0.25</v>
      </c>
      <c r="S45">
        <v>0.19</v>
      </c>
      <c r="T45">
        <v>0.06</v>
      </c>
      <c r="U45">
        <v>0.17</v>
      </c>
      <c r="V45">
        <v>0.54</v>
      </c>
      <c r="W45">
        <v>0.41</v>
      </c>
      <c r="X45">
        <v>0.13</v>
      </c>
      <c r="Y45">
        <v>0.16</v>
      </c>
      <c r="Z45">
        <v>0.42</v>
      </c>
      <c r="AA45">
        <v>0.32</v>
      </c>
      <c r="AB45">
        <v>0.1</v>
      </c>
      <c r="AC45">
        <v>0.11</v>
      </c>
      <c r="AD45">
        <v>0.47</v>
      </c>
      <c r="AE45">
        <v>0.41</v>
      </c>
      <c r="AF45">
        <v>0.2</v>
      </c>
      <c r="AG45">
        <v>0.15</v>
      </c>
      <c r="AH45">
        <v>0.8</v>
      </c>
      <c r="AI45">
        <v>0.58</v>
      </c>
      <c r="AJ45">
        <v>0.23</v>
      </c>
      <c r="AK45">
        <v>0.14</v>
      </c>
      <c r="AL45">
        <v>0.66</v>
      </c>
      <c r="AM45">
        <v>0.29</v>
      </c>
      <c r="AN45">
        <v>0.18</v>
      </c>
      <c r="AO45">
        <v>0.11</v>
      </c>
      <c r="AP45">
        <v>0.3</v>
      </c>
      <c r="AQ45">
        <v>0.2</v>
      </c>
      <c r="AR45">
        <v>0.13</v>
      </c>
      <c r="AS45">
        <v>0.08</v>
      </c>
      <c r="AT45">
        <v>0.26</v>
      </c>
      <c r="AU45">
        <v>0.12</v>
      </c>
      <c r="AV45">
        <v>0.12</v>
      </c>
      <c r="AW45">
        <v>0.11</v>
      </c>
      <c r="AX45">
        <v>0.22</v>
      </c>
      <c r="AY45">
        <v>0.2</v>
      </c>
      <c r="AZ45">
        <v>0.1</v>
      </c>
      <c r="BA45">
        <v>0.09</v>
      </c>
      <c r="BB45">
        <v>0.12</v>
      </c>
      <c r="BC45" t="s">
        <v>113</v>
      </c>
      <c r="BD45">
        <v>0.01</v>
      </c>
      <c r="BE45">
        <v>0</v>
      </c>
      <c r="BF45">
        <v>0.02</v>
      </c>
      <c r="BG45" t="s">
        <v>113</v>
      </c>
      <c r="BH45">
        <v>0.01</v>
      </c>
      <c r="BI45">
        <v>0.01</v>
      </c>
      <c r="BJ45" t="s">
        <v>110</v>
      </c>
    </row>
    <row r="46" spans="3:15">
      <c r="C46" s="6"/>
      <c r="D46" s="6"/>
      <c r="E46" s="6"/>
      <c r="F46" s="6"/>
      <c r="G46" s="7"/>
      <c r="H46" s="7"/>
      <c r="I46" s="7"/>
      <c r="J46" s="6"/>
      <c r="K46" s="6"/>
      <c r="L46" s="6"/>
      <c r="M46" s="6"/>
      <c r="N46" s="6"/>
      <c r="O46" s="6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I90"/>
  <sheetViews>
    <sheetView topLeftCell="A22" workbookViewId="0">
      <selection activeCell="E30" sqref="E30"/>
    </sheetView>
  </sheetViews>
  <sheetFormatPr defaultColWidth="9.125" defaultRowHeight="17.6"/>
  <cols>
    <col min="1" max="1" width="45.5446428571429" customWidth="1"/>
    <col min="2" max="11" width="11.8125" customWidth="1"/>
    <col min="12" max="12" width="11.7232142857143" customWidth="1"/>
    <col min="13" max="19" width="11.8125" customWidth="1"/>
    <col min="20" max="20" width="11.7232142857143" customWidth="1"/>
    <col min="21" max="23" width="11.8125" customWidth="1"/>
    <col min="24" max="24" width="11.625" customWidth="1"/>
    <col min="25" max="27" width="11.8125" customWidth="1"/>
    <col min="28" max="28" width="11.7232142857143" customWidth="1"/>
    <col min="29" max="31" width="11.8125" customWidth="1"/>
    <col min="32" max="32" width="11.625" customWidth="1"/>
    <col min="33" max="35" width="11.8125" customWidth="1"/>
    <col min="36" max="36" width="11.625" customWidth="1"/>
    <col min="37" max="38" width="11.8125" customWidth="1"/>
    <col min="39" max="40" width="11.625" customWidth="1"/>
    <col min="41" max="41" width="11.8125" customWidth="1"/>
    <col min="42" max="44" width="11.625" customWidth="1"/>
    <col min="45" max="45" width="11.8125" customWidth="1"/>
    <col min="46" max="48" width="11.625" customWidth="1"/>
    <col min="49" max="51" width="11.7232142857143" customWidth="1"/>
    <col min="52" max="52" width="11.625" customWidth="1"/>
    <col min="53" max="53" width="11.7232142857143" customWidth="1"/>
    <col min="54" max="56" width="11.625" customWidth="1"/>
    <col min="57" max="57" width="11.7232142857143" customWidth="1"/>
    <col min="58" max="60" width="11.625" customWidth="1"/>
    <col min="61" max="61" width="0.973214285714286" customWidth="1"/>
  </cols>
  <sheetData>
    <row r="1" spans="1:6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218</v>
      </c>
      <c r="BG1" s="1" t="s">
        <v>219</v>
      </c>
      <c r="BH1" s="1" t="s">
        <v>220</v>
      </c>
      <c r="BI1" s="1" t="s">
        <v>110</v>
      </c>
    </row>
    <row r="2" spans="1:61">
      <c r="A2" t="s">
        <v>262</v>
      </c>
      <c r="B2" s="2">
        <v>3149230000</v>
      </c>
      <c r="C2" s="2">
        <v>1651620000</v>
      </c>
      <c r="D2" s="2">
        <v>786630000</v>
      </c>
      <c r="E2" s="2">
        <v>4389690000</v>
      </c>
      <c r="F2" s="2">
        <v>3097070000</v>
      </c>
      <c r="G2" s="2">
        <v>2057210000</v>
      </c>
      <c r="H2" s="2">
        <v>1166330000</v>
      </c>
      <c r="I2" s="2">
        <v>3809960000</v>
      </c>
      <c r="J2" s="2">
        <v>2850250000</v>
      </c>
      <c r="K2" s="2">
        <v>1705340000</v>
      </c>
      <c r="L2" s="2">
        <v>790330000</v>
      </c>
      <c r="M2" s="2">
        <v>2373510000</v>
      </c>
      <c r="N2" s="2">
        <v>1865850000</v>
      </c>
      <c r="O2" s="2">
        <v>1040420000</v>
      </c>
      <c r="P2" s="2">
        <v>670860000</v>
      </c>
      <c r="Q2" s="2">
        <v>3100530000</v>
      </c>
      <c r="R2" s="2">
        <v>2268960000</v>
      </c>
      <c r="S2" s="2">
        <v>1108610000</v>
      </c>
      <c r="T2" s="2">
        <v>492500000</v>
      </c>
      <c r="U2" s="2">
        <v>2455960000</v>
      </c>
      <c r="V2" s="2">
        <v>2051860000</v>
      </c>
      <c r="W2" s="2">
        <v>1411380000</v>
      </c>
      <c r="X2" s="2">
        <v>848430000</v>
      </c>
      <c r="Y2" s="2">
        <v>2257930000</v>
      </c>
      <c r="Z2" s="2">
        <v>1850110000</v>
      </c>
      <c r="AA2" s="2">
        <v>1307160000</v>
      </c>
      <c r="AB2" s="2">
        <v>973950000</v>
      </c>
      <c r="AC2" s="2">
        <v>1927330000</v>
      </c>
      <c r="AD2" s="2">
        <v>1476090000</v>
      </c>
      <c r="AE2" s="2">
        <v>1075440000</v>
      </c>
      <c r="AF2" s="2">
        <v>623590000</v>
      </c>
      <c r="AG2" s="2">
        <v>1820840000</v>
      </c>
      <c r="AH2" s="2">
        <v>1461970000</v>
      </c>
      <c r="AI2" s="2">
        <v>882480000</v>
      </c>
      <c r="AJ2" s="2">
        <v>473640000</v>
      </c>
      <c r="AK2" s="2">
        <v>1598530000</v>
      </c>
      <c r="AL2" s="2">
        <v>1174230000</v>
      </c>
      <c r="AM2" s="2">
        <v>742480000</v>
      </c>
      <c r="AN2" s="2">
        <v>501760000</v>
      </c>
      <c r="AO2" s="2">
        <v>1342810000</v>
      </c>
      <c r="AP2" s="2">
        <v>942030000</v>
      </c>
      <c r="AQ2" s="2">
        <v>572570000</v>
      </c>
      <c r="AR2" s="2">
        <v>331180000</v>
      </c>
      <c r="AS2" s="2">
        <v>1034350000</v>
      </c>
      <c r="AT2" s="2">
        <v>740210000</v>
      </c>
      <c r="AU2" s="2">
        <v>539160000</v>
      </c>
      <c r="AV2" s="2">
        <v>351630000</v>
      </c>
      <c r="AW2" s="2">
        <v>748150000</v>
      </c>
      <c r="AX2" s="2">
        <v>763140000</v>
      </c>
      <c r="AY2" s="2">
        <v>464570000</v>
      </c>
      <c r="AZ2" s="2">
        <v>367200000</v>
      </c>
      <c r="BA2" s="2">
        <v>860530000</v>
      </c>
      <c r="BB2" s="2">
        <v>547640000</v>
      </c>
      <c r="BC2" s="2">
        <v>214060000</v>
      </c>
      <c r="BD2" s="2">
        <v>142820000</v>
      </c>
      <c r="BE2" s="2">
        <v>503710000</v>
      </c>
      <c r="BF2" s="2">
        <v>321530000</v>
      </c>
      <c r="BG2" s="2">
        <v>229420000</v>
      </c>
      <c r="BH2" s="2">
        <v>155800000</v>
      </c>
      <c r="BI2" t="s">
        <v>110</v>
      </c>
    </row>
    <row r="3" spans="1:61">
      <c r="A3" t="s">
        <v>263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113</v>
      </c>
      <c r="L3" t="s">
        <v>113</v>
      </c>
      <c r="M3" t="s">
        <v>113</v>
      </c>
      <c r="N3" t="s">
        <v>113</v>
      </c>
      <c r="O3" t="s">
        <v>113</v>
      </c>
      <c r="P3" t="s">
        <v>113</v>
      </c>
      <c r="Q3" t="s">
        <v>113</v>
      </c>
      <c r="R3" t="s">
        <v>113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113</v>
      </c>
      <c r="AT3" t="s">
        <v>113</v>
      </c>
      <c r="AU3" t="s">
        <v>113</v>
      </c>
      <c r="AV3" t="s">
        <v>113</v>
      </c>
      <c r="AW3" t="s">
        <v>113</v>
      </c>
      <c r="AX3" t="s">
        <v>113</v>
      </c>
      <c r="AY3" t="s">
        <v>113</v>
      </c>
      <c r="AZ3" t="s">
        <v>113</v>
      </c>
      <c r="BA3" t="s">
        <v>113</v>
      </c>
      <c r="BB3" t="s">
        <v>113</v>
      </c>
      <c r="BC3" t="s">
        <v>113</v>
      </c>
      <c r="BD3" t="s">
        <v>113</v>
      </c>
      <c r="BE3" t="s">
        <v>113</v>
      </c>
      <c r="BF3" t="s">
        <v>113</v>
      </c>
      <c r="BG3" t="s">
        <v>113</v>
      </c>
      <c r="BH3" t="s">
        <v>113</v>
      </c>
      <c r="BI3" t="s">
        <v>110</v>
      </c>
    </row>
    <row r="4" spans="1:61">
      <c r="A4" t="s">
        <v>264</v>
      </c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113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  <c r="R4" t="s">
        <v>113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113</v>
      </c>
      <c r="AT4" t="s">
        <v>113</v>
      </c>
      <c r="AU4" t="s">
        <v>113</v>
      </c>
      <c r="AV4" t="s">
        <v>113</v>
      </c>
      <c r="AW4" t="s">
        <v>113</v>
      </c>
      <c r="AX4" t="s">
        <v>113</v>
      </c>
      <c r="AY4" t="s">
        <v>113</v>
      </c>
      <c r="AZ4" t="s">
        <v>113</v>
      </c>
      <c r="BA4" t="s">
        <v>113</v>
      </c>
      <c r="BB4" t="s">
        <v>113</v>
      </c>
      <c r="BC4" t="s">
        <v>113</v>
      </c>
      <c r="BD4" t="s">
        <v>113</v>
      </c>
      <c r="BE4" t="s">
        <v>113</v>
      </c>
      <c r="BF4" t="s">
        <v>113</v>
      </c>
      <c r="BG4" t="s">
        <v>113</v>
      </c>
      <c r="BH4" t="s">
        <v>113</v>
      </c>
      <c r="BI4" t="s">
        <v>110</v>
      </c>
    </row>
    <row r="5" spans="1:61">
      <c r="A5" t="s">
        <v>265</v>
      </c>
      <c r="B5" t="s">
        <v>113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113</v>
      </c>
      <c r="L5" t="s">
        <v>113</v>
      </c>
      <c r="M5" t="s">
        <v>113</v>
      </c>
      <c r="N5" t="s">
        <v>113</v>
      </c>
      <c r="O5" t="s">
        <v>113</v>
      </c>
      <c r="P5" t="s">
        <v>113</v>
      </c>
      <c r="Q5" t="s">
        <v>113</v>
      </c>
      <c r="R5" t="s">
        <v>113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113</v>
      </c>
      <c r="AT5" t="s">
        <v>113</v>
      </c>
      <c r="AU5" t="s">
        <v>113</v>
      </c>
      <c r="AV5" t="s">
        <v>113</v>
      </c>
      <c r="AW5" t="s">
        <v>113</v>
      </c>
      <c r="AX5" t="s">
        <v>113</v>
      </c>
      <c r="AY5" t="s">
        <v>113</v>
      </c>
      <c r="AZ5" t="s">
        <v>113</v>
      </c>
      <c r="BA5" t="s">
        <v>113</v>
      </c>
      <c r="BB5" t="s">
        <v>113</v>
      </c>
      <c r="BC5" t="s">
        <v>113</v>
      </c>
      <c r="BD5" t="s">
        <v>113</v>
      </c>
      <c r="BE5" t="s">
        <v>113</v>
      </c>
      <c r="BF5" t="s">
        <v>113</v>
      </c>
      <c r="BG5" t="s">
        <v>113</v>
      </c>
      <c r="BH5" t="s">
        <v>113</v>
      </c>
      <c r="BI5" t="s">
        <v>110</v>
      </c>
    </row>
    <row r="6" spans="1:61">
      <c r="A6" t="s">
        <v>266</v>
      </c>
      <c r="B6" t="s">
        <v>113</v>
      </c>
      <c r="C6" t="s">
        <v>113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113</v>
      </c>
      <c r="AU6" t="s">
        <v>113</v>
      </c>
      <c r="AV6" t="s">
        <v>113</v>
      </c>
      <c r="AW6" t="s">
        <v>113</v>
      </c>
      <c r="AX6" t="s">
        <v>113</v>
      </c>
      <c r="AY6" t="s">
        <v>113</v>
      </c>
      <c r="AZ6" t="s">
        <v>113</v>
      </c>
      <c r="BA6" t="s">
        <v>113</v>
      </c>
      <c r="BB6" t="s">
        <v>113</v>
      </c>
      <c r="BC6" t="s">
        <v>113</v>
      </c>
      <c r="BD6" t="s">
        <v>113</v>
      </c>
      <c r="BE6" t="s">
        <v>113</v>
      </c>
      <c r="BF6" t="s">
        <v>113</v>
      </c>
      <c r="BG6" t="s">
        <v>113</v>
      </c>
      <c r="BH6" t="s">
        <v>113</v>
      </c>
      <c r="BI6" t="s">
        <v>110</v>
      </c>
    </row>
    <row r="7" spans="1:61">
      <c r="A7" t="s">
        <v>267</v>
      </c>
      <c r="B7" t="s">
        <v>113</v>
      </c>
      <c r="C7" t="s">
        <v>113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113</v>
      </c>
      <c r="O7" t="s">
        <v>113</v>
      </c>
      <c r="P7" t="s">
        <v>113</v>
      </c>
      <c r="Q7" t="s">
        <v>113</v>
      </c>
      <c r="R7" t="s">
        <v>113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113</v>
      </c>
      <c r="AT7" t="s">
        <v>113</v>
      </c>
      <c r="AU7" t="s">
        <v>113</v>
      </c>
      <c r="AV7" t="s">
        <v>113</v>
      </c>
      <c r="AW7" t="s">
        <v>113</v>
      </c>
      <c r="AX7" t="s">
        <v>113</v>
      </c>
      <c r="AY7" t="s">
        <v>113</v>
      </c>
      <c r="AZ7" t="s">
        <v>113</v>
      </c>
      <c r="BA7" t="s">
        <v>113</v>
      </c>
      <c r="BB7" t="s">
        <v>113</v>
      </c>
      <c r="BC7" t="s">
        <v>113</v>
      </c>
      <c r="BD7" t="s">
        <v>113</v>
      </c>
      <c r="BE7" t="s">
        <v>113</v>
      </c>
      <c r="BF7" t="s">
        <v>113</v>
      </c>
      <c r="BG7" t="s">
        <v>113</v>
      </c>
      <c r="BH7" t="s">
        <v>113</v>
      </c>
      <c r="BI7" t="s">
        <v>110</v>
      </c>
    </row>
    <row r="8" spans="1:61">
      <c r="A8" t="s">
        <v>268</v>
      </c>
      <c r="B8" t="s">
        <v>113</v>
      </c>
      <c r="C8" t="s">
        <v>113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  <c r="L8" t="s">
        <v>113</v>
      </c>
      <c r="M8" t="s">
        <v>113</v>
      </c>
      <c r="N8" t="s">
        <v>113</v>
      </c>
      <c r="O8" t="s">
        <v>113</v>
      </c>
      <c r="P8" t="s">
        <v>113</v>
      </c>
      <c r="Q8" t="s">
        <v>113</v>
      </c>
      <c r="R8" t="s">
        <v>113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113</v>
      </c>
      <c r="AT8" t="s">
        <v>113</v>
      </c>
      <c r="AU8" t="s">
        <v>113</v>
      </c>
      <c r="AV8" t="s">
        <v>113</v>
      </c>
      <c r="AW8" t="s">
        <v>113</v>
      </c>
      <c r="AX8" t="s">
        <v>113</v>
      </c>
      <c r="AY8" t="s">
        <v>113</v>
      </c>
      <c r="AZ8" t="s">
        <v>113</v>
      </c>
      <c r="BA8" t="s">
        <v>113</v>
      </c>
      <c r="BB8" t="s">
        <v>113</v>
      </c>
      <c r="BC8" t="s">
        <v>113</v>
      </c>
      <c r="BD8" t="s">
        <v>113</v>
      </c>
      <c r="BE8" t="s">
        <v>113</v>
      </c>
      <c r="BF8" t="s">
        <v>113</v>
      </c>
      <c r="BG8" t="s">
        <v>113</v>
      </c>
      <c r="BH8" t="s">
        <v>113</v>
      </c>
      <c r="BI8" t="s">
        <v>110</v>
      </c>
    </row>
    <row r="9" spans="1:61">
      <c r="A9" t="s">
        <v>269</v>
      </c>
      <c r="B9" t="s">
        <v>113</v>
      </c>
      <c r="C9" t="s">
        <v>113</v>
      </c>
      <c r="D9" t="s">
        <v>113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113</v>
      </c>
      <c r="L9" t="s">
        <v>113</v>
      </c>
      <c r="M9" t="s">
        <v>113</v>
      </c>
      <c r="N9" t="s">
        <v>113</v>
      </c>
      <c r="O9" t="s">
        <v>113</v>
      </c>
      <c r="P9" t="s">
        <v>113</v>
      </c>
      <c r="Q9" t="s">
        <v>113</v>
      </c>
      <c r="R9" t="s">
        <v>113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113</v>
      </c>
      <c r="AT9" t="s">
        <v>113</v>
      </c>
      <c r="AU9" t="s">
        <v>113</v>
      </c>
      <c r="AV9" t="s">
        <v>113</v>
      </c>
      <c r="AW9" t="s">
        <v>113</v>
      </c>
      <c r="AX9" t="s">
        <v>113</v>
      </c>
      <c r="AY9" t="s">
        <v>113</v>
      </c>
      <c r="AZ9" t="s">
        <v>113</v>
      </c>
      <c r="BA9" t="s">
        <v>113</v>
      </c>
      <c r="BB9" t="s">
        <v>113</v>
      </c>
      <c r="BC9" t="s">
        <v>113</v>
      </c>
      <c r="BD9" t="s">
        <v>113</v>
      </c>
      <c r="BE9" t="s">
        <v>113</v>
      </c>
      <c r="BF9" t="s">
        <v>113</v>
      </c>
      <c r="BG9" t="s">
        <v>113</v>
      </c>
      <c r="BH9" t="s">
        <v>113</v>
      </c>
      <c r="BI9" t="s">
        <v>110</v>
      </c>
    </row>
    <row r="10" spans="1:61">
      <c r="A10" t="s">
        <v>270</v>
      </c>
      <c r="B10" t="s">
        <v>113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  <c r="R10" t="s">
        <v>113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113</v>
      </c>
      <c r="AT10" t="s">
        <v>113</v>
      </c>
      <c r="AU10" t="s">
        <v>113</v>
      </c>
      <c r="AV10" t="s">
        <v>113</v>
      </c>
      <c r="AW10" t="s">
        <v>113</v>
      </c>
      <c r="AX10" t="s">
        <v>113</v>
      </c>
      <c r="AY10" t="s">
        <v>113</v>
      </c>
      <c r="AZ10" t="s">
        <v>113</v>
      </c>
      <c r="BA10" t="s">
        <v>113</v>
      </c>
      <c r="BB10" t="s">
        <v>113</v>
      </c>
      <c r="BC10" t="s">
        <v>113</v>
      </c>
      <c r="BD10" t="s">
        <v>113</v>
      </c>
      <c r="BE10" t="s">
        <v>113</v>
      </c>
      <c r="BF10" t="s">
        <v>113</v>
      </c>
      <c r="BG10" t="s">
        <v>113</v>
      </c>
      <c r="BH10" t="s">
        <v>113</v>
      </c>
      <c r="BI10" t="s">
        <v>110</v>
      </c>
    </row>
    <row r="11" spans="1:61">
      <c r="A11" t="s">
        <v>271</v>
      </c>
      <c r="B11" t="s">
        <v>113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113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113</v>
      </c>
      <c r="AT11" t="s">
        <v>113</v>
      </c>
      <c r="AU11" t="s">
        <v>113</v>
      </c>
      <c r="AV11" t="s">
        <v>113</v>
      </c>
      <c r="AW11" t="s">
        <v>113</v>
      </c>
      <c r="AX11" t="s">
        <v>113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 t="s">
        <v>113</v>
      </c>
      <c r="BE11" t="s">
        <v>113</v>
      </c>
      <c r="BF11" t="s">
        <v>113</v>
      </c>
      <c r="BG11" t="s">
        <v>113</v>
      </c>
      <c r="BH11" t="s">
        <v>113</v>
      </c>
      <c r="BI11" t="s">
        <v>110</v>
      </c>
    </row>
    <row r="12" spans="1:61">
      <c r="A12" t="s">
        <v>272</v>
      </c>
      <c r="B12" t="s">
        <v>113</v>
      </c>
      <c r="C12" t="s">
        <v>113</v>
      </c>
      <c r="D12" t="s">
        <v>113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113</v>
      </c>
      <c r="P12" t="s">
        <v>113</v>
      </c>
      <c r="Q12" t="s">
        <v>113</v>
      </c>
      <c r="R12" t="s">
        <v>113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113</v>
      </c>
      <c r="AU12" t="s">
        <v>113</v>
      </c>
      <c r="AV12" t="s">
        <v>113</v>
      </c>
      <c r="AW12" t="s">
        <v>113</v>
      </c>
      <c r="AX12" t="s">
        <v>113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110</v>
      </c>
    </row>
    <row r="13" spans="1:61">
      <c r="A13" t="s">
        <v>273</v>
      </c>
      <c r="B13" s="3">
        <v>50000</v>
      </c>
      <c r="C13" t="s">
        <v>113</v>
      </c>
      <c r="D13" t="s">
        <v>113</v>
      </c>
      <c r="E13" s="3">
        <v>110000</v>
      </c>
      <c r="F13" s="3">
        <v>30000</v>
      </c>
      <c r="G13" s="3">
        <v>30000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113</v>
      </c>
      <c r="AU13" t="s">
        <v>113</v>
      </c>
      <c r="AV13" t="s">
        <v>113</v>
      </c>
      <c r="AW13" t="s">
        <v>113</v>
      </c>
      <c r="AX13" t="s">
        <v>113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110</v>
      </c>
    </row>
    <row r="14" spans="1:61">
      <c r="A14" t="s">
        <v>274</v>
      </c>
      <c r="B14" s="2">
        <v>296640000</v>
      </c>
      <c r="C14" s="3">
        <v>94340000</v>
      </c>
      <c r="D14" s="3">
        <v>54430000</v>
      </c>
      <c r="E14" s="3">
        <v>85700000</v>
      </c>
      <c r="F14" s="2">
        <v>231270000</v>
      </c>
      <c r="G14" s="2">
        <v>125010000</v>
      </c>
      <c r="H14" s="2">
        <v>132130000</v>
      </c>
      <c r="I14" s="2">
        <v>126850000</v>
      </c>
      <c r="J14" s="2">
        <v>157710000</v>
      </c>
      <c r="K14" s="3">
        <v>48350000</v>
      </c>
      <c r="L14" s="3">
        <v>9440000</v>
      </c>
      <c r="M14" s="3">
        <v>27510000</v>
      </c>
      <c r="N14" s="3">
        <v>46640000</v>
      </c>
      <c r="O14" s="3">
        <v>31430000</v>
      </c>
      <c r="P14" s="3">
        <v>7080000</v>
      </c>
      <c r="Q14" s="3">
        <v>67690000</v>
      </c>
      <c r="R14" s="3">
        <v>50980000</v>
      </c>
      <c r="S14" s="3">
        <v>21280000</v>
      </c>
      <c r="T14" s="3">
        <v>12160000</v>
      </c>
      <c r="U14" s="3">
        <v>69520000</v>
      </c>
      <c r="V14" s="3">
        <v>51820000</v>
      </c>
      <c r="W14" s="3">
        <v>16580000</v>
      </c>
      <c r="X14" s="3">
        <v>8030000</v>
      </c>
      <c r="Y14" s="3">
        <v>51550000</v>
      </c>
      <c r="Z14" s="2">
        <v>100030000</v>
      </c>
      <c r="AA14" s="3">
        <v>37340000</v>
      </c>
      <c r="AB14" s="3">
        <v>5900000</v>
      </c>
      <c r="AC14" s="3">
        <v>36020000</v>
      </c>
      <c r="AD14" s="3">
        <v>15670000</v>
      </c>
      <c r="AE14" s="3">
        <v>3120000</v>
      </c>
      <c r="AF14" s="3">
        <v>2570000</v>
      </c>
      <c r="AG14" s="3">
        <v>25350000</v>
      </c>
      <c r="AH14" s="3">
        <v>2690000</v>
      </c>
      <c r="AI14" s="3">
        <v>740000</v>
      </c>
      <c r="AJ14" t="s">
        <v>113</v>
      </c>
      <c r="AK14" s="3">
        <v>47290000</v>
      </c>
      <c r="AL14" s="3">
        <v>2110000</v>
      </c>
      <c r="AM14" s="3">
        <v>1800000</v>
      </c>
      <c r="AN14" t="s">
        <v>113</v>
      </c>
      <c r="AO14" s="3">
        <v>65430000</v>
      </c>
      <c r="AP14" s="3">
        <v>530000</v>
      </c>
      <c r="AQ14" s="3">
        <v>810000</v>
      </c>
      <c r="AR14" s="3">
        <v>120000</v>
      </c>
      <c r="AS14" s="3">
        <v>48980000</v>
      </c>
      <c r="AT14" s="3">
        <v>2700000</v>
      </c>
      <c r="AU14" s="3">
        <v>2700000</v>
      </c>
      <c r="AV14" s="3">
        <v>2700000</v>
      </c>
      <c r="AW14" s="3">
        <v>73770000</v>
      </c>
      <c r="AX14" s="3">
        <v>250000</v>
      </c>
      <c r="AY14" t="s">
        <v>113</v>
      </c>
      <c r="AZ14" t="s">
        <v>113</v>
      </c>
      <c r="BA14" s="3">
        <v>4110000</v>
      </c>
      <c r="BB14" t="s">
        <v>113</v>
      </c>
      <c r="BC14" s="3">
        <v>430000</v>
      </c>
      <c r="BD14" s="3">
        <v>1310000</v>
      </c>
      <c r="BE14" s="3">
        <v>4580000</v>
      </c>
      <c r="BF14" s="3">
        <v>2540000</v>
      </c>
      <c r="BG14" s="3">
        <v>2540000</v>
      </c>
      <c r="BH14" s="3">
        <v>950000</v>
      </c>
      <c r="BI14" t="s">
        <v>110</v>
      </c>
    </row>
    <row r="15" spans="1:61">
      <c r="A15" t="s">
        <v>275</v>
      </c>
      <c r="B15" s="2">
        <v>3445920000</v>
      </c>
      <c r="C15" s="2">
        <v>1745960000</v>
      </c>
      <c r="D15" s="2">
        <v>841050000</v>
      </c>
      <c r="E15" s="2">
        <v>4475500000</v>
      </c>
      <c r="F15" s="2">
        <v>3328370000</v>
      </c>
      <c r="G15" s="2">
        <v>2182250000</v>
      </c>
      <c r="H15" s="2">
        <v>1298460000</v>
      </c>
      <c r="I15" s="2">
        <v>3936810000</v>
      </c>
      <c r="J15" s="2">
        <v>3007960000</v>
      </c>
      <c r="K15" s="2">
        <v>1753690000</v>
      </c>
      <c r="L15" s="2">
        <v>799770000</v>
      </c>
      <c r="M15" s="2">
        <v>2401020000</v>
      </c>
      <c r="N15" s="2">
        <v>1912490000</v>
      </c>
      <c r="O15" s="2">
        <v>1071860000</v>
      </c>
      <c r="P15" s="2">
        <v>677940000</v>
      </c>
      <c r="Q15" s="2">
        <v>3168220000</v>
      </c>
      <c r="R15" s="2">
        <v>2319940000</v>
      </c>
      <c r="S15" s="2">
        <v>1129890000</v>
      </c>
      <c r="T15" s="2">
        <v>504660000</v>
      </c>
      <c r="U15" s="2">
        <v>2525470000</v>
      </c>
      <c r="V15" s="2">
        <v>2103680000</v>
      </c>
      <c r="W15" s="2">
        <v>1427960000</v>
      </c>
      <c r="X15" s="2">
        <v>856460000</v>
      </c>
      <c r="Y15" s="2">
        <v>2309490000</v>
      </c>
      <c r="Z15" s="2">
        <v>1950140000</v>
      </c>
      <c r="AA15" s="2">
        <v>1344500000</v>
      </c>
      <c r="AB15" s="2">
        <v>979850000</v>
      </c>
      <c r="AC15" s="2">
        <v>1963350000</v>
      </c>
      <c r="AD15" s="2">
        <v>1491760000</v>
      </c>
      <c r="AE15" s="2">
        <v>1078570000</v>
      </c>
      <c r="AF15" s="2">
        <v>626160000</v>
      </c>
      <c r="AG15" s="2">
        <v>1846190000</v>
      </c>
      <c r="AH15" s="2">
        <v>1464660000</v>
      </c>
      <c r="AI15" s="2">
        <v>883220000</v>
      </c>
      <c r="AJ15" s="2">
        <v>473640000</v>
      </c>
      <c r="AK15" s="2">
        <v>1645820000</v>
      </c>
      <c r="AL15" s="2">
        <v>1176340000</v>
      </c>
      <c r="AM15" s="2">
        <v>744280000</v>
      </c>
      <c r="AN15" s="2">
        <v>501760000</v>
      </c>
      <c r="AO15" s="2">
        <v>1408240000</v>
      </c>
      <c r="AP15" s="2">
        <v>942560000</v>
      </c>
      <c r="AQ15" s="2">
        <v>573380000</v>
      </c>
      <c r="AR15" s="2">
        <v>331300000</v>
      </c>
      <c r="AS15" s="2">
        <v>1083330000</v>
      </c>
      <c r="AT15" s="2">
        <v>742910000</v>
      </c>
      <c r="AU15" s="2">
        <v>541860000</v>
      </c>
      <c r="AV15" s="2">
        <v>354330000</v>
      </c>
      <c r="AW15" s="2">
        <v>821920000</v>
      </c>
      <c r="AX15" s="2">
        <v>763380000</v>
      </c>
      <c r="AY15" s="2">
        <v>464570000</v>
      </c>
      <c r="AZ15" s="2">
        <v>367200000</v>
      </c>
      <c r="BA15" s="2">
        <v>864640000</v>
      </c>
      <c r="BB15" s="2">
        <v>547640000</v>
      </c>
      <c r="BC15" s="2">
        <v>214490000</v>
      </c>
      <c r="BD15" s="2">
        <v>144120000</v>
      </c>
      <c r="BE15" s="2">
        <v>508290000</v>
      </c>
      <c r="BF15" s="2">
        <v>324070000</v>
      </c>
      <c r="BG15" s="2">
        <v>231970000</v>
      </c>
      <c r="BH15" s="2">
        <v>156750000</v>
      </c>
      <c r="BI15" t="s">
        <v>110</v>
      </c>
    </row>
    <row r="16" spans="1:61">
      <c r="A16" t="s">
        <v>276</v>
      </c>
      <c r="B16" s="2">
        <v>903970000</v>
      </c>
      <c r="C16" s="2">
        <v>609630000</v>
      </c>
      <c r="D16" s="2">
        <v>329230000</v>
      </c>
      <c r="E16" s="2">
        <v>1369950000</v>
      </c>
      <c r="F16" s="2">
        <v>1043140000</v>
      </c>
      <c r="G16" s="2">
        <v>678330000</v>
      </c>
      <c r="H16" s="2">
        <v>456390000</v>
      </c>
      <c r="I16" s="2">
        <v>1133230000</v>
      </c>
      <c r="J16" s="2">
        <v>766180000</v>
      </c>
      <c r="K16" s="2">
        <v>464500000</v>
      </c>
      <c r="L16" s="2">
        <v>197830000</v>
      </c>
      <c r="M16" s="2">
        <v>782820000</v>
      </c>
      <c r="N16" s="2">
        <v>576860000</v>
      </c>
      <c r="O16" s="2">
        <v>469130000</v>
      </c>
      <c r="P16" s="2">
        <v>191190000</v>
      </c>
      <c r="Q16" s="2">
        <v>739280000</v>
      </c>
      <c r="R16" s="2">
        <v>534940000</v>
      </c>
      <c r="S16" s="2">
        <v>381060000</v>
      </c>
      <c r="T16" s="2">
        <v>148180000</v>
      </c>
      <c r="U16" s="2">
        <v>738880000</v>
      </c>
      <c r="V16" s="2">
        <v>587430000</v>
      </c>
      <c r="W16" s="2">
        <v>479760000</v>
      </c>
      <c r="X16" s="2">
        <v>197010000</v>
      </c>
      <c r="Y16" s="2">
        <v>939820000</v>
      </c>
      <c r="Z16" s="2">
        <v>623170000</v>
      </c>
      <c r="AA16" s="2">
        <v>509350000</v>
      </c>
      <c r="AB16" s="2">
        <v>308280000</v>
      </c>
      <c r="AC16" s="2">
        <v>876050000</v>
      </c>
      <c r="AD16" s="2">
        <v>624380000</v>
      </c>
      <c r="AE16" s="2">
        <v>441140000</v>
      </c>
      <c r="AF16" s="2">
        <v>249220000</v>
      </c>
      <c r="AG16" s="2">
        <v>896760000</v>
      </c>
      <c r="AH16" s="2">
        <v>767080000</v>
      </c>
      <c r="AI16" s="2">
        <v>506190000</v>
      </c>
      <c r="AJ16" s="2">
        <v>265950000</v>
      </c>
      <c r="AK16" s="2">
        <v>880050000</v>
      </c>
      <c r="AL16" s="2">
        <v>738480000</v>
      </c>
      <c r="AM16" s="2">
        <v>402830000</v>
      </c>
      <c r="AN16" s="2">
        <v>329530000</v>
      </c>
      <c r="AO16" s="2">
        <v>786580000</v>
      </c>
      <c r="AP16" s="2">
        <v>565030000</v>
      </c>
      <c r="AQ16" s="2">
        <v>364160000</v>
      </c>
      <c r="AR16" s="2">
        <v>218900000</v>
      </c>
      <c r="AS16" s="2">
        <v>528790000</v>
      </c>
      <c r="AT16" s="2">
        <v>373690000</v>
      </c>
      <c r="AU16" s="2">
        <v>275110000</v>
      </c>
      <c r="AV16" s="2">
        <v>208740000</v>
      </c>
      <c r="AW16" s="2">
        <v>554500000</v>
      </c>
      <c r="AX16" s="2">
        <v>586180000</v>
      </c>
      <c r="AY16" s="2">
        <v>309280000</v>
      </c>
      <c r="AZ16" s="2">
        <v>222860000</v>
      </c>
      <c r="BA16" s="2">
        <v>412920000</v>
      </c>
      <c r="BB16" s="2">
        <v>301020000</v>
      </c>
      <c r="BC16" s="2">
        <v>111010000</v>
      </c>
      <c r="BD16" s="3">
        <v>70420000</v>
      </c>
      <c r="BE16" s="2">
        <v>263350000</v>
      </c>
      <c r="BF16" s="2">
        <v>205450000</v>
      </c>
      <c r="BG16" s="2">
        <v>117420000</v>
      </c>
      <c r="BH16" s="3">
        <v>72320000</v>
      </c>
      <c r="BI16" t="s">
        <v>110</v>
      </c>
    </row>
    <row r="17" spans="1:61">
      <c r="A17" t="s">
        <v>277</v>
      </c>
      <c r="B17" t="s">
        <v>113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  <c r="O17" t="s">
        <v>113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113</v>
      </c>
      <c r="AT17" t="s">
        <v>113</v>
      </c>
      <c r="AU17" t="s">
        <v>113</v>
      </c>
      <c r="AV17" t="s">
        <v>113</v>
      </c>
      <c r="AW17" t="s">
        <v>113</v>
      </c>
      <c r="AX17" t="s">
        <v>113</v>
      </c>
      <c r="AY17" t="s">
        <v>113</v>
      </c>
      <c r="AZ17" t="s">
        <v>113</v>
      </c>
      <c r="BA17" t="s">
        <v>113</v>
      </c>
      <c r="BB17" t="s">
        <v>113</v>
      </c>
      <c r="BC17" t="s">
        <v>113</v>
      </c>
      <c r="BD17" t="s">
        <v>113</v>
      </c>
      <c r="BE17" t="s">
        <v>113</v>
      </c>
      <c r="BF17" t="s">
        <v>113</v>
      </c>
      <c r="BG17" t="s">
        <v>113</v>
      </c>
      <c r="BH17" t="s">
        <v>113</v>
      </c>
      <c r="BI17" t="s">
        <v>110</v>
      </c>
    </row>
    <row r="18" spans="1:61">
      <c r="A18" t="s">
        <v>278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113</v>
      </c>
      <c r="R18" t="s">
        <v>113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113</v>
      </c>
      <c r="AT18" t="s">
        <v>113</v>
      </c>
      <c r="AU18" t="s">
        <v>113</v>
      </c>
      <c r="AV18" t="s">
        <v>113</v>
      </c>
      <c r="AW18" t="s">
        <v>113</v>
      </c>
      <c r="AX18" t="s">
        <v>113</v>
      </c>
      <c r="AY18" t="s">
        <v>113</v>
      </c>
      <c r="AZ18" t="s">
        <v>113</v>
      </c>
      <c r="BA18" t="s">
        <v>113</v>
      </c>
      <c r="BB18" t="s">
        <v>113</v>
      </c>
      <c r="BC18" t="s">
        <v>113</v>
      </c>
      <c r="BD18" t="s">
        <v>113</v>
      </c>
      <c r="BE18" t="s">
        <v>113</v>
      </c>
      <c r="BF18" t="s">
        <v>113</v>
      </c>
      <c r="BG18" t="s">
        <v>113</v>
      </c>
      <c r="BH18" t="s">
        <v>113</v>
      </c>
      <c r="BI18" t="s">
        <v>110</v>
      </c>
    </row>
    <row r="19" spans="1:61">
      <c r="A19" t="s">
        <v>279</v>
      </c>
      <c r="B19" t="s">
        <v>113</v>
      </c>
      <c r="C19" t="s">
        <v>113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113</v>
      </c>
      <c r="AT19" t="s">
        <v>113</v>
      </c>
      <c r="AU19" t="s">
        <v>113</v>
      </c>
      <c r="AV19" t="s">
        <v>113</v>
      </c>
      <c r="AW19" t="s">
        <v>113</v>
      </c>
      <c r="AX19" t="s">
        <v>113</v>
      </c>
      <c r="AY19" t="s">
        <v>113</v>
      </c>
      <c r="AZ19" t="s">
        <v>113</v>
      </c>
      <c r="BA19" t="s">
        <v>113</v>
      </c>
      <c r="BB19" t="s">
        <v>113</v>
      </c>
      <c r="BC19" t="s">
        <v>113</v>
      </c>
      <c r="BD19" t="s">
        <v>113</v>
      </c>
      <c r="BE19" t="s">
        <v>113</v>
      </c>
      <c r="BF19" t="s">
        <v>113</v>
      </c>
      <c r="BG19" t="s">
        <v>113</v>
      </c>
      <c r="BH19" t="s">
        <v>113</v>
      </c>
      <c r="BI19" t="s">
        <v>110</v>
      </c>
    </row>
    <row r="20" spans="1:61">
      <c r="A20" t="s">
        <v>280</v>
      </c>
      <c r="B20" t="s">
        <v>113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113</v>
      </c>
      <c r="AT20" t="s">
        <v>113</v>
      </c>
      <c r="AU20" t="s">
        <v>113</v>
      </c>
      <c r="AV20" t="s">
        <v>113</v>
      </c>
      <c r="AW20" t="s">
        <v>113</v>
      </c>
      <c r="AX20" t="s">
        <v>113</v>
      </c>
      <c r="AY20" t="s">
        <v>113</v>
      </c>
      <c r="AZ20" t="s">
        <v>113</v>
      </c>
      <c r="BA20" t="s">
        <v>113</v>
      </c>
      <c r="BB20" t="s">
        <v>113</v>
      </c>
      <c r="BC20" t="s">
        <v>113</v>
      </c>
      <c r="BD20" t="s">
        <v>113</v>
      </c>
      <c r="BE20" t="s">
        <v>113</v>
      </c>
      <c r="BF20" t="s">
        <v>113</v>
      </c>
      <c r="BG20" t="s">
        <v>113</v>
      </c>
      <c r="BH20" t="s">
        <v>113</v>
      </c>
      <c r="BI20" t="s">
        <v>110</v>
      </c>
    </row>
    <row r="21" spans="1:61">
      <c r="A21" t="s">
        <v>281</v>
      </c>
      <c r="B21" t="s">
        <v>113</v>
      </c>
      <c r="C21" t="s">
        <v>113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113</v>
      </c>
      <c r="AT21" t="s">
        <v>113</v>
      </c>
      <c r="AU21" t="s">
        <v>113</v>
      </c>
      <c r="AV21" t="s">
        <v>113</v>
      </c>
      <c r="AW21" t="s">
        <v>113</v>
      </c>
      <c r="AX21" t="s">
        <v>113</v>
      </c>
      <c r="AY21" t="s">
        <v>113</v>
      </c>
      <c r="AZ21" t="s">
        <v>113</v>
      </c>
      <c r="BA21" t="s">
        <v>113</v>
      </c>
      <c r="BB21" t="s">
        <v>113</v>
      </c>
      <c r="BC21" t="s">
        <v>113</v>
      </c>
      <c r="BD21" t="s">
        <v>113</v>
      </c>
      <c r="BE21" t="s">
        <v>113</v>
      </c>
      <c r="BF21" t="s">
        <v>113</v>
      </c>
      <c r="BG21" t="s">
        <v>113</v>
      </c>
      <c r="BH21" t="s">
        <v>113</v>
      </c>
      <c r="BI21" t="s">
        <v>110</v>
      </c>
    </row>
    <row r="22" spans="1:61">
      <c r="A22" t="s">
        <v>282</v>
      </c>
      <c r="B22" s="2">
        <v>497870000</v>
      </c>
      <c r="C22" s="2">
        <v>354290000</v>
      </c>
      <c r="D22" s="2">
        <v>230030000</v>
      </c>
      <c r="E22" s="2">
        <v>709170000</v>
      </c>
      <c r="F22" s="2">
        <v>478480000</v>
      </c>
      <c r="G22" s="2">
        <v>372440000</v>
      </c>
      <c r="H22" s="2">
        <v>197530000</v>
      </c>
      <c r="I22" s="2">
        <v>577360000</v>
      </c>
      <c r="J22" s="2">
        <v>343720000</v>
      </c>
      <c r="K22" s="2">
        <v>198790000</v>
      </c>
      <c r="L22" s="3">
        <v>68480000</v>
      </c>
      <c r="M22" s="2">
        <v>328470000</v>
      </c>
      <c r="N22" s="2">
        <v>225030000</v>
      </c>
      <c r="O22" s="2">
        <v>160820000</v>
      </c>
      <c r="P22" s="3">
        <v>83180000</v>
      </c>
      <c r="Q22" s="2">
        <v>336880000</v>
      </c>
      <c r="R22" s="2">
        <v>209460000</v>
      </c>
      <c r="S22" s="2">
        <v>145160000</v>
      </c>
      <c r="T22" s="3">
        <v>69420000</v>
      </c>
      <c r="U22" s="2">
        <v>325330000</v>
      </c>
      <c r="V22" s="2">
        <v>211470000</v>
      </c>
      <c r="W22" s="2">
        <v>151800000</v>
      </c>
      <c r="X22" s="3">
        <v>81460000</v>
      </c>
      <c r="Y22" s="2">
        <v>224670000</v>
      </c>
      <c r="Z22" s="2">
        <v>151990000</v>
      </c>
      <c r="AA22" s="2">
        <v>104470000</v>
      </c>
      <c r="AB22" s="3">
        <v>56120000</v>
      </c>
      <c r="AC22" s="2">
        <v>191250000</v>
      </c>
      <c r="AD22" s="2">
        <v>114770000</v>
      </c>
      <c r="AE22" s="3">
        <v>74740000</v>
      </c>
      <c r="AF22" s="3">
        <v>38750000</v>
      </c>
      <c r="AG22" s="2">
        <v>141420000</v>
      </c>
      <c r="AH22" s="2">
        <v>110780000</v>
      </c>
      <c r="AI22" s="3">
        <v>77990000</v>
      </c>
      <c r="AJ22" s="3">
        <v>38990000</v>
      </c>
      <c r="AK22" s="2">
        <v>118630000</v>
      </c>
      <c r="AL22" s="3">
        <v>83050000</v>
      </c>
      <c r="AM22" s="3">
        <v>52300000</v>
      </c>
      <c r="AN22" s="3">
        <v>31200000</v>
      </c>
      <c r="AO22" s="3">
        <v>90950000</v>
      </c>
      <c r="AP22" s="3">
        <v>77890000</v>
      </c>
      <c r="AQ22" s="3">
        <v>50830000</v>
      </c>
      <c r="AR22" s="3">
        <v>23130000</v>
      </c>
      <c r="AS22" s="3">
        <v>82690000</v>
      </c>
      <c r="AT22" s="3">
        <v>62400000</v>
      </c>
      <c r="AU22" s="3">
        <v>42850000</v>
      </c>
      <c r="AV22" s="3">
        <v>19630000</v>
      </c>
      <c r="AW22" s="3">
        <v>66980000</v>
      </c>
      <c r="AX22" s="3">
        <v>51110000</v>
      </c>
      <c r="AY22" s="3">
        <v>32220000</v>
      </c>
      <c r="AZ22" s="3">
        <v>18570000</v>
      </c>
      <c r="BA22" s="3">
        <v>54200000</v>
      </c>
      <c r="BB22" s="3">
        <v>35180000</v>
      </c>
      <c r="BC22" s="3">
        <v>24730000</v>
      </c>
      <c r="BD22" s="3">
        <v>12590000</v>
      </c>
      <c r="BE22" s="3">
        <v>52130000</v>
      </c>
      <c r="BF22" s="3">
        <v>27940000</v>
      </c>
      <c r="BG22" s="3">
        <v>19190000</v>
      </c>
      <c r="BH22" s="3">
        <v>5880000</v>
      </c>
      <c r="BI22" t="s">
        <v>110</v>
      </c>
    </row>
    <row r="23" spans="1:61">
      <c r="A23" t="s">
        <v>283</v>
      </c>
      <c r="B23" s="2">
        <v>780280000</v>
      </c>
      <c r="C23" s="2">
        <v>587340000</v>
      </c>
      <c r="D23" s="2">
        <v>378270000</v>
      </c>
      <c r="E23" s="2">
        <v>1057930000</v>
      </c>
      <c r="F23" s="2">
        <v>861890000</v>
      </c>
      <c r="G23" s="2">
        <v>640960000</v>
      </c>
      <c r="H23" s="2">
        <v>332450000</v>
      </c>
      <c r="I23" s="2">
        <v>905150000</v>
      </c>
      <c r="J23" s="2">
        <v>708270000</v>
      </c>
      <c r="K23" s="2">
        <v>525290000</v>
      </c>
      <c r="L23" s="2">
        <v>210480000</v>
      </c>
      <c r="M23" s="2">
        <v>720960000</v>
      </c>
      <c r="N23" s="2">
        <v>533850000</v>
      </c>
      <c r="O23" s="2">
        <v>429500000</v>
      </c>
      <c r="P23" s="2">
        <v>254840000</v>
      </c>
      <c r="Q23" s="2">
        <v>737570000</v>
      </c>
      <c r="R23" s="2">
        <v>569580000</v>
      </c>
      <c r="S23" s="2">
        <v>484040000</v>
      </c>
      <c r="T23" s="2">
        <v>255300000</v>
      </c>
      <c r="U23" s="2">
        <v>596260000</v>
      </c>
      <c r="V23" s="2">
        <v>462060000</v>
      </c>
      <c r="W23" s="2">
        <v>334190000</v>
      </c>
      <c r="X23" s="2">
        <v>190370000</v>
      </c>
      <c r="Y23" s="2">
        <v>449450000</v>
      </c>
      <c r="Z23" s="2">
        <v>291610000</v>
      </c>
      <c r="AA23" s="2">
        <v>222070000</v>
      </c>
      <c r="AB23" s="2">
        <v>145590000</v>
      </c>
      <c r="AC23" s="2">
        <v>461010000</v>
      </c>
      <c r="AD23" s="2">
        <v>334330000</v>
      </c>
      <c r="AE23" s="2">
        <v>290110000</v>
      </c>
      <c r="AF23" s="2">
        <v>132670000</v>
      </c>
      <c r="AG23" s="2">
        <v>329760000</v>
      </c>
      <c r="AH23" s="2">
        <v>336110000</v>
      </c>
      <c r="AI23" s="2">
        <v>211240000</v>
      </c>
      <c r="AJ23" s="2">
        <v>109220000</v>
      </c>
      <c r="AK23" s="2">
        <v>268660000</v>
      </c>
      <c r="AL23" s="2">
        <v>222940000</v>
      </c>
      <c r="AM23" s="2">
        <v>149870000</v>
      </c>
      <c r="AN23" s="3">
        <v>85780000</v>
      </c>
      <c r="AO23" s="2">
        <v>217550000</v>
      </c>
      <c r="AP23" s="2">
        <v>150270000</v>
      </c>
      <c r="AQ23" s="3">
        <v>69150000</v>
      </c>
      <c r="AR23" s="3">
        <v>36250000</v>
      </c>
      <c r="AS23" s="2">
        <v>203750000</v>
      </c>
      <c r="AT23" s="2">
        <v>178900000</v>
      </c>
      <c r="AU23" s="2">
        <v>102940000</v>
      </c>
      <c r="AV23" s="3">
        <v>27180000</v>
      </c>
      <c r="AW23" s="2">
        <v>189810000</v>
      </c>
      <c r="AX23" s="2">
        <v>146120000</v>
      </c>
      <c r="AY23" s="2">
        <v>104560000</v>
      </c>
      <c r="AZ23" s="3">
        <v>63820000</v>
      </c>
      <c r="BA23" s="2">
        <v>114090000</v>
      </c>
      <c r="BB23" s="3">
        <v>90010000</v>
      </c>
      <c r="BC23" s="3">
        <v>74770000</v>
      </c>
      <c r="BD23" s="3">
        <v>35290000</v>
      </c>
      <c r="BE23" s="3">
        <v>94000000</v>
      </c>
      <c r="BF23" s="3">
        <v>69990000</v>
      </c>
      <c r="BG23" s="3">
        <v>49920000</v>
      </c>
      <c r="BH23" s="3">
        <v>25170000</v>
      </c>
      <c r="BI23" t="s">
        <v>110</v>
      </c>
    </row>
    <row r="24" spans="1:61">
      <c r="A24" t="s">
        <v>284</v>
      </c>
      <c r="B24" s="2">
        <v>779670000</v>
      </c>
      <c r="C24" s="2">
        <v>408590000</v>
      </c>
      <c r="D24" s="2">
        <v>213050000</v>
      </c>
      <c r="E24" s="2">
        <v>956530000</v>
      </c>
      <c r="F24" s="2">
        <v>972480000</v>
      </c>
      <c r="G24" s="2">
        <v>669340000</v>
      </c>
      <c r="H24" s="2">
        <v>370250000</v>
      </c>
      <c r="I24" s="2">
        <v>872510000</v>
      </c>
      <c r="J24" s="2">
        <v>725280000</v>
      </c>
      <c r="K24" s="2">
        <v>546220000</v>
      </c>
      <c r="L24" s="2">
        <v>235590000</v>
      </c>
      <c r="M24" s="2">
        <v>723310000</v>
      </c>
      <c r="N24" s="2">
        <v>754930000</v>
      </c>
      <c r="O24" s="2">
        <v>346610000</v>
      </c>
      <c r="P24" s="2">
        <v>245770000</v>
      </c>
      <c r="Q24" s="2">
        <v>557370000</v>
      </c>
      <c r="R24" s="2">
        <v>516280000</v>
      </c>
      <c r="S24" s="2">
        <v>293050000</v>
      </c>
      <c r="T24" s="2">
        <v>254900000</v>
      </c>
      <c r="U24" s="2">
        <v>529270000</v>
      </c>
      <c r="V24" s="2">
        <v>627410000</v>
      </c>
      <c r="W24" s="2">
        <v>325590000</v>
      </c>
      <c r="X24" s="2">
        <v>247320000</v>
      </c>
      <c r="Y24" s="2">
        <v>686630000</v>
      </c>
      <c r="Z24" s="2">
        <v>710730000</v>
      </c>
      <c r="AA24" s="2">
        <v>395420000</v>
      </c>
      <c r="AB24" s="2">
        <v>261660000</v>
      </c>
      <c r="AC24" s="2">
        <v>449720000</v>
      </c>
      <c r="AD24" s="2">
        <v>421990000</v>
      </c>
      <c r="AE24" s="2">
        <v>279120000</v>
      </c>
      <c r="AF24" s="2">
        <v>183740000</v>
      </c>
      <c r="AG24" s="2">
        <v>520590000</v>
      </c>
      <c r="AH24" s="2">
        <v>323270000</v>
      </c>
      <c r="AI24" s="2">
        <v>215510000</v>
      </c>
      <c r="AJ24" s="2">
        <v>124160000</v>
      </c>
      <c r="AK24" s="2">
        <v>271290000</v>
      </c>
      <c r="AL24" s="3">
        <v>67140000</v>
      </c>
      <c r="AM24" s="3">
        <v>89570000</v>
      </c>
      <c r="AN24" s="3">
        <v>57500000</v>
      </c>
      <c r="AO24" s="2">
        <v>175790000</v>
      </c>
      <c r="AP24" s="3">
        <v>61760000</v>
      </c>
      <c r="AQ24" s="3">
        <v>30990000</v>
      </c>
      <c r="AR24" s="3">
        <v>24980000</v>
      </c>
      <c r="AS24" s="2">
        <v>167450000</v>
      </c>
      <c r="AT24" s="3">
        <v>53660000</v>
      </c>
      <c r="AU24" s="3">
        <v>23010000</v>
      </c>
      <c r="AV24" s="3">
        <v>16120000</v>
      </c>
      <c r="AW24" s="3">
        <v>56960000</v>
      </c>
      <c r="AX24" s="3">
        <v>16630000</v>
      </c>
      <c r="AY24" s="3">
        <v>19010000</v>
      </c>
      <c r="AZ24" s="3">
        <v>13310000</v>
      </c>
      <c r="BA24" s="3">
        <v>30910000</v>
      </c>
      <c r="BB24" s="3">
        <v>9780000</v>
      </c>
      <c r="BC24" s="3">
        <v>7130000</v>
      </c>
      <c r="BD24" s="3">
        <v>8090000</v>
      </c>
      <c r="BE24" s="3">
        <v>20700000</v>
      </c>
      <c r="BF24" s="3">
        <v>22900000</v>
      </c>
      <c r="BG24" s="3">
        <v>12270000</v>
      </c>
      <c r="BH24" s="3">
        <v>19660000</v>
      </c>
      <c r="BI24" t="s">
        <v>110</v>
      </c>
    </row>
    <row r="25" spans="1:61">
      <c r="A25" t="s">
        <v>285</v>
      </c>
      <c r="B25" s="2">
        <v>2961790000</v>
      </c>
      <c r="C25" s="2">
        <v>1959850000</v>
      </c>
      <c r="D25" s="2">
        <v>1150590000</v>
      </c>
      <c r="E25" s="2">
        <v>4093590000</v>
      </c>
      <c r="F25" s="2">
        <v>3355990000</v>
      </c>
      <c r="G25" s="2">
        <v>2361070000</v>
      </c>
      <c r="H25" s="2">
        <v>1356610000</v>
      </c>
      <c r="I25" s="2">
        <v>3488260000</v>
      </c>
      <c r="J25" s="2">
        <v>2543450000</v>
      </c>
      <c r="K25" s="2">
        <v>1734790000</v>
      </c>
      <c r="L25" s="2">
        <v>712380000</v>
      </c>
      <c r="M25" s="2">
        <v>2555550000</v>
      </c>
      <c r="N25" s="2">
        <v>2090660000</v>
      </c>
      <c r="O25" s="2">
        <v>1406050000</v>
      </c>
      <c r="P25" s="2">
        <v>774990000</v>
      </c>
      <c r="Q25" s="2">
        <v>2371100000</v>
      </c>
      <c r="R25" s="2">
        <v>1830260000</v>
      </c>
      <c r="S25" s="2">
        <v>1303320000</v>
      </c>
      <c r="T25" s="2">
        <v>727800000</v>
      </c>
      <c r="U25" s="2">
        <v>2189730000</v>
      </c>
      <c r="V25" s="2">
        <v>1888360000</v>
      </c>
      <c r="W25" s="2">
        <v>1291350000</v>
      </c>
      <c r="X25" s="2">
        <v>716160000</v>
      </c>
      <c r="Y25" s="2">
        <v>2300570000</v>
      </c>
      <c r="Z25" s="2">
        <v>1777500000</v>
      </c>
      <c r="AA25" s="2">
        <v>1231300000</v>
      </c>
      <c r="AB25" s="2">
        <v>771650000</v>
      </c>
      <c r="AC25" s="2">
        <v>1978040000</v>
      </c>
      <c r="AD25" s="2">
        <v>1495460000</v>
      </c>
      <c r="AE25" s="2">
        <v>1085110000</v>
      </c>
      <c r="AF25" s="2">
        <v>604380000</v>
      </c>
      <c r="AG25" s="2">
        <v>1888540000</v>
      </c>
      <c r="AH25" s="2">
        <v>1537240000</v>
      </c>
      <c r="AI25" s="2">
        <v>1010920000</v>
      </c>
      <c r="AJ25" s="2">
        <v>538320000</v>
      </c>
      <c r="AK25" s="2">
        <v>1538630000</v>
      </c>
      <c r="AL25" s="2">
        <v>1111620000</v>
      </c>
      <c r="AM25" s="2">
        <v>694560000</v>
      </c>
      <c r="AN25" s="2">
        <v>504010000</v>
      </c>
      <c r="AO25" s="2">
        <v>1270860000</v>
      </c>
      <c r="AP25" s="2">
        <v>854950000</v>
      </c>
      <c r="AQ25" s="2">
        <v>515130000</v>
      </c>
      <c r="AR25" s="2">
        <v>303250000</v>
      </c>
      <c r="AS25" s="2">
        <v>982680000</v>
      </c>
      <c r="AT25" s="2">
        <v>668650000</v>
      </c>
      <c r="AU25" s="2">
        <v>443910000</v>
      </c>
      <c r="AV25" s="2">
        <v>271670000</v>
      </c>
      <c r="AW25" s="2">
        <v>868250000</v>
      </c>
      <c r="AX25" s="2">
        <v>800050000</v>
      </c>
      <c r="AY25" s="2">
        <v>465070000</v>
      </c>
      <c r="AZ25" s="2">
        <v>318560000</v>
      </c>
      <c r="BA25" s="2">
        <v>612120000</v>
      </c>
      <c r="BB25" s="2">
        <v>435980000</v>
      </c>
      <c r="BC25" s="2">
        <v>217630000</v>
      </c>
      <c r="BD25" s="2">
        <v>126400000</v>
      </c>
      <c r="BE25" s="2">
        <v>430170000</v>
      </c>
      <c r="BF25" s="2">
        <v>326270000</v>
      </c>
      <c r="BG25" s="2">
        <v>198790000</v>
      </c>
      <c r="BH25" s="2">
        <v>123020000</v>
      </c>
      <c r="BI25" t="s">
        <v>110</v>
      </c>
    </row>
    <row r="26" spans="1:61">
      <c r="A26" t="s">
        <v>12</v>
      </c>
      <c r="B26" s="2">
        <v>484130000</v>
      </c>
      <c r="C26" s="2">
        <v>-213890000</v>
      </c>
      <c r="D26" s="2">
        <v>-309540000</v>
      </c>
      <c r="E26" s="2">
        <v>381910000</v>
      </c>
      <c r="F26" s="3">
        <v>-27620000</v>
      </c>
      <c r="G26" s="2">
        <v>-178810000</v>
      </c>
      <c r="H26" s="3">
        <v>-58160000</v>
      </c>
      <c r="I26" s="2">
        <v>448550000</v>
      </c>
      <c r="J26" s="2">
        <v>464510000</v>
      </c>
      <c r="K26" s="3">
        <v>18900000</v>
      </c>
      <c r="L26" s="3">
        <v>87390000</v>
      </c>
      <c r="M26" s="2">
        <v>-154530000</v>
      </c>
      <c r="N26" s="2">
        <v>-178170000</v>
      </c>
      <c r="O26" s="2">
        <v>-334190000</v>
      </c>
      <c r="P26" s="3">
        <v>-97050000</v>
      </c>
      <c r="Q26" s="2">
        <v>797120000</v>
      </c>
      <c r="R26" s="2">
        <v>489670000</v>
      </c>
      <c r="S26" s="2">
        <v>-173430000</v>
      </c>
      <c r="T26" s="2">
        <v>-223140000</v>
      </c>
      <c r="U26" s="2">
        <v>335750000</v>
      </c>
      <c r="V26" s="2">
        <v>215320000</v>
      </c>
      <c r="W26" s="2">
        <v>136620000</v>
      </c>
      <c r="X26" s="2">
        <v>140300000</v>
      </c>
      <c r="Y26" s="3">
        <v>8910000</v>
      </c>
      <c r="Z26" s="2">
        <v>172640000</v>
      </c>
      <c r="AA26" s="2">
        <v>113190000</v>
      </c>
      <c r="AB26" s="2">
        <v>208200000</v>
      </c>
      <c r="AC26" s="3">
        <v>-14690000</v>
      </c>
      <c r="AD26" s="3">
        <v>-3700000</v>
      </c>
      <c r="AE26" s="3">
        <v>-6540000</v>
      </c>
      <c r="AF26" s="3">
        <v>21780000</v>
      </c>
      <c r="AG26" s="3">
        <v>-42350000</v>
      </c>
      <c r="AH26" s="3">
        <v>-72580000</v>
      </c>
      <c r="AI26" s="2">
        <v>-127700000</v>
      </c>
      <c r="AJ26" s="3">
        <v>-64680000</v>
      </c>
      <c r="AK26" s="2">
        <v>107200000</v>
      </c>
      <c r="AL26" s="3">
        <v>64720000</v>
      </c>
      <c r="AM26" s="3">
        <v>49720000</v>
      </c>
      <c r="AN26" s="3">
        <v>-2250000</v>
      </c>
      <c r="AO26" s="2">
        <v>137380000</v>
      </c>
      <c r="AP26" s="3">
        <v>87610000</v>
      </c>
      <c r="AQ26" s="3">
        <v>58250000</v>
      </c>
      <c r="AR26" s="3">
        <v>28050000</v>
      </c>
      <c r="AS26" s="2">
        <v>100650000</v>
      </c>
      <c r="AT26" s="3">
        <v>74260000</v>
      </c>
      <c r="AU26" s="3">
        <v>97950000</v>
      </c>
      <c r="AV26" s="3">
        <v>82660000</v>
      </c>
      <c r="AW26" s="3">
        <v>-46330000</v>
      </c>
      <c r="AX26" s="3">
        <v>-36660000</v>
      </c>
      <c r="AY26" s="3">
        <v>-500000</v>
      </c>
      <c r="AZ26" s="3">
        <v>48640000</v>
      </c>
      <c r="BA26" s="2">
        <v>252520000</v>
      </c>
      <c r="BB26" s="2">
        <v>111650000</v>
      </c>
      <c r="BC26" s="3">
        <v>-3140000</v>
      </c>
      <c r="BD26" s="3">
        <v>17730000</v>
      </c>
      <c r="BE26" s="3">
        <v>78120000</v>
      </c>
      <c r="BF26" s="3">
        <v>-2200000</v>
      </c>
      <c r="BG26" s="3">
        <v>33180000</v>
      </c>
      <c r="BH26" s="3">
        <v>33730000</v>
      </c>
      <c r="BI26" t="s">
        <v>110</v>
      </c>
    </row>
    <row r="27" spans="1:61">
      <c r="A27" t="s">
        <v>286</v>
      </c>
      <c r="B27" s="2">
        <v>1759870000</v>
      </c>
      <c r="C27" s="2">
        <v>1216880000</v>
      </c>
      <c r="D27" s="2">
        <v>680000000</v>
      </c>
      <c r="E27" s="2">
        <v>773250000</v>
      </c>
      <c r="F27" s="2">
        <v>1833800000</v>
      </c>
      <c r="G27" s="2">
        <v>1432480000</v>
      </c>
      <c r="H27" s="2">
        <v>722470000</v>
      </c>
      <c r="I27" s="2">
        <v>437000000</v>
      </c>
      <c r="J27" s="2">
        <v>126000000</v>
      </c>
      <c r="K27" s="3">
        <v>91230000</v>
      </c>
      <c r="L27" s="3">
        <v>71000000</v>
      </c>
      <c r="M27" s="2">
        <v>517000000</v>
      </c>
      <c r="N27" s="2">
        <v>517000000</v>
      </c>
      <c r="O27" s="2">
        <v>517000000</v>
      </c>
      <c r="P27" s="2">
        <v>117000000</v>
      </c>
      <c r="Q27" s="2">
        <v>635080000</v>
      </c>
      <c r="R27" s="2">
        <v>450650000</v>
      </c>
      <c r="S27" s="2">
        <v>350000000</v>
      </c>
      <c r="T27" s="2">
        <v>191000000</v>
      </c>
      <c r="U27" s="3">
        <v>100000000</v>
      </c>
      <c r="V27" t="s">
        <v>113</v>
      </c>
      <c r="W27" t="s">
        <v>113</v>
      </c>
      <c r="X27" t="s">
        <v>113</v>
      </c>
      <c r="Y27" s="3">
        <v>45000000</v>
      </c>
      <c r="Z27" t="s">
        <v>113</v>
      </c>
      <c r="AA27" t="s">
        <v>113</v>
      </c>
      <c r="AB27" t="s">
        <v>113</v>
      </c>
      <c r="AC27" t="s">
        <v>113</v>
      </c>
      <c r="AD27" s="3">
        <v>4330000</v>
      </c>
      <c r="AE27" t="s">
        <v>113</v>
      </c>
      <c r="AF27" t="s">
        <v>113</v>
      </c>
      <c r="AG27" t="s">
        <v>113</v>
      </c>
      <c r="AH27" t="s">
        <v>113</v>
      </c>
      <c r="AI27" t="s">
        <v>113</v>
      </c>
      <c r="AJ27" t="s">
        <v>113</v>
      </c>
      <c r="AK27" t="s">
        <v>113</v>
      </c>
      <c r="AL27" t="s">
        <v>113</v>
      </c>
      <c r="AM27" t="s">
        <v>113</v>
      </c>
      <c r="AN27" t="s">
        <v>113</v>
      </c>
      <c r="AO27" t="s">
        <v>113</v>
      </c>
      <c r="AP27" t="s">
        <v>113</v>
      </c>
      <c r="AQ27" t="s">
        <v>113</v>
      </c>
      <c r="AR27" t="s">
        <v>113</v>
      </c>
      <c r="AS27" s="3">
        <v>4990000</v>
      </c>
      <c r="AT27" s="3">
        <v>3990000</v>
      </c>
      <c r="AU27" s="3">
        <v>2990000</v>
      </c>
      <c r="AV27" t="s">
        <v>113</v>
      </c>
      <c r="AW27" t="s">
        <v>113</v>
      </c>
      <c r="AX27" t="s">
        <v>113</v>
      </c>
      <c r="AY27" t="s">
        <v>113</v>
      </c>
      <c r="AZ27" t="s">
        <v>113</v>
      </c>
      <c r="BA27" s="3">
        <v>32500000</v>
      </c>
      <c r="BB27" s="3">
        <v>22500000</v>
      </c>
      <c r="BC27" s="3">
        <v>22500000</v>
      </c>
      <c r="BD27" t="s">
        <v>113</v>
      </c>
      <c r="BE27" s="3">
        <v>1590000</v>
      </c>
      <c r="BF27" t="s">
        <v>113</v>
      </c>
      <c r="BG27" t="s">
        <v>113</v>
      </c>
      <c r="BH27" t="s">
        <v>113</v>
      </c>
      <c r="BI27" t="s">
        <v>110</v>
      </c>
    </row>
    <row r="28" spans="1:61">
      <c r="A28" t="s">
        <v>287</v>
      </c>
      <c r="B28" s="3">
        <v>2650000</v>
      </c>
      <c r="C28" s="3">
        <v>2070000</v>
      </c>
      <c r="D28" s="3">
        <v>1010000</v>
      </c>
      <c r="E28" s="3">
        <v>5270000</v>
      </c>
      <c r="F28" s="3">
        <v>3200000</v>
      </c>
      <c r="G28" s="3">
        <v>2270000</v>
      </c>
      <c r="H28" s="3">
        <v>1310000</v>
      </c>
      <c r="I28" s="3">
        <v>3610000</v>
      </c>
      <c r="J28" s="3">
        <v>2610000</v>
      </c>
      <c r="K28" s="3">
        <v>1060000</v>
      </c>
      <c r="L28" s="3">
        <v>970000</v>
      </c>
      <c r="M28" s="3">
        <v>2990000</v>
      </c>
      <c r="N28" s="3">
        <v>2990000</v>
      </c>
      <c r="O28" s="3">
        <v>2990000</v>
      </c>
      <c r="P28" s="3">
        <v>790000</v>
      </c>
      <c r="Q28" s="3">
        <v>3740000</v>
      </c>
      <c r="R28" s="3">
        <v>2270000</v>
      </c>
      <c r="S28" s="3">
        <v>1760000</v>
      </c>
      <c r="T28" s="3">
        <v>1230000</v>
      </c>
      <c r="U28" s="3">
        <v>170000</v>
      </c>
      <c r="V28" t="s">
        <v>113</v>
      </c>
      <c r="W28" t="s">
        <v>113</v>
      </c>
      <c r="X28" t="s">
        <v>113</v>
      </c>
      <c r="Y28" t="s">
        <v>113</v>
      </c>
      <c r="Z28" s="3">
        <v>40000</v>
      </c>
      <c r="AA28" t="s">
        <v>113</v>
      </c>
      <c r="AB28" t="s">
        <v>113</v>
      </c>
      <c r="AC28" t="s">
        <v>113</v>
      </c>
      <c r="AD28" t="s">
        <v>113</v>
      </c>
      <c r="AE28" t="s">
        <v>113</v>
      </c>
      <c r="AF28" t="s">
        <v>113</v>
      </c>
      <c r="AG28" t="s">
        <v>113</v>
      </c>
      <c r="AH28" t="s">
        <v>113</v>
      </c>
      <c r="AI28" t="s">
        <v>113</v>
      </c>
      <c r="AJ28" t="s">
        <v>113</v>
      </c>
      <c r="AK28" t="s">
        <v>113</v>
      </c>
      <c r="AL28" t="s">
        <v>113</v>
      </c>
      <c r="AM28" t="s">
        <v>113</v>
      </c>
      <c r="AN28" t="s">
        <v>113</v>
      </c>
      <c r="AO28" t="s">
        <v>113</v>
      </c>
      <c r="AP28" t="s">
        <v>113</v>
      </c>
      <c r="AQ28" t="s">
        <v>113</v>
      </c>
      <c r="AR28" s="3">
        <v>600000</v>
      </c>
      <c r="AS28" t="s">
        <v>113</v>
      </c>
      <c r="AT28" t="s">
        <v>113</v>
      </c>
      <c r="AU28" t="s">
        <v>113</v>
      </c>
      <c r="AV28" t="s">
        <v>113</v>
      </c>
      <c r="AW28" t="s">
        <v>113</v>
      </c>
      <c r="AX28" t="s">
        <v>113</v>
      </c>
      <c r="AY28" t="s">
        <v>113</v>
      </c>
      <c r="AZ28" t="s">
        <v>113</v>
      </c>
      <c r="BA28" t="s">
        <v>113</v>
      </c>
      <c r="BB28" t="s">
        <v>113</v>
      </c>
      <c r="BC28" t="s">
        <v>113</v>
      </c>
      <c r="BD28" t="s">
        <v>113</v>
      </c>
      <c r="BE28" t="s">
        <v>113</v>
      </c>
      <c r="BF28" t="s">
        <v>113</v>
      </c>
      <c r="BG28" t="s">
        <v>113</v>
      </c>
      <c r="BH28" t="s">
        <v>113</v>
      </c>
      <c r="BI28" t="s">
        <v>110</v>
      </c>
    </row>
    <row r="29" spans="1:61">
      <c r="A29" t="s">
        <v>288</v>
      </c>
      <c r="B29" s="3">
        <v>180000</v>
      </c>
      <c r="C29" s="3">
        <v>80000</v>
      </c>
      <c r="D29" t="s">
        <v>113</v>
      </c>
      <c r="E29" s="3">
        <v>220000</v>
      </c>
      <c r="F29" s="3">
        <v>160000</v>
      </c>
      <c r="G29" s="3">
        <v>30000</v>
      </c>
      <c r="H29">
        <v>10000</v>
      </c>
      <c r="I29" s="3">
        <v>46300000</v>
      </c>
      <c r="J29" s="3">
        <v>40710000</v>
      </c>
      <c r="K29" s="3">
        <v>10850000</v>
      </c>
      <c r="L29" t="s">
        <v>113</v>
      </c>
      <c r="M29" s="3">
        <v>2770000</v>
      </c>
      <c r="N29" t="s">
        <v>113</v>
      </c>
      <c r="O29" t="s">
        <v>113</v>
      </c>
      <c r="P29" t="s">
        <v>113</v>
      </c>
      <c r="Q29" s="3">
        <v>240000</v>
      </c>
      <c r="R29" s="3">
        <v>170000</v>
      </c>
      <c r="S29" s="3">
        <v>70000</v>
      </c>
      <c r="T29" s="3">
        <v>180000</v>
      </c>
      <c r="U29" s="3">
        <v>290000</v>
      </c>
      <c r="V29" s="3">
        <v>170000</v>
      </c>
      <c r="W29" s="3">
        <v>150000</v>
      </c>
      <c r="X29">
        <v>0</v>
      </c>
      <c r="Y29" s="3">
        <v>22710000</v>
      </c>
      <c r="Z29" s="3">
        <v>25460000</v>
      </c>
      <c r="AA29" s="3">
        <v>30000</v>
      </c>
      <c r="AB29" t="s">
        <v>113</v>
      </c>
      <c r="AC29" s="3">
        <v>9380000</v>
      </c>
      <c r="AD29" s="3">
        <v>400000</v>
      </c>
      <c r="AE29" s="3">
        <v>9270000</v>
      </c>
      <c r="AF29" s="3">
        <v>4360000</v>
      </c>
      <c r="AG29" s="3">
        <v>480000</v>
      </c>
      <c r="AH29" s="3">
        <v>35280000</v>
      </c>
      <c r="AI29" s="3">
        <v>2280000</v>
      </c>
      <c r="AJ29" s="3">
        <v>210000</v>
      </c>
      <c r="AK29" s="3">
        <v>23240000</v>
      </c>
      <c r="AL29" s="3">
        <v>3350000</v>
      </c>
      <c r="AM29" s="3">
        <v>3720000</v>
      </c>
      <c r="AN29" t="s">
        <v>113</v>
      </c>
      <c r="AO29" s="3">
        <v>12090000</v>
      </c>
      <c r="AP29">
        <v>0</v>
      </c>
      <c r="AQ29">
        <v>0</v>
      </c>
      <c r="AR29" t="s">
        <v>113</v>
      </c>
      <c r="AS29" s="3">
        <v>3520000</v>
      </c>
      <c r="AT29" s="3">
        <v>230000</v>
      </c>
      <c r="AU29" s="3">
        <v>180000</v>
      </c>
      <c r="AV29" s="3">
        <v>100000</v>
      </c>
      <c r="AW29" s="3">
        <v>1100000</v>
      </c>
      <c r="AX29" s="3">
        <v>830000</v>
      </c>
      <c r="AY29" s="3">
        <v>100000</v>
      </c>
      <c r="AZ29" s="3">
        <v>330000</v>
      </c>
      <c r="BA29" s="3">
        <v>420000</v>
      </c>
      <c r="BB29" s="3">
        <v>580000</v>
      </c>
      <c r="BC29" s="3">
        <v>530000</v>
      </c>
      <c r="BD29" t="s">
        <v>113</v>
      </c>
      <c r="BE29" s="3">
        <v>1510000</v>
      </c>
      <c r="BF29" s="3">
        <v>1210000</v>
      </c>
      <c r="BG29" s="3">
        <v>120000</v>
      </c>
      <c r="BH29" s="3">
        <v>30000</v>
      </c>
      <c r="BI29" t="s">
        <v>110</v>
      </c>
    </row>
    <row r="30" spans="1:61">
      <c r="A30" t="s">
        <v>289</v>
      </c>
      <c r="B30" t="s">
        <v>113</v>
      </c>
      <c r="C30" t="s">
        <v>113</v>
      </c>
      <c r="D30" t="s">
        <v>113</v>
      </c>
      <c r="E30" t="s">
        <v>113</v>
      </c>
      <c r="F30" t="s">
        <v>113</v>
      </c>
      <c r="G30" t="s">
        <v>113</v>
      </c>
      <c r="H30" t="s">
        <v>113</v>
      </c>
      <c r="I30" t="s">
        <v>113</v>
      </c>
      <c r="J30" t="s">
        <v>113</v>
      </c>
      <c r="K30" t="s">
        <v>113</v>
      </c>
      <c r="L30" t="s">
        <v>113</v>
      </c>
      <c r="M30" t="s">
        <v>113</v>
      </c>
      <c r="N30" t="s">
        <v>113</v>
      </c>
      <c r="O30" t="s">
        <v>113</v>
      </c>
      <c r="P30" t="s">
        <v>113</v>
      </c>
      <c r="Q30" s="3">
        <v>650000</v>
      </c>
      <c r="R30" t="s">
        <v>113</v>
      </c>
      <c r="S30" t="s">
        <v>113</v>
      </c>
      <c r="T30" t="s">
        <v>113</v>
      </c>
      <c r="U30" s="3">
        <v>1560000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113</v>
      </c>
      <c r="AB30" t="s">
        <v>113</v>
      </c>
      <c r="AC30" s="3">
        <v>22700000</v>
      </c>
      <c r="AD30" t="s">
        <v>113</v>
      </c>
      <c r="AE30" t="s">
        <v>113</v>
      </c>
      <c r="AF30" t="s">
        <v>113</v>
      </c>
      <c r="AG30" s="3">
        <v>37680000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 t="s">
        <v>113</v>
      </c>
      <c r="AO30" t="s">
        <v>113</v>
      </c>
      <c r="AP30" t="s">
        <v>113</v>
      </c>
      <c r="AQ30" t="s">
        <v>113</v>
      </c>
      <c r="AR30" t="s">
        <v>113</v>
      </c>
      <c r="AS30" t="s">
        <v>113</v>
      </c>
      <c r="AT30" t="s">
        <v>113</v>
      </c>
      <c r="AU30" t="s">
        <v>113</v>
      </c>
      <c r="AV30" t="s">
        <v>113</v>
      </c>
      <c r="AW30" s="3">
        <v>12500000</v>
      </c>
      <c r="AX30" t="s">
        <v>113</v>
      </c>
      <c r="AY30" t="s">
        <v>113</v>
      </c>
      <c r="AZ30" t="s">
        <v>113</v>
      </c>
      <c r="BA30" s="3">
        <v>-190000</v>
      </c>
      <c r="BB30" t="s">
        <v>113</v>
      </c>
      <c r="BC30" t="s">
        <v>113</v>
      </c>
      <c r="BD30" t="s">
        <v>113</v>
      </c>
      <c r="BE30" t="s">
        <v>113</v>
      </c>
      <c r="BF30" t="s">
        <v>113</v>
      </c>
      <c r="BG30" t="s">
        <v>113</v>
      </c>
      <c r="BH30" t="s">
        <v>113</v>
      </c>
      <c r="BI30" t="s">
        <v>110</v>
      </c>
    </row>
    <row r="31" spans="1:61">
      <c r="A31" t="s">
        <v>290</v>
      </c>
      <c r="B31" t="s">
        <v>113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I31" t="s">
        <v>113</v>
      </c>
      <c r="J31" t="s">
        <v>113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  <c r="R31" t="s">
        <v>113</v>
      </c>
      <c r="S31" t="s">
        <v>113</v>
      </c>
      <c r="T31" t="s">
        <v>113</v>
      </c>
      <c r="U31" t="s">
        <v>113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B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>
        <v>0</v>
      </c>
      <c r="AK31" t="s">
        <v>113</v>
      </c>
      <c r="AL31" t="s">
        <v>113</v>
      </c>
      <c r="AM31" t="s">
        <v>113</v>
      </c>
      <c r="AN31" t="s">
        <v>113</v>
      </c>
      <c r="AO31" t="s">
        <v>113</v>
      </c>
      <c r="AP31" t="s">
        <v>113</v>
      </c>
      <c r="AQ31" t="s">
        <v>113</v>
      </c>
      <c r="AR31" t="s">
        <v>113</v>
      </c>
      <c r="AS31" t="s">
        <v>113</v>
      </c>
      <c r="AT31" t="s">
        <v>113</v>
      </c>
      <c r="AU31" t="s">
        <v>113</v>
      </c>
      <c r="AV31" t="s">
        <v>113</v>
      </c>
      <c r="AW31" t="s">
        <v>113</v>
      </c>
      <c r="AX31" t="s">
        <v>113</v>
      </c>
      <c r="AY31" t="s">
        <v>113</v>
      </c>
      <c r="AZ31" t="s">
        <v>113</v>
      </c>
      <c r="BA31" t="s">
        <v>113</v>
      </c>
      <c r="BB31" t="s">
        <v>113</v>
      </c>
      <c r="BC31" t="s">
        <v>113</v>
      </c>
      <c r="BD31" t="s">
        <v>113</v>
      </c>
      <c r="BE31" t="s">
        <v>113</v>
      </c>
      <c r="BF31" t="s">
        <v>113</v>
      </c>
      <c r="BG31" t="s">
        <v>113</v>
      </c>
      <c r="BH31" t="s">
        <v>113</v>
      </c>
      <c r="BI31" t="s">
        <v>110</v>
      </c>
    </row>
    <row r="32" spans="1:61">
      <c r="A32" t="s">
        <v>291</v>
      </c>
      <c r="B32" t="s">
        <v>113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113</v>
      </c>
      <c r="K32" t="s">
        <v>113</v>
      </c>
      <c r="L32" t="s">
        <v>113</v>
      </c>
      <c r="M32" t="s">
        <v>113</v>
      </c>
      <c r="N32" t="s">
        <v>113</v>
      </c>
      <c r="O32" t="s">
        <v>113</v>
      </c>
      <c r="P32" t="s">
        <v>113</v>
      </c>
      <c r="Q32" t="s">
        <v>113</v>
      </c>
      <c r="R32" t="s">
        <v>113</v>
      </c>
      <c r="S32" t="s">
        <v>113</v>
      </c>
      <c r="T32" t="s">
        <v>113</v>
      </c>
      <c r="U32" t="s">
        <v>113</v>
      </c>
      <c r="V32" t="s">
        <v>113</v>
      </c>
      <c r="W32" t="s">
        <v>113</v>
      </c>
      <c r="X32" t="s">
        <v>113</v>
      </c>
      <c r="Y32" t="s">
        <v>113</v>
      </c>
      <c r="Z32" t="s">
        <v>113</v>
      </c>
      <c r="AA32" t="s">
        <v>113</v>
      </c>
      <c r="AB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 t="s">
        <v>113</v>
      </c>
      <c r="AO32" t="s">
        <v>113</v>
      </c>
      <c r="AP32" t="s">
        <v>113</v>
      </c>
      <c r="AQ32" t="s">
        <v>113</v>
      </c>
      <c r="AR32" t="s">
        <v>113</v>
      </c>
      <c r="AS32" t="s">
        <v>113</v>
      </c>
      <c r="AT32" t="s">
        <v>113</v>
      </c>
      <c r="AU32" t="s">
        <v>113</v>
      </c>
      <c r="AV32" t="s">
        <v>113</v>
      </c>
      <c r="AW32" t="s">
        <v>113</v>
      </c>
      <c r="AX32" t="s">
        <v>113</v>
      </c>
      <c r="AY32" t="s">
        <v>113</v>
      </c>
      <c r="AZ32" t="s">
        <v>113</v>
      </c>
      <c r="BA32" t="s">
        <v>113</v>
      </c>
      <c r="BB32" t="s">
        <v>113</v>
      </c>
      <c r="BC32" t="s">
        <v>113</v>
      </c>
      <c r="BD32" t="s">
        <v>113</v>
      </c>
      <c r="BE32" t="s">
        <v>113</v>
      </c>
      <c r="BF32" t="s">
        <v>113</v>
      </c>
      <c r="BG32" t="s">
        <v>113</v>
      </c>
      <c r="BH32" t="s">
        <v>113</v>
      </c>
      <c r="BI32" t="s">
        <v>110</v>
      </c>
    </row>
    <row r="33" spans="1:61">
      <c r="A33" t="s">
        <v>292</v>
      </c>
      <c r="B33" s="2">
        <v>1762700000</v>
      </c>
      <c r="C33" s="2">
        <v>1219030000</v>
      </c>
      <c r="D33" s="2">
        <v>681010000</v>
      </c>
      <c r="E33" s="2">
        <v>778750000</v>
      </c>
      <c r="F33" s="2">
        <v>1837170000</v>
      </c>
      <c r="G33" s="2">
        <v>1434780000</v>
      </c>
      <c r="H33" s="2">
        <v>723780000</v>
      </c>
      <c r="I33" s="2">
        <v>486920000</v>
      </c>
      <c r="J33" s="2">
        <v>169320000</v>
      </c>
      <c r="K33" s="2">
        <v>103140000</v>
      </c>
      <c r="L33" s="3">
        <v>71970000</v>
      </c>
      <c r="M33" s="2">
        <v>522750000</v>
      </c>
      <c r="N33" s="2">
        <v>519990000</v>
      </c>
      <c r="O33" s="2">
        <v>519990000</v>
      </c>
      <c r="P33" s="2">
        <v>117790000</v>
      </c>
      <c r="Q33" s="2">
        <v>639710000</v>
      </c>
      <c r="R33" s="2">
        <v>453080000</v>
      </c>
      <c r="S33" s="2">
        <v>351830000</v>
      </c>
      <c r="T33" s="2">
        <v>192420000</v>
      </c>
      <c r="U33" s="2">
        <v>102010000</v>
      </c>
      <c r="V33" s="3">
        <v>170000</v>
      </c>
      <c r="W33" s="3">
        <v>150000</v>
      </c>
      <c r="X33">
        <v>0</v>
      </c>
      <c r="Y33" s="3">
        <v>67710000</v>
      </c>
      <c r="Z33" s="3">
        <v>25500000</v>
      </c>
      <c r="AA33" s="3">
        <v>30000</v>
      </c>
      <c r="AB33">
        <v>0</v>
      </c>
      <c r="AC33" s="3">
        <v>32070000</v>
      </c>
      <c r="AD33" s="3">
        <v>4730000</v>
      </c>
      <c r="AE33" s="3">
        <v>9270000</v>
      </c>
      <c r="AF33" s="3">
        <v>4360000</v>
      </c>
      <c r="AG33" s="3">
        <v>38160000</v>
      </c>
      <c r="AH33" s="3">
        <v>35280000</v>
      </c>
      <c r="AI33" s="3">
        <v>2280000</v>
      </c>
      <c r="AJ33" s="3">
        <v>220000</v>
      </c>
      <c r="AK33" s="3">
        <v>23240000</v>
      </c>
      <c r="AL33" s="3">
        <v>3350000</v>
      </c>
      <c r="AM33" s="3">
        <v>3720000</v>
      </c>
      <c r="AN33">
        <v>0</v>
      </c>
      <c r="AO33" s="3">
        <v>12090000</v>
      </c>
      <c r="AP33">
        <v>0</v>
      </c>
      <c r="AQ33">
        <v>0</v>
      </c>
      <c r="AR33" s="3">
        <v>600000</v>
      </c>
      <c r="AS33" s="3">
        <v>8520000</v>
      </c>
      <c r="AT33" s="3">
        <v>4230000</v>
      </c>
      <c r="AU33" s="3">
        <v>3180000</v>
      </c>
      <c r="AV33" s="3">
        <v>100000</v>
      </c>
      <c r="AW33" s="3">
        <v>13600000</v>
      </c>
      <c r="AX33" s="3">
        <v>830000</v>
      </c>
      <c r="AY33" s="3">
        <v>100000</v>
      </c>
      <c r="AZ33" s="3">
        <v>330000</v>
      </c>
      <c r="BA33" s="3">
        <v>32740000</v>
      </c>
      <c r="BB33" s="3">
        <v>23080000</v>
      </c>
      <c r="BC33" s="3">
        <v>23030000</v>
      </c>
      <c r="BD33" t="s">
        <v>113</v>
      </c>
      <c r="BE33" s="3">
        <v>3090000</v>
      </c>
      <c r="BF33" s="3">
        <v>1210000</v>
      </c>
      <c r="BG33" s="3">
        <v>120000</v>
      </c>
      <c r="BH33" s="3">
        <v>30000</v>
      </c>
      <c r="BI33" t="s">
        <v>110</v>
      </c>
    </row>
    <row r="34" spans="1:61">
      <c r="A34" t="s">
        <v>293</v>
      </c>
      <c r="B34" s="2">
        <v>219540000</v>
      </c>
      <c r="C34" s="3">
        <v>73920000</v>
      </c>
      <c r="D34" s="3">
        <v>36110000</v>
      </c>
      <c r="E34" s="2">
        <v>272690000</v>
      </c>
      <c r="F34" s="2">
        <v>119040000</v>
      </c>
      <c r="G34" s="2">
        <v>100740000</v>
      </c>
      <c r="H34" s="3">
        <v>50850000</v>
      </c>
      <c r="I34" s="2">
        <v>150910000</v>
      </c>
      <c r="J34" s="2">
        <v>150220000</v>
      </c>
      <c r="K34" s="2">
        <v>102920000</v>
      </c>
      <c r="L34" s="3">
        <v>13610000</v>
      </c>
      <c r="M34" s="3">
        <v>48360000</v>
      </c>
      <c r="N34" s="3">
        <v>36180000</v>
      </c>
      <c r="O34" s="3">
        <v>12050000</v>
      </c>
      <c r="P34" s="3">
        <v>3190000</v>
      </c>
      <c r="Q34" s="3">
        <v>50350000</v>
      </c>
      <c r="R34" s="3">
        <v>40850000</v>
      </c>
      <c r="S34" s="3">
        <v>31550000</v>
      </c>
      <c r="T34" s="3">
        <v>20960000</v>
      </c>
      <c r="U34" s="3">
        <v>39900000</v>
      </c>
      <c r="V34" s="3">
        <v>47780000</v>
      </c>
      <c r="W34" s="3">
        <v>42260000</v>
      </c>
      <c r="X34" s="3">
        <v>24060000</v>
      </c>
      <c r="Y34" s="2">
        <v>101710000</v>
      </c>
      <c r="Z34" s="3">
        <v>72820000</v>
      </c>
      <c r="AA34" s="3">
        <v>50980000</v>
      </c>
      <c r="AB34" s="3">
        <v>38940000</v>
      </c>
      <c r="AC34" s="2">
        <v>106520000</v>
      </c>
      <c r="AD34" s="3">
        <v>79820000</v>
      </c>
      <c r="AE34" s="3">
        <v>41220000</v>
      </c>
      <c r="AF34" s="3">
        <v>25620000</v>
      </c>
      <c r="AG34" s="2">
        <v>101130000</v>
      </c>
      <c r="AH34" s="3">
        <v>77090000</v>
      </c>
      <c r="AI34" s="3">
        <v>28870000</v>
      </c>
      <c r="AJ34" s="3">
        <v>12650000</v>
      </c>
      <c r="AK34" s="3">
        <v>55750000</v>
      </c>
      <c r="AL34" s="3">
        <v>28170000</v>
      </c>
      <c r="AM34" s="3">
        <v>27310000</v>
      </c>
      <c r="AN34" s="3">
        <v>9140000</v>
      </c>
      <c r="AO34" s="3">
        <v>77670000</v>
      </c>
      <c r="AP34" s="3">
        <v>51160000</v>
      </c>
      <c r="AQ34" s="3">
        <v>42380000</v>
      </c>
      <c r="AR34" s="3">
        <v>37750000</v>
      </c>
      <c r="AS34" s="3">
        <v>59380000</v>
      </c>
      <c r="AT34" s="3">
        <v>46050000</v>
      </c>
      <c r="AU34" s="3">
        <v>38240000</v>
      </c>
      <c r="AV34" s="3">
        <v>8880000</v>
      </c>
      <c r="AW34" s="3">
        <v>77310000</v>
      </c>
      <c r="AX34" s="3">
        <v>76880000</v>
      </c>
      <c r="AY34" s="3">
        <v>54250000</v>
      </c>
      <c r="AZ34" s="3">
        <v>26020000</v>
      </c>
      <c r="BA34" s="3">
        <v>81520000</v>
      </c>
      <c r="BB34" s="3">
        <v>34190000</v>
      </c>
      <c r="BC34" s="3">
        <v>24520000</v>
      </c>
      <c r="BD34" s="3">
        <v>12730000</v>
      </c>
      <c r="BE34" s="2">
        <v>100580000</v>
      </c>
      <c r="BF34" s="3">
        <v>62980000</v>
      </c>
      <c r="BG34" s="3">
        <v>37680000</v>
      </c>
      <c r="BH34" s="3">
        <v>17230000</v>
      </c>
      <c r="BI34" t="s">
        <v>110</v>
      </c>
    </row>
    <row r="35" spans="1:61">
      <c r="A35" t="s">
        <v>294</v>
      </c>
      <c r="B35" s="2">
        <v>1767010000</v>
      </c>
      <c r="C35" s="2">
        <v>1224010000</v>
      </c>
      <c r="D35" s="2">
        <v>693280000</v>
      </c>
      <c r="E35" s="2">
        <v>771370000</v>
      </c>
      <c r="F35" s="2">
        <v>1953800000</v>
      </c>
      <c r="G35" s="2">
        <v>1486390000</v>
      </c>
      <c r="H35" s="2">
        <v>883410000</v>
      </c>
      <c r="I35" s="2">
        <v>361500000</v>
      </c>
      <c r="J35" s="3">
        <v>65550000</v>
      </c>
      <c r="K35" s="3">
        <v>64000000</v>
      </c>
      <c r="L35" s="2">
        <v>289530000</v>
      </c>
      <c r="M35" s="2">
        <v>411070000</v>
      </c>
      <c r="N35" s="2">
        <v>340070000</v>
      </c>
      <c r="O35" s="2">
        <v>305450000</v>
      </c>
      <c r="P35" s="2">
        <v>159000000</v>
      </c>
      <c r="Q35" s="2">
        <v>603000000</v>
      </c>
      <c r="R35" s="2">
        <v>300000000</v>
      </c>
      <c r="S35" s="2">
        <v>200000000</v>
      </c>
      <c r="T35" s="3">
        <v>100000000</v>
      </c>
      <c r="U35" s="2">
        <v>350000000</v>
      </c>
      <c r="V35" s="3">
        <v>22500000</v>
      </c>
      <c r="W35" s="3">
        <v>22500000</v>
      </c>
      <c r="X35" s="3">
        <v>22500000</v>
      </c>
      <c r="Y35" s="3">
        <v>45000000</v>
      </c>
      <c r="Z35" s="3">
        <v>5000000</v>
      </c>
      <c r="AA35" t="s">
        <v>113</v>
      </c>
      <c r="AB35" t="s">
        <v>113</v>
      </c>
      <c r="AC35" t="s">
        <v>113</v>
      </c>
      <c r="AD35" t="s">
        <v>113</v>
      </c>
      <c r="AE35" t="s">
        <v>113</v>
      </c>
      <c r="AF35" t="s">
        <v>113</v>
      </c>
      <c r="AG35" s="3">
        <v>3420000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  <c r="AN35" t="s">
        <v>113</v>
      </c>
      <c r="AO35" t="s">
        <v>113</v>
      </c>
      <c r="AP35" t="s">
        <v>113</v>
      </c>
      <c r="AQ35" t="s">
        <v>113</v>
      </c>
      <c r="AR35" t="s">
        <v>113</v>
      </c>
      <c r="AS35" t="s">
        <v>113</v>
      </c>
      <c r="AT35" t="s">
        <v>113</v>
      </c>
      <c r="AU35" t="s">
        <v>113</v>
      </c>
      <c r="AV35" t="s">
        <v>113</v>
      </c>
      <c r="AW35" t="s">
        <v>113</v>
      </c>
      <c r="AX35" t="s">
        <v>113</v>
      </c>
      <c r="AY35" s="3">
        <v>15000000</v>
      </c>
      <c r="AZ35" t="s">
        <v>113</v>
      </c>
      <c r="BA35" t="s">
        <v>113</v>
      </c>
      <c r="BB35" t="s">
        <v>113</v>
      </c>
      <c r="BC35" t="s">
        <v>113</v>
      </c>
      <c r="BD35" t="s">
        <v>113</v>
      </c>
      <c r="BE35" s="3">
        <v>10940000</v>
      </c>
      <c r="BF35" s="3">
        <v>4600000</v>
      </c>
      <c r="BG35" s="3">
        <v>8640000</v>
      </c>
      <c r="BH35" s="3">
        <v>2600000</v>
      </c>
      <c r="BI35" t="s">
        <v>110</v>
      </c>
    </row>
    <row r="36" spans="1:61">
      <c r="A36" t="s">
        <v>295</v>
      </c>
      <c r="B36" t="s">
        <v>113</v>
      </c>
      <c r="C36" t="s">
        <v>113</v>
      </c>
      <c r="D36" t="s">
        <v>113</v>
      </c>
      <c r="E36" t="s">
        <v>113</v>
      </c>
      <c r="F36" t="s">
        <v>113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113</v>
      </c>
      <c r="N36" t="s">
        <v>113</v>
      </c>
      <c r="O36" t="s">
        <v>113</v>
      </c>
      <c r="P36" t="s">
        <v>113</v>
      </c>
      <c r="Q36" t="s">
        <v>113</v>
      </c>
      <c r="R36" t="s">
        <v>113</v>
      </c>
      <c r="S36" t="s">
        <v>113</v>
      </c>
      <c r="T36" t="s">
        <v>113</v>
      </c>
      <c r="U36" t="s">
        <v>113</v>
      </c>
      <c r="V36" t="s">
        <v>113</v>
      </c>
      <c r="W36" t="s">
        <v>113</v>
      </c>
      <c r="X36" t="s">
        <v>113</v>
      </c>
      <c r="Y36" t="s">
        <v>113</v>
      </c>
      <c r="Z36" t="s">
        <v>113</v>
      </c>
      <c r="AA36" t="s">
        <v>113</v>
      </c>
      <c r="AB36" t="s">
        <v>113</v>
      </c>
      <c r="AC36" t="s">
        <v>113</v>
      </c>
      <c r="AD36" t="s">
        <v>113</v>
      </c>
      <c r="AE36" t="s">
        <v>113</v>
      </c>
      <c r="AF36" t="s">
        <v>113</v>
      </c>
      <c r="AG36" t="s">
        <v>113</v>
      </c>
      <c r="AH36" t="s">
        <v>113</v>
      </c>
      <c r="AI36" t="s">
        <v>113</v>
      </c>
      <c r="AJ36" t="s">
        <v>113</v>
      </c>
      <c r="AK36" t="s">
        <v>113</v>
      </c>
      <c r="AL36" t="s">
        <v>113</v>
      </c>
      <c r="AM36" t="s">
        <v>113</v>
      </c>
      <c r="AN36" t="s">
        <v>113</v>
      </c>
      <c r="AO36" t="s">
        <v>113</v>
      </c>
      <c r="AP36" t="s">
        <v>113</v>
      </c>
      <c r="AQ36" t="s">
        <v>113</v>
      </c>
      <c r="AR36" t="s">
        <v>113</v>
      </c>
      <c r="AS36" t="s">
        <v>113</v>
      </c>
      <c r="AT36" t="s">
        <v>113</v>
      </c>
      <c r="AU36" t="s">
        <v>113</v>
      </c>
      <c r="AV36" t="s">
        <v>113</v>
      </c>
      <c r="AW36" t="s">
        <v>113</v>
      </c>
      <c r="AX36" t="s">
        <v>113</v>
      </c>
      <c r="AY36" t="s">
        <v>113</v>
      </c>
      <c r="AZ36" t="s">
        <v>113</v>
      </c>
      <c r="BA36" t="s">
        <v>113</v>
      </c>
      <c r="BB36" t="s">
        <v>113</v>
      </c>
      <c r="BC36" t="s">
        <v>113</v>
      </c>
      <c r="BD36" t="s">
        <v>113</v>
      </c>
      <c r="BE36" t="s">
        <v>113</v>
      </c>
      <c r="BF36" t="s">
        <v>113</v>
      </c>
      <c r="BG36" t="s">
        <v>113</v>
      </c>
      <c r="BH36" t="s">
        <v>113</v>
      </c>
      <c r="BI36" t="s">
        <v>110</v>
      </c>
    </row>
    <row r="37" spans="1:61">
      <c r="A37" t="s">
        <v>296</v>
      </c>
      <c r="B37" s="3">
        <v>61490000</v>
      </c>
      <c r="C37" s="3">
        <v>61490000</v>
      </c>
      <c r="D37" t="s">
        <v>113</v>
      </c>
      <c r="E37" s="2">
        <v>123800000</v>
      </c>
      <c r="F37" s="2">
        <v>122980000</v>
      </c>
      <c r="G37" s="2">
        <v>122980000</v>
      </c>
      <c r="H37" t="s">
        <v>113</v>
      </c>
      <c r="I37" s="2">
        <v>252490000</v>
      </c>
      <c r="J37" s="2">
        <v>246080000</v>
      </c>
      <c r="K37" s="2">
        <v>258780000</v>
      </c>
      <c r="L37" t="s">
        <v>113</v>
      </c>
      <c r="M37" t="s">
        <v>113</v>
      </c>
      <c r="N37" t="s">
        <v>113</v>
      </c>
      <c r="O37" t="s">
        <v>113</v>
      </c>
      <c r="P37" t="s">
        <v>113</v>
      </c>
      <c r="Q37" t="s">
        <v>113</v>
      </c>
      <c r="R37" t="s">
        <v>113</v>
      </c>
      <c r="S37" t="s">
        <v>113</v>
      </c>
      <c r="T37" t="s">
        <v>113</v>
      </c>
      <c r="U37" s="3">
        <v>22500000</v>
      </c>
      <c r="V37" t="s">
        <v>113</v>
      </c>
      <c r="W37" t="s">
        <v>113</v>
      </c>
      <c r="X37" t="s">
        <v>113</v>
      </c>
      <c r="Y37" s="3">
        <v>6500000</v>
      </c>
      <c r="Z37" t="s">
        <v>113</v>
      </c>
      <c r="AA37" t="s">
        <v>113</v>
      </c>
      <c r="AB37" t="s">
        <v>113</v>
      </c>
      <c r="AC37" s="3">
        <v>4400000</v>
      </c>
      <c r="AD37" t="s">
        <v>113</v>
      </c>
      <c r="AE37" t="s">
        <v>113</v>
      </c>
      <c r="AF37" t="s">
        <v>113</v>
      </c>
      <c r="AG37" t="s">
        <v>113</v>
      </c>
      <c r="AH37" t="s">
        <v>113</v>
      </c>
      <c r="AI37" t="s">
        <v>113</v>
      </c>
      <c r="AJ37" t="s">
        <v>113</v>
      </c>
      <c r="AK37" t="s">
        <v>113</v>
      </c>
      <c r="AL37" t="s">
        <v>113</v>
      </c>
      <c r="AM37" t="s">
        <v>113</v>
      </c>
      <c r="AN37" t="s">
        <v>113</v>
      </c>
      <c r="AO37" t="s">
        <v>113</v>
      </c>
      <c r="AP37" t="s">
        <v>113</v>
      </c>
      <c r="AQ37" t="s">
        <v>113</v>
      </c>
      <c r="AR37" t="s">
        <v>113</v>
      </c>
      <c r="AS37" t="s">
        <v>113</v>
      </c>
      <c r="AT37" t="s">
        <v>113</v>
      </c>
      <c r="AU37" t="s">
        <v>113</v>
      </c>
      <c r="AV37" t="s">
        <v>113</v>
      </c>
      <c r="AW37" s="3">
        <v>15000000</v>
      </c>
      <c r="AX37" t="s">
        <v>113</v>
      </c>
      <c r="AY37" t="s">
        <v>113</v>
      </c>
      <c r="AZ37" t="s">
        <v>113</v>
      </c>
      <c r="BA37" t="s">
        <v>113</v>
      </c>
      <c r="BB37" t="s">
        <v>113</v>
      </c>
      <c r="BC37" t="s">
        <v>113</v>
      </c>
      <c r="BD37" t="s">
        <v>113</v>
      </c>
      <c r="BE37" t="s">
        <v>113</v>
      </c>
      <c r="BF37" t="s">
        <v>113</v>
      </c>
      <c r="BG37" t="s">
        <v>113</v>
      </c>
      <c r="BH37" t="s">
        <v>113</v>
      </c>
      <c r="BI37" t="s">
        <v>110</v>
      </c>
    </row>
    <row r="38" spans="1:61">
      <c r="A38" t="s">
        <v>297</v>
      </c>
      <c r="B38" t="s">
        <v>113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113</v>
      </c>
      <c r="K38" t="s">
        <v>113</v>
      </c>
      <c r="L38" t="s">
        <v>113</v>
      </c>
      <c r="M38" t="s">
        <v>113</v>
      </c>
      <c r="N38" t="s">
        <v>113</v>
      </c>
      <c r="O38" t="s">
        <v>113</v>
      </c>
      <c r="P38" t="s">
        <v>113</v>
      </c>
      <c r="Q38" t="s">
        <v>113</v>
      </c>
      <c r="R38" t="s">
        <v>113</v>
      </c>
      <c r="S38" t="s">
        <v>113</v>
      </c>
      <c r="T38" t="s">
        <v>113</v>
      </c>
      <c r="U38" t="s">
        <v>113</v>
      </c>
      <c r="V38" t="s">
        <v>113</v>
      </c>
      <c r="W38" t="s">
        <v>113</v>
      </c>
      <c r="X38" t="s">
        <v>113</v>
      </c>
      <c r="Y38" t="s">
        <v>113</v>
      </c>
      <c r="Z38" t="s">
        <v>113</v>
      </c>
      <c r="AA38" t="s">
        <v>113</v>
      </c>
      <c r="AB38" t="s">
        <v>113</v>
      </c>
      <c r="AC38" t="s">
        <v>113</v>
      </c>
      <c r="AD38" s="3">
        <v>170000</v>
      </c>
      <c r="AE38" t="s">
        <v>113</v>
      </c>
      <c r="AF38" t="s">
        <v>113</v>
      </c>
      <c r="AG38" t="s">
        <v>113</v>
      </c>
      <c r="AH38" t="s">
        <v>113</v>
      </c>
      <c r="AI38" t="s">
        <v>113</v>
      </c>
      <c r="AJ38" t="s">
        <v>113</v>
      </c>
      <c r="AK38" t="s">
        <v>113</v>
      </c>
      <c r="AL38" t="s">
        <v>113</v>
      </c>
      <c r="AM38" t="s">
        <v>113</v>
      </c>
      <c r="AN38" t="s">
        <v>113</v>
      </c>
      <c r="AO38" t="s">
        <v>113</v>
      </c>
      <c r="AP38" t="s">
        <v>113</v>
      </c>
      <c r="AQ38" t="s">
        <v>113</v>
      </c>
      <c r="AR38" t="s">
        <v>113</v>
      </c>
      <c r="AS38" t="s">
        <v>113</v>
      </c>
      <c r="AT38" t="s">
        <v>113</v>
      </c>
      <c r="AU38" t="s">
        <v>113</v>
      </c>
      <c r="AV38" t="s">
        <v>113</v>
      </c>
      <c r="AW38" t="s">
        <v>113</v>
      </c>
      <c r="AX38" t="s">
        <v>113</v>
      </c>
      <c r="AY38" t="s">
        <v>113</v>
      </c>
      <c r="AZ38" t="s">
        <v>113</v>
      </c>
      <c r="BA38" t="s">
        <v>113</v>
      </c>
      <c r="BB38" t="s">
        <v>113</v>
      </c>
      <c r="BC38" t="s">
        <v>113</v>
      </c>
      <c r="BD38" t="s">
        <v>113</v>
      </c>
      <c r="BE38" t="s">
        <v>113</v>
      </c>
      <c r="BF38" t="s">
        <v>113</v>
      </c>
      <c r="BG38" t="s">
        <v>113</v>
      </c>
      <c r="BH38" t="s">
        <v>113</v>
      </c>
      <c r="BI38" t="s">
        <v>110</v>
      </c>
    </row>
    <row r="39" spans="1:61">
      <c r="A39" t="s">
        <v>298</v>
      </c>
      <c r="B39" t="s">
        <v>113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113</v>
      </c>
      <c r="M39" t="s">
        <v>113</v>
      </c>
      <c r="N39" t="s">
        <v>113</v>
      </c>
      <c r="O39" t="s">
        <v>113</v>
      </c>
      <c r="P39" t="s">
        <v>113</v>
      </c>
      <c r="Q39" t="s">
        <v>113</v>
      </c>
      <c r="R39" t="s">
        <v>113</v>
      </c>
      <c r="S39" t="s">
        <v>113</v>
      </c>
      <c r="T39" t="s">
        <v>113</v>
      </c>
      <c r="U39" t="s">
        <v>113</v>
      </c>
      <c r="V39" t="s">
        <v>113</v>
      </c>
      <c r="W39" t="s">
        <v>113</v>
      </c>
      <c r="X39" t="s">
        <v>113</v>
      </c>
      <c r="Y39" t="s">
        <v>113</v>
      </c>
      <c r="Z39" t="s">
        <v>113</v>
      </c>
      <c r="AA39" t="s">
        <v>113</v>
      </c>
      <c r="AB39" t="s">
        <v>113</v>
      </c>
      <c r="AC39" t="s">
        <v>113</v>
      </c>
      <c r="AD39" t="s">
        <v>113</v>
      </c>
      <c r="AE39" t="s">
        <v>113</v>
      </c>
      <c r="AF39" t="s">
        <v>113</v>
      </c>
      <c r="AG39" t="s">
        <v>113</v>
      </c>
      <c r="AH39" t="s">
        <v>113</v>
      </c>
      <c r="AI39" t="s">
        <v>113</v>
      </c>
      <c r="AJ39" t="s">
        <v>113</v>
      </c>
      <c r="AK39" t="s">
        <v>113</v>
      </c>
      <c r="AL39" t="s">
        <v>113</v>
      </c>
      <c r="AM39" t="s">
        <v>113</v>
      </c>
      <c r="AN39" t="s">
        <v>113</v>
      </c>
      <c r="AO39" t="s">
        <v>113</v>
      </c>
      <c r="AP39" t="s">
        <v>113</v>
      </c>
      <c r="AQ39" t="s">
        <v>113</v>
      </c>
      <c r="AR39" t="s">
        <v>113</v>
      </c>
      <c r="AS39" t="s">
        <v>113</v>
      </c>
      <c r="AT39" t="s">
        <v>113</v>
      </c>
      <c r="AU39" t="s">
        <v>113</v>
      </c>
      <c r="AV39" t="s">
        <v>113</v>
      </c>
      <c r="AW39" t="s">
        <v>113</v>
      </c>
      <c r="AX39" t="s">
        <v>113</v>
      </c>
      <c r="AY39" t="s">
        <v>113</v>
      </c>
      <c r="AZ39" t="s">
        <v>113</v>
      </c>
      <c r="BA39" t="s">
        <v>113</v>
      </c>
      <c r="BB39" t="s">
        <v>113</v>
      </c>
      <c r="BC39" t="s">
        <v>113</v>
      </c>
      <c r="BD39" t="s">
        <v>113</v>
      </c>
      <c r="BE39" t="s">
        <v>113</v>
      </c>
      <c r="BF39" t="s">
        <v>113</v>
      </c>
      <c r="BG39" t="s">
        <v>113</v>
      </c>
      <c r="BH39" t="s">
        <v>113</v>
      </c>
      <c r="BI39" t="s">
        <v>110</v>
      </c>
    </row>
    <row r="40" spans="1:61">
      <c r="A40" t="s">
        <v>299</v>
      </c>
      <c r="B40" s="2">
        <v>2048040000</v>
      </c>
      <c r="C40" s="2">
        <v>1359420000</v>
      </c>
      <c r="D40" s="2">
        <v>729390000</v>
      </c>
      <c r="E40" s="2">
        <v>1167860000</v>
      </c>
      <c r="F40" s="2">
        <v>2195820000</v>
      </c>
      <c r="G40" s="2">
        <v>1710110000</v>
      </c>
      <c r="H40" s="2">
        <v>934260000</v>
      </c>
      <c r="I40" s="2">
        <v>764900000</v>
      </c>
      <c r="J40" s="2">
        <v>461850000</v>
      </c>
      <c r="K40" s="2">
        <v>425700000</v>
      </c>
      <c r="L40" s="2">
        <v>303130000</v>
      </c>
      <c r="M40" s="2">
        <v>459420000</v>
      </c>
      <c r="N40" s="2">
        <v>376240000</v>
      </c>
      <c r="O40" s="2">
        <v>317500000</v>
      </c>
      <c r="P40" s="2">
        <v>162190000</v>
      </c>
      <c r="Q40" s="2">
        <v>653350000</v>
      </c>
      <c r="R40" s="2">
        <v>340850000</v>
      </c>
      <c r="S40" s="2">
        <v>231550000</v>
      </c>
      <c r="T40" s="2">
        <v>120960000</v>
      </c>
      <c r="U40" s="2">
        <v>412400000</v>
      </c>
      <c r="V40" s="3">
        <v>70280000</v>
      </c>
      <c r="W40" s="3">
        <v>64760000</v>
      </c>
      <c r="X40" s="3">
        <v>46560000</v>
      </c>
      <c r="Y40" s="2">
        <v>153210000</v>
      </c>
      <c r="Z40" s="3">
        <v>77820000</v>
      </c>
      <c r="AA40" s="3">
        <v>50980000</v>
      </c>
      <c r="AB40" s="3">
        <v>38940000</v>
      </c>
      <c r="AC40" s="2">
        <v>110920000</v>
      </c>
      <c r="AD40" s="3">
        <v>80000000</v>
      </c>
      <c r="AE40" s="3">
        <v>41220000</v>
      </c>
      <c r="AF40" s="3">
        <v>25620000</v>
      </c>
      <c r="AG40" s="2">
        <v>104550000</v>
      </c>
      <c r="AH40" s="3">
        <v>77090000</v>
      </c>
      <c r="AI40" s="3">
        <v>28870000</v>
      </c>
      <c r="AJ40" s="3">
        <v>12650000</v>
      </c>
      <c r="AK40" s="3">
        <v>55750000</v>
      </c>
      <c r="AL40" s="3">
        <v>28170000</v>
      </c>
      <c r="AM40" s="3">
        <v>27310000</v>
      </c>
      <c r="AN40" s="3">
        <v>9140000</v>
      </c>
      <c r="AO40" s="3">
        <v>77670000</v>
      </c>
      <c r="AP40" s="3">
        <v>51160000</v>
      </c>
      <c r="AQ40" s="3">
        <v>42380000</v>
      </c>
      <c r="AR40" s="3">
        <v>37750000</v>
      </c>
      <c r="AS40" s="3">
        <v>59380000</v>
      </c>
      <c r="AT40" s="3">
        <v>46050000</v>
      </c>
      <c r="AU40" s="3">
        <v>38240000</v>
      </c>
      <c r="AV40" s="3">
        <v>8880000</v>
      </c>
      <c r="AW40" s="3">
        <v>92310000</v>
      </c>
      <c r="AX40" s="3">
        <v>76880000</v>
      </c>
      <c r="AY40" s="3">
        <v>69250000</v>
      </c>
      <c r="AZ40" s="3">
        <v>26020000</v>
      </c>
      <c r="BA40" s="3">
        <v>81520000</v>
      </c>
      <c r="BB40" s="3">
        <v>34190000</v>
      </c>
      <c r="BC40" s="3">
        <v>24520000</v>
      </c>
      <c r="BD40" s="3">
        <v>12730000</v>
      </c>
      <c r="BE40" s="2">
        <v>111520000</v>
      </c>
      <c r="BF40" s="3">
        <v>67580000</v>
      </c>
      <c r="BG40" s="3">
        <v>46320000</v>
      </c>
      <c r="BH40" s="3">
        <v>19830000</v>
      </c>
      <c r="BI40" t="s">
        <v>110</v>
      </c>
    </row>
    <row r="41" spans="1:61">
      <c r="A41" t="s">
        <v>300</v>
      </c>
      <c r="B41" s="2">
        <v>-285340000</v>
      </c>
      <c r="C41" s="2">
        <v>-140390000</v>
      </c>
      <c r="D41" s="3">
        <v>-48380000</v>
      </c>
      <c r="E41" s="2">
        <v>-389110000</v>
      </c>
      <c r="F41" s="2">
        <v>-358660000</v>
      </c>
      <c r="G41" s="2">
        <v>-275330000</v>
      </c>
      <c r="H41" s="2">
        <v>-210480000</v>
      </c>
      <c r="I41" s="2">
        <v>-277980000</v>
      </c>
      <c r="J41" s="2">
        <v>-292530000</v>
      </c>
      <c r="K41" s="2">
        <v>-322560000</v>
      </c>
      <c r="L41" s="2">
        <v>-231160000</v>
      </c>
      <c r="M41" s="3">
        <v>63330000</v>
      </c>
      <c r="N41" s="2">
        <v>143750000</v>
      </c>
      <c r="O41" s="2">
        <v>202490000</v>
      </c>
      <c r="P41" s="3">
        <v>-44400000</v>
      </c>
      <c r="Q41" s="3">
        <v>-13640000</v>
      </c>
      <c r="R41" s="2">
        <v>112230000</v>
      </c>
      <c r="S41" s="2">
        <v>120280000</v>
      </c>
      <c r="T41" s="3">
        <v>71450000</v>
      </c>
      <c r="U41" s="2">
        <v>-310380000</v>
      </c>
      <c r="V41" s="3">
        <v>-70110000</v>
      </c>
      <c r="W41" s="3">
        <v>-64610000</v>
      </c>
      <c r="X41" s="3">
        <v>-46550000</v>
      </c>
      <c r="Y41" s="3">
        <v>-85500000</v>
      </c>
      <c r="Z41" s="3">
        <v>-52320000</v>
      </c>
      <c r="AA41" s="3">
        <v>-50960000</v>
      </c>
      <c r="AB41" s="3">
        <v>-38940000</v>
      </c>
      <c r="AC41" s="3">
        <v>-78840000</v>
      </c>
      <c r="AD41" s="3">
        <v>-75260000</v>
      </c>
      <c r="AE41" s="3">
        <v>-31950000</v>
      </c>
      <c r="AF41" s="3">
        <v>-21250000</v>
      </c>
      <c r="AG41" s="3">
        <v>-66390000</v>
      </c>
      <c r="AH41" s="3">
        <v>-41810000</v>
      </c>
      <c r="AI41" s="3">
        <v>-26590000</v>
      </c>
      <c r="AJ41" s="3">
        <v>-12430000</v>
      </c>
      <c r="AK41" s="3">
        <v>-32520000</v>
      </c>
      <c r="AL41" s="3">
        <v>-24820000</v>
      </c>
      <c r="AM41" s="3">
        <v>-23580000</v>
      </c>
      <c r="AN41" s="3">
        <v>-9140000</v>
      </c>
      <c r="AO41" s="3">
        <v>-65580000</v>
      </c>
      <c r="AP41" s="3">
        <v>-51150000</v>
      </c>
      <c r="AQ41" s="3">
        <v>-42370000</v>
      </c>
      <c r="AR41" s="3">
        <v>-37150000</v>
      </c>
      <c r="AS41" s="3">
        <v>-50870000</v>
      </c>
      <c r="AT41" s="3">
        <v>-41820000</v>
      </c>
      <c r="AU41" s="3">
        <v>-35070000</v>
      </c>
      <c r="AV41" s="3">
        <v>-8780000</v>
      </c>
      <c r="AW41" s="3">
        <v>-78710000</v>
      </c>
      <c r="AX41" s="3">
        <v>-76040000</v>
      </c>
      <c r="AY41" s="3">
        <v>-69150000</v>
      </c>
      <c r="AZ41" s="3">
        <v>-25700000</v>
      </c>
      <c r="BA41" s="3">
        <v>-48780000</v>
      </c>
      <c r="BB41" s="3">
        <v>-11100000</v>
      </c>
      <c r="BC41" s="3">
        <v>-1490000</v>
      </c>
      <c r="BD41" s="3">
        <v>-12730000</v>
      </c>
      <c r="BE41" s="2">
        <v>-108430000</v>
      </c>
      <c r="BF41" s="3">
        <v>-66370000</v>
      </c>
      <c r="BG41" s="3">
        <v>-46210000</v>
      </c>
      <c r="BH41" s="3">
        <v>-19800000</v>
      </c>
      <c r="BI41" t="s">
        <v>110</v>
      </c>
    </row>
    <row r="42" spans="1:61">
      <c r="A42" t="s">
        <v>301</v>
      </c>
      <c r="B42" t="s">
        <v>113</v>
      </c>
      <c r="C42" t="s">
        <v>113</v>
      </c>
      <c r="D42" t="s">
        <v>113</v>
      </c>
      <c r="E42" s="2">
        <v>276250000</v>
      </c>
      <c r="F42" s="2">
        <v>275750000</v>
      </c>
      <c r="G42" s="2">
        <v>275750000</v>
      </c>
      <c r="H42" s="2">
        <v>275750000</v>
      </c>
      <c r="I42" t="s">
        <v>113</v>
      </c>
      <c r="J42" t="s">
        <v>113</v>
      </c>
      <c r="K42" t="s">
        <v>113</v>
      </c>
      <c r="L42" t="s">
        <v>113</v>
      </c>
      <c r="M42" t="s">
        <v>113</v>
      </c>
      <c r="N42" t="s">
        <v>113</v>
      </c>
      <c r="O42" t="s">
        <v>113</v>
      </c>
      <c r="P42" t="s">
        <v>113</v>
      </c>
      <c r="Q42" t="s">
        <v>113</v>
      </c>
      <c r="R42" t="s">
        <v>113</v>
      </c>
      <c r="S42" t="s">
        <v>113</v>
      </c>
      <c r="T42" t="s">
        <v>113</v>
      </c>
      <c r="U42" s="2">
        <v>817300000</v>
      </c>
      <c r="V42" t="s">
        <v>113</v>
      </c>
      <c r="W42" t="s">
        <v>113</v>
      </c>
      <c r="X42" t="s">
        <v>113</v>
      </c>
      <c r="Y42" t="s">
        <v>113</v>
      </c>
      <c r="Z42" t="s">
        <v>113</v>
      </c>
      <c r="AA42" t="s">
        <v>113</v>
      </c>
      <c r="AB42" t="s">
        <v>113</v>
      </c>
      <c r="AC42" t="s">
        <v>113</v>
      </c>
      <c r="AD42" t="s">
        <v>113</v>
      </c>
      <c r="AE42" t="s">
        <v>113</v>
      </c>
      <c r="AF42" t="s">
        <v>113</v>
      </c>
      <c r="AG42" t="s">
        <v>113</v>
      </c>
      <c r="AH42" t="s">
        <v>113</v>
      </c>
      <c r="AI42" t="s">
        <v>113</v>
      </c>
      <c r="AJ42" t="s">
        <v>113</v>
      </c>
      <c r="AK42" t="s">
        <v>113</v>
      </c>
      <c r="AL42" t="s">
        <v>113</v>
      </c>
      <c r="AM42" t="s">
        <v>113</v>
      </c>
      <c r="AN42" t="s">
        <v>113</v>
      </c>
      <c r="AO42" t="s">
        <v>113</v>
      </c>
      <c r="AP42" t="s">
        <v>113</v>
      </c>
      <c r="AQ42" t="s">
        <v>113</v>
      </c>
      <c r="AR42" t="s">
        <v>113</v>
      </c>
      <c r="AS42" t="s">
        <v>113</v>
      </c>
      <c r="AT42" t="s">
        <v>113</v>
      </c>
      <c r="AU42" t="s">
        <v>113</v>
      </c>
      <c r="AV42" t="s">
        <v>113</v>
      </c>
      <c r="AW42" t="s">
        <v>113</v>
      </c>
      <c r="AX42" t="s">
        <v>113</v>
      </c>
      <c r="AY42" t="s">
        <v>113</v>
      </c>
      <c r="AZ42" t="s">
        <v>113</v>
      </c>
      <c r="BA42" t="s">
        <v>113</v>
      </c>
      <c r="BB42" t="s">
        <v>113</v>
      </c>
      <c r="BC42" t="s">
        <v>113</v>
      </c>
      <c r="BD42" t="s">
        <v>113</v>
      </c>
      <c r="BE42" s="3">
        <v>11350000</v>
      </c>
      <c r="BF42" s="3">
        <v>7510000</v>
      </c>
      <c r="BG42" t="s">
        <v>113</v>
      </c>
      <c r="BH42" s="3">
        <v>6010000</v>
      </c>
      <c r="BI42" t="s">
        <v>110</v>
      </c>
    </row>
    <row r="43" spans="1:61">
      <c r="A43" t="s">
        <v>302</v>
      </c>
      <c r="B43" t="s">
        <v>113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113</v>
      </c>
      <c r="K43" t="s">
        <v>113</v>
      </c>
      <c r="L43" t="s">
        <v>113</v>
      </c>
      <c r="M43" t="s">
        <v>113</v>
      </c>
      <c r="N43" t="s">
        <v>113</v>
      </c>
      <c r="O43" t="s">
        <v>113</v>
      </c>
      <c r="P43" t="s">
        <v>113</v>
      </c>
      <c r="Q43" t="s">
        <v>113</v>
      </c>
      <c r="R43" t="s">
        <v>113</v>
      </c>
      <c r="S43" t="s">
        <v>113</v>
      </c>
      <c r="T43" t="s">
        <v>113</v>
      </c>
      <c r="U43" t="s">
        <v>113</v>
      </c>
      <c r="V43" t="s">
        <v>113</v>
      </c>
      <c r="W43" t="s">
        <v>113</v>
      </c>
      <c r="X43" t="s">
        <v>113</v>
      </c>
      <c r="Y43" t="s">
        <v>113</v>
      </c>
      <c r="Z43" t="s">
        <v>113</v>
      </c>
      <c r="AA43" t="s">
        <v>113</v>
      </c>
      <c r="AB43" t="s">
        <v>113</v>
      </c>
      <c r="AC43" t="s">
        <v>113</v>
      </c>
      <c r="AD43" t="s">
        <v>113</v>
      </c>
      <c r="AE43" t="s">
        <v>113</v>
      </c>
      <c r="AF43" t="s">
        <v>113</v>
      </c>
      <c r="AG43" t="s">
        <v>113</v>
      </c>
      <c r="AH43" t="s">
        <v>113</v>
      </c>
      <c r="AI43" t="s">
        <v>113</v>
      </c>
      <c r="AJ43" t="s">
        <v>113</v>
      </c>
      <c r="AK43" t="s">
        <v>113</v>
      </c>
      <c r="AL43" t="s">
        <v>113</v>
      </c>
      <c r="AM43" t="s">
        <v>113</v>
      </c>
      <c r="AN43" t="s">
        <v>113</v>
      </c>
      <c r="AO43" t="s">
        <v>113</v>
      </c>
      <c r="AP43" t="s">
        <v>113</v>
      </c>
      <c r="AQ43" t="s">
        <v>113</v>
      </c>
      <c r="AR43" t="s">
        <v>113</v>
      </c>
      <c r="AS43" t="s">
        <v>113</v>
      </c>
      <c r="AT43" t="s">
        <v>113</v>
      </c>
      <c r="AU43" t="s">
        <v>113</v>
      </c>
      <c r="AV43" t="s">
        <v>113</v>
      </c>
      <c r="AW43" t="s">
        <v>113</v>
      </c>
      <c r="AX43" t="s">
        <v>113</v>
      </c>
      <c r="AY43" t="s">
        <v>113</v>
      </c>
      <c r="AZ43" t="s">
        <v>113</v>
      </c>
      <c r="BA43" t="s">
        <v>113</v>
      </c>
      <c r="BB43" t="s">
        <v>113</v>
      </c>
      <c r="BC43" t="s">
        <v>113</v>
      </c>
      <c r="BD43" t="s">
        <v>113</v>
      </c>
      <c r="BE43" t="s">
        <v>113</v>
      </c>
      <c r="BF43" t="s">
        <v>113</v>
      </c>
      <c r="BG43" t="s">
        <v>113</v>
      </c>
      <c r="BH43" t="s">
        <v>113</v>
      </c>
      <c r="BI43" t="s">
        <v>110</v>
      </c>
    </row>
    <row r="44" spans="1:61">
      <c r="A44" t="s">
        <v>303</v>
      </c>
      <c r="B44" s="2">
        <v>635000000</v>
      </c>
      <c r="C44" s="2">
        <v>375000000</v>
      </c>
      <c r="D44" s="2">
        <v>255000000</v>
      </c>
      <c r="E44" s="2">
        <v>500000000</v>
      </c>
      <c r="F44" s="2">
        <v>460000000</v>
      </c>
      <c r="G44" s="2">
        <v>390000000</v>
      </c>
      <c r="H44" s="2">
        <v>260000000</v>
      </c>
      <c r="I44" s="2">
        <v>380000000</v>
      </c>
      <c r="J44" s="2">
        <v>330000000</v>
      </c>
      <c r="K44" s="2">
        <v>290000000</v>
      </c>
      <c r="L44" s="2">
        <v>200000000</v>
      </c>
      <c r="M44" s="3">
        <v>500000</v>
      </c>
      <c r="N44" s="3">
        <v>500000</v>
      </c>
      <c r="O44" s="3">
        <v>500000</v>
      </c>
      <c r="P44" s="3">
        <v>500000</v>
      </c>
      <c r="Q44" s="3">
        <v>81000000</v>
      </c>
      <c r="R44" s="3">
        <v>81000000</v>
      </c>
      <c r="S44" s="3">
        <v>65000000</v>
      </c>
      <c r="T44" s="3">
        <v>65000000</v>
      </c>
      <c r="U44" s="2">
        <v>534000000</v>
      </c>
      <c r="V44" s="2">
        <v>442000000</v>
      </c>
      <c r="W44" s="2">
        <v>415000000</v>
      </c>
      <c r="X44" s="2">
        <v>344000000</v>
      </c>
      <c r="Y44" s="2">
        <v>540000000</v>
      </c>
      <c r="Z44" s="2">
        <v>320000000</v>
      </c>
      <c r="AA44" s="2">
        <v>285000000</v>
      </c>
      <c r="AB44" s="2">
        <v>223500000</v>
      </c>
      <c r="AC44" s="2">
        <v>310000000</v>
      </c>
      <c r="AD44" s="2">
        <v>203000000</v>
      </c>
      <c r="AE44" s="2">
        <v>170000000</v>
      </c>
      <c r="AF44" s="3">
        <v>40000000</v>
      </c>
      <c r="AG44" s="2">
        <v>229000000</v>
      </c>
      <c r="AH44" s="2">
        <v>229000000</v>
      </c>
      <c r="AI44" s="2">
        <v>189000000</v>
      </c>
      <c r="AJ44" s="2">
        <v>149000000</v>
      </c>
      <c r="AK44" s="2">
        <v>105000000</v>
      </c>
      <c r="AL44" s="2">
        <v>105000000</v>
      </c>
      <c r="AM44" s="3">
        <v>70000000</v>
      </c>
      <c r="AN44" s="3">
        <v>45000000</v>
      </c>
      <c r="AO44" s="2">
        <v>124000000</v>
      </c>
      <c r="AP44" s="2">
        <v>118000000</v>
      </c>
      <c r="AQ44" s="2">
        <v>118000000</v>
      </c>
      <c r="AR44" s="3">
        <v>75000000</v>
      </c>
      <c r="AS44" s="2">
        <v>136500000</v>
      </c>
      <c r="AT44" s="2">
        <v>136500000</v>
      </c>
      <c r="AU44" s="2">
        <v>114000000</v>
      </c>
      <c r="AV44" s="3">
        <v>60000000</v>
      </c>
      <c r="AW44" s="2">
        <v>235290000</v>
      </c>
      <c r="AX44" s="2">
        <v>200290000</v>
      </c>
      <c r="AY44" s="2">
        <v>107000000</v>
      </c>
      <c r="AZ44" s="3">
        <v>48000000</v>
      </c>
      <c r="BA44" s="2">
        <v>160090000</v>
      </c>
      <c r="BB44" s="2">
        <v>121590000</v>
      </c>
      <c r="BC44" s="3">
        <v>91290000</v>
      </c>
      <c r="BD44" s="3">
        <v>77800000</v>
      </c>
      <c r="BE44" s="2">
        <v>325080000</v>
      </c>
      <c r="BF44" s="2">
        <v>248270000</v>
      </c>
      <c r="BG44" s="2">
        <v>137700000</v>
      </c>
      <c r="BH44" s="3">
        <v>50400000</v>
      </c>
      <c r="BI44" t="s">
        <v>110</v>
      </c>
    </row>
    <row r="45" spans="1:61">
      <c r="A45" t="s">
        <v>304</v>
      </c>
      <c r="B45" t="s">
        <v>113</v>
      </c>
      <c r="C45" t="s">
        <v>113</v>
      </c>
      <c r="D45" t="s">
        <v>113</v>
      </c>
      <c r="E45" t="s">
        <v>113</v>
      </c>
      <c r="F45" t="s">
        <v>113</v>
      </c>
      <c r="G45" t="s">
        <v>113</v>
      </c>
      <c r="H45" t="s">
        <v>113</v>
      </c>
      <c r="I45" t="s">
        <v>113</v>
      </c>
      <c r="J45" t="s">
        <v>113</v>
      </c>
      <c r="K45" t="s">
        <v>113</v>
      </c>
      <c r="L45" t="s">
        <v>113</v>
      </c>
      <c r="M45" t="s">
        <v>113</v>
      </c>
      <c r="N45" t="s">
        <v>113</v>
      </c>
      <c r="O45" t="s">
        <v>113</v>
      </c>
      <c r="P45" t="s">
        <v>113</v>
      </c>
      <c r="Q45" t="s">
        <v>113</v>
      </c>
      <c r="R45" t="s">
        <v>113</v>
      </c>
      <c r="S45" t="s">
        <v>113</v>
      </c>
      <c r="T45" t="s">
        <v>113</v>
      </c>
      <c r="U45" t="s">
        <v>113</v>
      </c>
      <c r="V45" t="s">
        <v>113</v>
      </c>
      <c r="W45" t="s">
        <v>113</v>
      </c>
      <c r="X45" t="s">
        <v>113</v>
      </c>
      <c r="Y45" t="s">
        <v>113</v>
      </c>
      <c r="Z45" t="s">
        <v>113</v>
      </c>
      <c r="AA45" t="s">
        <v>113</v>
      </c>
      <c r="AB45" t="s">
        <v>113</v>
      </c>
      <c r="AC45" t="s">
        <v>113</v>
      </c>
      <c r="AD45" t="s">
        <v>113</v>
      </c>
      <c r="AE45" t="s">
        <v>113</v>
      </c>
      <c r="AF45" t="s">
        <v>113</v>
      </c>
      <c r="AG45" t="s">
        <v>113</v>
      </c>
      <c r="AH45" t="s">
        <v>113</v>
      </c>
      <c r="AI45" t="s">
        <v>113</v>
      </c>
      <c r="AJ45" t="s">
        <v>113</v>
      </c>
      <c r="AK45" t="s">
        <v>113</v>
      </c>
      <c r="AL45" t="s">
        <v>113</v>
      </c>
      <c r="AM45" t="s">
        <v>113</v>
      </c>
      <c r="AN45" t="s">
        <v>113</v>
      </c>
      <c r="AO45" t="s">
        <v>113</v>
      </c>
      <c r="AP45" t="s">
        <v>113</v>
      </c>
      <c r="AQ45" t="s">
        <v>113</v>
      </c>
      <c r="AR45" t="s">
        <v>113</v>
      </c>
      <c r="AS45" t="s">
        <v>113</v>
      </c>
      <c r="AT45" t="s">
        <v>113</v>
      </c>
      <c r="AU45" t="s">
        <v>113</v>
      </c>
      <c r="AV45" t="s">
        <v>113</v>
      </c>
      <c r="AW45" t="s">
        <v>113</v>
      </c>
      <c r="AX45" t="s">
        <v>113</v>
      </c>
      <c r="AY45" t="s">
        <v>113</v>
      </c>
      <c r="AZ45" t="s">
        <v>113</v>
      </c>
      <c r="BA45" t="s">
        <v>113</v>
      </c>
      <c r="BB45" t="s">
        <v>113</v>
      </c>
      <c r="BC45" t="s">
        <v>113</v>
      </c>
      <c r="BD45" t="s">
        <v>113</v>
      </c>
      <c r="BE45" t="s">
        <v>113</v>
      </c>
      <c r="BF45" t="s">
        <v>113</v>
      </c>
      <c r="BG45" t="s">
        <v>113</v>
      </c>
      <c r="BH45" t="s">
        <v>113</v>
      </c>
      <c r="BI45" t="s">
        <v>110</v>
      </c>
    </row>
    <row r="46" spans="1:61">
      <c r="A46" t="s">
        <v>305</v>
      </c>
      <c r="B46" t="s">
        <v>113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113</v>
      </c>
      <c r="K46" t="s">
        <v>113</v>
      </c>
      <c r="L46" t="s">
        <v>113</v>
      </c>
      <c r="M46" t="s">
        <v>113</v>
      </c>
      <c r="N46" t="s">
        <v>113</v>
      </c>
      <c r="O46" t="s">
        <v>113</v>
      </c>
      <c r="P46" t="s">
        <v>113</v>
      </c>
      <c r="Q46" t="s">
        <v>113</v>
      </c>
      <c r="R46" t="s">
        <v>113</v>
      </c>
      <c r="S46" t="s">
        <v>113</v>
      </c>
      <c r="T46" t="s">
        <v>113</v>
      </c>
      <c r="U46" t="s">
        <v>113</v>
      </c>
      <c r="V46" t="s">
        <v>113</v>
      </c>
      <c r="W46" t="s">
        <v>113</v>
      </c>
      <c r="X46" t="s">
        <v>113</v>
      </c>
      <c r="Y46" t="s">
        <v>113</v>
      </c>
      <c r="Z46" t="s">
        <v>113</v>
      </c>
      <c r="AA46" t="s">
        <v>113</v>
      </c>
      <c r="AB46" t="s">
        <v>113</v>
      </c>
      <c r="AC46" t="s">
        <v>113</v>
      </c>
      <c r="AD46" s="3">
        <v>85000000</v>
      </c>
      <c r="AE46" t="s">
        <v>113</v>
      </c>
      <c r="AF46" t="s">
        <v>113</v>
      </c>
      <c r="AG46" t="s">
        <v>113</v>
      </c>
      <c r="AH46" t="s">
        <v>113</v>
      </c>
      <c r="AI46" t="s">
        <v>113</v>
      </c>
      <c r="AJ46" t="s">
        <v>113</v>
      </c>
      <c r="AK46" t="s">
        <v>113</v>
      </c>
      <c r="AL46" t="s">
        <v>113</v>
      </c>
      <c r="AM46" t="s">
        <v>113</v>
      </c>
      <c r="AN46" t="s">
        <v>113</v>
      </c>
      <c r="AO46" t="s">
        <v>113</v>
      </c>
      <c r="AP46" t="s">
        <v>113</v>
      </c>
      <c r="AQ46" t="s">
        <v>113</v>
      </c>
      <c r="AR46" t="s">
        <v>113</v>
      </c>
      <c r="AS46" t="s">
        <v>113</v>
      </c>
      <c r="AT46" t="s">
        <v>113</v>
      </c>
      <c r="AU46" t="s">
        <v>113</v>
      </c>
      <c r="AV46" t="s">
        <v>113</v>
      </c>
      <c r="AW46" t="s">
        <v>113</v>
      </c>
      <c r="AX46" t="s">
        <v>113</v>
      </c>
      <c r="AY46" t="s">
        <v>113</v>
      </c>
      <c r="AZ46" t="s">
        <v>113</v>
      </c>
      <c r="BA46" t="s">
        <v>113</v>
      </c>
      <c r="BB46" t="s">
        <v>113</v>
      </c>
      <c r="BC46" t="s">
        <v>113</v>
      </c>
      <c r="BD46" t="s">
        <v>113</v>
      </c>
      <c r="BE46" t="s">
        <v>113</v>
      </c>
      <c r="BF46" t="s">
        <v>113</v>
      </c>
      <c r="BG46" t="s">
        <v>113</v>
      </c>
      <c r="BH46" t="s">
        <v>113</v>
      </c>
      <c r="BI46" t="s">
        <v>110</v>
      </c>
    </row>
    <row r="47" spans="1:61">
      <c r="A47" t="s">
        <v>306</v>
      </c>
      <c r="B47" s="2">
        <v>635000000</v>
      </c>
      <c r="C47" s="2">
        <v>375000000</v>
      </c>
      <c r="D47" s="2">
        <v>255000000</v>
      </c>
      <c r="E47" s="2">
        <v>776250000</v>
      </c>
      <c r="F47" s="2">
        <v>735750000</v>
      </c>
      <c r="G47" s="2">
        <v>665750000</v>
      </c>
      <c r="H47" s="2">
        <v>535750000</v>
      </c>
      <c r="I47" s="2">
        <v>380000000</v>
      </c>
      <c r="J47" s="2">
        <v>330000000</v>
      </c>
      <c r="K47" s="2">
        <v>290000000</v>
      </c>
      <c r="L47" s="2">
        <v>200000000</v>
      </c>
      <c r="M47" s="3">
        <v>500000</v>
      </c>
      <c r="N47" s="3">
        <v>500000</v>
      </c>
      <c r="O47" s="3">
        <v>500000</v>
      </c>
      <c r="P47" s="3">
        <v>500000</v>
      </c>
      <c r="Q47" s="3">
        <v>81000000</v>
      </c>
      <c r="R47" s="3">
        <v>81000000</v>
      </c>
      <c r="S47" s="3">
        <v>65000000</v>
      </c>
      <c r="T47" s="3">
        <v>65000000</v>
      </c>
      <c r="U47" s="2">
        <v>1351300000</v>
      </c>
      <c r="V47" s="2">
        <v>442000000</v>
      </c>
      <c r="W47" s="2">
        <v>415000000</v>
      </c>
      <c r="X47" s="2">
        <v>344000000</v>
      </c>
      <c r="Y47" s="2">
        <v>540000000</v>
      </c>
      <c r="Z47" s="2">
        <v>320000000</v>
      </c>
      <c r="AA47" s="2">
        <v>285000000</v>
      </c>
      <c r="AB47" s="2">
        <v>223500000</v>
      </c>
      <c r="AC47" s="2">
        <v>310000000</v>
      </c>
      <c r="AD47" s="2">
        <v>288000000</v>
      </c>
      <c r="AE47" s="2">
        <v>170000000</v>
      </c>
      <c r="AF47" s="3">
        <v>40000000</v>
      </c>
      <c r="AG47" s="2">
        <v>229000000</v>
      </c>
      <c r="AH47" s="2">
        <v>229000000</v>
      </c>
      <c r="AI47" s="2">
        <v>189000000</v>
      </c>
      <c r="AJ47" s="2">
        <v>149000000</v>
      </c>
      <c r="AK47" s="2">
        <v>105000000</v>
      </c>
      <c r="AL47" s="2">
        <v>105000000</v>
      </c>
      <c r="AM47" s="3">
        <v>70000000</v>
      </c>
      <c r="AN47" s="3">
        <v>45000000</v>
      </c>
      <c r="AO47" s="2">
        <v>124000000</v>
      </c>
      <c r="AP47" s="2">
        <v>118000000</v>
      </c>
      <c r="AQ47" s="2">
        <v>118000000</v>
      </c>
      <c r="AR47" s="3">
        <v>75000000</v>
      </c>
      <c r="AS47" s="2">
        <v>136500000</v>
      </c>
      <c r="AT47" s="2">
        <v>136500000</v>
      </c>
      <c r="AU47" s="2">
        <v>114000000</v>
      </c>
      <c r="AV47" s="3">
        <v>60000000</v>
      </c>
      <c r="AW47" s="2">
        <v>235290000</v>
      </c>
      <c r="AX47" s="2">
        <v>200290000</v>
      </c>
      <c r="AY47" s="2">
        <v>107000000</v>
      </c>
      <c r="AZ47" s="3">
        <v>48000000</v>
      </c>
      <c r="BA47" s="2">
        <v>160090000</v>
      </c>
      <c r="BB47" s="2">
        <v>121590000</v>
      </c>
      <c r="BC47" s="3">
        <v>91290000</v>
      </c>
      <c r="BD47" s="3">
        <v>77800000</v>
      </c>
      <c r="BE47" s="2">
        <v>336430000</v>
      </c>
      <c r="BF47" s="2">
        <v>255780000</v>
      </c>
      <c r="BG47" s="2">
        <v>137700000</v>
      </c>
      <c r="BH47" s="3">
        <v>56410000</v>
      </c>
      <c r="BI47" t="s">
        <v>110</v>
      </c>
    </row>
    <row r="48" spans="1:61">
      <c r="A48" t="s">
        <v>307</v>
      </c>
      <c r="B48" s="2">
        <v>670000000</v>
      </c>
      <c r="C48" s="2">
        <v>330000000</v>
      </c>
      <c r="D48" s="2">
        <v>280000000</v>
      </c>
      <c r="E48" s="2">
        <v>390000000</v>
      </c>
      <c r="F48" s="2">
        <v>350000000</v>
      </c>
      <c r="G48" s="2">
        <v>300000000</v>
      </c>
      <c r="H48" s="2">
        <v>210000000</v>
      </c>
      <c r="I48" s="2">
        <v>280000000</v>
      </c>
      <c r="J48" s="2">
        <v>180000000</v>
      </c>
      <c r="K48" s="3">
        <v>90000000</v>
      </c>
      <c r="L48" t="s">
        <v>113</v>
      </c>
      <c r="M48" s="3">
        <v>500000</v>
      </c>
      <c r="N48" s="3">
        <v>500000</v>
      </c>
      <c r="O48" s="3">
        <v>500000</v>
      </c>
      <c r="P48" s="3">
        <v>500000</v>
      </c>
      <c r="Q48" s="2">
        <v>245000000</v>
      </c>
      <c r="R48" s="2">
        <v>157000000</v>
      </c>
      <c r="S48" s="2">
        <v>140000000</v>
      </c>
      <c r="T48" s="2">
        <v>110000000</v>
      </c>
      <c r="U48" s="2">
        <v>910000000</v>
      </c>
      <c r="V48" s="2">
        <v>378000000</v>
      </c>
      <c r="W48" s="2">
        <v>325000000</v>
      </c>
      <c r="X48" s="2">
        <v>295070000</v>
      </c>
      <c r="Y48" s="2">
        <v>434000000</v>
      </c>
      <c r="Z48" s="2">
        <v>272120000</v>
      </c>
      <c r="AA48" s="2">
        <v>235000000</v>
      </c>
      <c r="AB48" s="2">
        <v>235000000</v>
      </c>
      <c r="AC48" s="2">
        <v>143000000</v>
      </c>
      <c r="AD48" s="2">
        <v>143000000</v>
      </c>
      <c r="AE48" s="2">
        <v>103000000</v>
      </c>
      <c r="AF48" s="3">
        <v>48000000</v>
      </c>
      <c r="AG48" s="2">
        <v>106500000</v>
      </c>
      <c r="AH48" s="3">
        <v>85500000</v>
      </c>
      <c r="AI48" s="3">
        <v>43000000</v>
      </c>
      <c r="AJ48" s="3">
        <v>25000000</v>
      </c>
      <c r="AK48" s="2">
        <v>156530000</v>
      </c>
      <c r="AL48" s="2">
        <v>111000000</v>
      </c>
      <c r="AM48" s="3">
        <v>55000000</v>
      </c>
      <c r="AN48" s="3">
        <v>25000000</v>
      </c>
      <c r="AO48" s="2">
        <v>134530000</v>
      </c>
      <c r="AP48" s="2">
        <v>134530000</v>
      </c>
      <c r="AQ48" s="3">
        <v>94000000</v>
      </c>
      <c r="AR48" s="3">
        <v>60000000</v>
      </c>
      <c r="AS48" s="2">
        <v>185290000</v>
      </c>
      <c r="AT48" s="2">
        <v>165290000</v>
      </c>
      <c r="AU48" s="2">
        <v>133300000</v>
      </c>
      <c r="AV48" s="3">
        <v>48000000</v>
      </c>
      <c r="AW48" s="2">
        <v>200090000</v>
      </c>
      <c r="AX48" s="2">
        <v>170090000</v>
      </c>
      <c r="AY48" s="2">
        <v>139290000</v>
      </c>
      <c r="AZ48" s="2">
        <v>117800000</v>
      </c>
      <c r="BA48" s="2">
        <v>256430000</v>
      </c>
      <c r="BB48" s="2">
        <v>157340000</v>
      </c>
      <c r="BC48" s="2">
        <v>100040000</v>
      </c>
      <c r="BD48" s="3">
        <v>78000000</v>
      </c>
      <c r="BE48" s="2">
        <v>245690000</v>
      </c>
      <c r="BF48" s="2">
        <v>137040000</v>
      </c>
      <c r="BG48" s="2">
        <v>110740000</v>
      </c>
      <c r="BH48" s="3">
        <v>36850000</v>
      </c>
      <c r="BI48" t="s">
        <v>110</v>
      </c>
    </row>
    <row r="49" spans="1:61">
      <c r="A49" t="s">
        <v>308</v>
      </c>
      <c r="B49" s="2">
        <v>127140000</v>
      </c>
      <c r="C49" s="2">
        <v>122320000</v>
      </c>
      <c r="D49" s="3">
        <v>6020000</v>
      </c>
      <c r="E49" s="2">
        <v>132140000</v>
      </c>
      <c r="F49" s="2">
        <v>124780000</v>
      </c>
      <c r="G49" s="2">
        <v>119280000</v>
      </c>
      <c r="H49" s="3">
        <v>4000000</v>
      </c>
      <c r="I49" s="2">
        <v>100990000</v>
      </c>
      <c r="J49" s="3">
        <v>97560000</v>
      </c>
      <c r="K49" s="3">
        <v>77440000</v>
      </c>
      <c r="L49" s="3">
        <v>30000</v>
      </c>
      <c r="M49" s="3">
        <v>64040000</v>
      </c>
      <c r="N49" s="3">
        <v>64180000</v>
      </c>
      <c r="O49" t="s">
        <v>113</v>
      </c>
      <c r="P49" t="s">
        <v>113</v>
      </c>
      <c r="Q49" s="3">
        <v>56610000</v>
      </c>
      <c r="R49" s="3">
        <v>54760000</v>
      </c>
      <c r="S49" s="3">
        <v>38140000</v>
      </c>
      <c r="T49" s="3">
        <v>1670000</v>
      </c>
      <c r="U49" s="3">
        <v>45760000</v>
      </c>
      <c r="V49" s="3">
        <v>39740000</v>
      </c>
      <c r="W49" s="3">
        <v>24450000</v>
      </c>
      <c r="X49" s="3">
        <v>5330000</v>
      </c>
      <c r="Y49" s="3">
        <v>43050000</v>
      </c>
      <c r="Z49" s="3">
        <v>29380000</v>
      </c>
      <c r="AA49" s="3">
        <v>9550000</v>
      </c>
      <c r="AB49" s="3">
        <v>4560000</v>
      </c>
      <c r="AC49" s="3">
        <v>85410000</v>
      </c>
      <c r="AD49" s="3">
        <v>83210000</v>
      </c>
      <c r="AE49" s="3">
        <v>8590000</v>
      </c>
      <c r="AF49" s="3">
        <v>3910000</v>
      </c>
      <c r="AG49" s="3">
        <v>15590000</v>
      </c>
      <c r="AH49" s="3">
        <v>10840000</v>
      </c>
      <c r="AI49" s="3">
        <v>6460000</v>
      </c>
      <c r="AJ49" s="3">
        <v>2410000</v>
      </c>
      <c r="AK49" s="3">
        <v>24020000</v>
      </c>
      <c r="AL49" s="3">
        <v>16260000</v>
      </c>
      <c r="AM49" s="3">
        <v>5220000</v>
      </c>
      <c r="AN49" s="3">
        <v>2350000</v>
      </c>
      <c r="AO49" s="3">
        <v>23570000</v>
      </c>
      <c r="AP49" s="3">
        <v>21740000</v>
      </c>
      <c r="AQ49" s="3">
        <v>16020000</v>
      </c>
      <c r="AR49" s="3">
        <v>1750000</v>
      </c>
      <c r="AS49" s="3">
        <v>18270000</v>
      </c>
      <c r="AT49" s="3">
        <v>15800000</v>
      </c>
      <c r="AU49" s="3">
        <v>12510000</v>
      </c>
      <c r="AV49" s="3">
        <v>9390000</v>
      </c>
      <c r="AW49" s="3">
        <v>22960000</v>
      </c>
      <c r="AX49" s="3">
        <v>19210000</v>
      </c>
      <c r="AY49" s="3">
        <v>7220000</v>
      </c>
      <c r="AZ49" s="3">
        <v>3990000</v>
      </c>
      <c r="BA49" s="3">
        <v>19510000</v>
      </c>
      <c r="BB49" s="3">
        <v>14210000</v>
      </c>
      <c r="BC49" s="3">
        <v>9260000</v>
      </c>
      <c r="BD49" s="3">
        <v>4670000</v>
      </c>
      <c r="BE49" s="3">
        <v>27280000</v>
      </c>
      <c r="BF49" s="3">
        <v>19480000</v>
      </c>
      <c r="BG49" s="3">
        <v>10680000</v>
      </c>
      <c r="BH49" s="3">
        <v>4900000</v>
      </c>
      <c r="BI49" t="s">
        <v>110</v>
      </c>
    </row>
    <row r="50" spans="1:61">
      <c r="A50" t="s">
        <v>309</v>
      </c>
      <c r="B50" t="s">
        <v>113</v>
      </c>
      <c r="C50" t="s">
        <v>113</v>
      </c>
      <c r="D50" t="s">
        <v>113</v>
      </c>
      <c r="E50" t="s">
        <v>113</v>
      </c>
      <c r="F50" t="s">
        <v>113</v>
      </c>
      <c r="G50" t="s">
        <v>113</v>
      </c>
      <c r="H50" t="s">
        <v>113</v>
      </c>
      <c r="I50" t="s">
        <v>113</v>
      </c>
      <c r="J50" t="s">
        <v>113</v>
      </c>
      <c r="K50" t="s">
        <v>113</v>
      </c>
      <c r="L50" t="s">
        <v>113</v>
      </c>
      <c r="M50" t="s">
        <v>113</v>
      </c>
      <c r="N50" t="s">
        <v>113</v>
      </c>
      <c r="O50" t="s">
        <v>113</v>
      </c>
      <c r="P50" t="s">
        <v>113</v>
      </c>
      <c r="Q50" t="s">
        <v>113</v>
      </c>
      <c r="R50" t="s">
        <v>113</v>
      </c>
      <c r="S50" t="s">
        <v>113</v>
      </c>
      <c r="T50" t="s">
        <v>113</v>
      </c>
      <c r="U50" t="s">
        <v>113</v>
      </c>
      <c r="V50" t="s">
        <v>113</v>
      </c>
      <c r="W50" t="s">
        <v>113</v>
      </c>
      <c r="X50" t="s">
        <v>113</v>
      </c>
      <c r="Y50" t="s">
        <v>113</v>
      </c>
      <c r="Z50" t="s">
        <v>113</v>
      </c>
      <c r="AA50" t="s">
        <v>113</v>
      </c>
      <c r="AB50" t="s">
        <v>113</v>
      </c>
      <c r="AC50" t="s">
        <v>113</v>
      </c>
      <c r="AD50" t="s">
        <v>113</v>
      </c>
      <c r="AE50" t="s">
        <v>113</v>
      </c>
      <c r="AF50" t="s">
        <v>113</v>
      </c>
      <c r="AG50" t="s">
        <v>113</v>
      </c>
      <c r="AH50" t="s">
        <v>113</v>
      </c>
      <c r="AI50" t="s">
        <v>113</v>
      </c>
      <c r="AJ50" t="s">
        <v>113</v>
      </c>
      <c r="AK50" t="s">
        <v>113</v>
      </c>
      <c r="AL50" t="s">
        <v>113</v>
      </c>
      <c r="AM50" t="s">
        <v>113</v>
      </c>
      <c r="AN50" t="s">
        <v>113</v>
      </c>
      <c r="AO50" t="s">
        <v>113</v>
      </c>
      <c r="AP50" t="s">
        <v>113</v>
      </c>
      <c r="AQ50" t="s">
        <v>113</v>
      </c>
      <c r="AR50" t="s">
        <v>113</v>
      </c>
      <c r="AS50" t="s">
        <v>113</v>
      </c>
      <c r="AT50" t="s">
        <v>113</v>
      </c>
      <c r="AU50" t="s">
        <v>113</v>
      </c>
      <c r="AV50" t="s">
        <v>113</v>
      </c>
      <c r="AW50" t="s">
        <v>113</v>
      </c>
      <c r="AX50" t="s">
        <v>113</v>
      </c>
      <c r="AY50" t="s">
        <v>113</v>
      </c>
      <c r="AZ50" t="s">
        <v>113</v>
      </c>
      <c r="BA50" t="s">
        <v>113</v>
      </c>
      <c r="BB50" t="s">
        <v>113</v>
      </c>
      <c r="BC50" t="s">
        <v>113</v>
      </c>
      <c r="BD50" t="s">
        <v>113</v>
      </c>
      <c r="BE50" t="s">
        <v>113</v>
      </c>
      <c r="BF50" t="s">
        <v>113</v>
      </c>
      <c r="BG50" t="s">
        <v>113</v>
      </c>
      <c r="BH50" t="s">
        <v>113</v>
      </c>
      <c r="BI50" t="s">
        <v>110</v>
      </c>
    </row>
    <row r="51" spans="1:61">
      <c r="A51" t="s">
        <v>310</v>
      </c>
      <c r="B51" t="s">
        <v>113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  <c r="K51" t="s">
        <v>113</v>
      </c>
      <c r="L51" t="s">
        <v>113</v>
      </c>
      <c r="M51" t="s">
        <v>113</v>
      </c>
      <c r="N51" t="s">
        <v>113</v>
      </c>
      <c r="O51" t="s">
        <v>113</v>
      </c>
      <c r="P51" t="s">
        <v>113</v>
      </c>
      <c r="Q51" t="s">
        <v>113</v>
      </c>
      <c r="R51" t="s">
        <v>113</v>
      </c>
      <c r="S51" t="s">
        <v>113</v>
      </c>
      <c r="T51" t="s">
        <v>113</v>
      </c>
      <c r="U51" t="s">
        <v>113</v>
      </c>
      <c r="V51" s="2">
        <v>140000000</v>
      </c>
      <c r="W51" s="2">
        <v>140000000</v>
      </c>
      <c r="X51" s="2">
        <v>140000000</v>
      </c>
      <c r="Y51" t="s">
        <v>113</v>
      </c>
      <c r="Z51" s="2">
        <v>104000000</v>
      </c>
      <c r="AA51" s="2">
        <v>104000000</v>
      </c>
      <c r="AB51" s="2">
        <v>104000000</v>
      </c>
      <c r="AC51" t="s">
        <v>113</v>
      </c>
      <c r="AD51" t="s">
        <v>113</v>
      </c>
      <c r="AE51" t="s">
        <v>113</v>
      </c>
      <c r="AF51" t="s">
        <v>113</v>
      </c>
      <c r="AG51" t="s">
        <v>113</v>
      </c>
      <c r="AH51" t="s">
        <v>113</v>
      </c>
      <c r="AI51" t="s">
        <v>113</v>
      </c>
      <c r="AJ51" t="s">
        <v>113</v>
      </c>
      <c r="AK51" t="s">
        <v>113</v>
      </c>
      <c r="AL51" t="s">
        <v>113</v>
      </c>
      <c r="AM51" t="s">
        <v>113</v>
      </c>
      <c r="AN51" t="s">
        <v>113</v>
      </c>
      <c r="AO51" t="s">
        <v>113</v>
      </c>
      <c r="AP51" t="s">
        <v>113</v>
      </c>
      <c r="AQ51" t="s">
        <v>113</v>
      </c>
      <c r="AR51" t="s">
        <v>113</v>
      </c>
      <c r="AS51" t="s">
        <v>113</v>
      </c>
      <c r="AT51" t="s">
        <v>113</v>
      </c>
      <c r="AU51" t="s">
        <v>113</v>
      </c>
      <c r="AV51" t="s">
        <v>113</v>
      </c>
      <c r="AW51" t="s">
        <v>113</v>
      </c>
      <c r="AX51" t="s">
        <v>113</v>
      </c>
      <c r="AY51" t="s">
        <v>113</v>
      </c>
      <c r="AZ51" t="s">
        <v>113</v>
      </c>
      <c r="BA51" t="s">
        <v>113</v>
      </c>
      <c r="BB51" t="s">
        <v>113</v>
      </c>
      <c r="BC51" t="s">
        <v>113</v>
      </c>
      <c r="BD51" t="s">
        <v>113</v>
      </c>
      <c r="BE51" t="s">
        <v>113</v>
      </c>
      <c r="BF51" t="s">
        <v>113</v>
      </c>
      <c r="BG51" t="s">
        <v>113</v>
      </c>
      <c r="BH51" t="s">
        <v>113</v>
      </c>
      <c r="BI51" t="s">
        <v>110</v>
      </c>
    </row>
    <row r="52" spans="1:61">
      <c r="A52" t="s">
        <v>311</v>
      </c>
      <c r="B52" s="2">
        <v>797140000</v>
      </c>
      <c r="C52" s="2">
        <v>452320000</v>
      </c>
      <c r="D52" s="2">
        <v>286020000</v>
      </c>
      <c r="E52" s="2">
        <v>522140000</v>
      </c>
      <c r="F52" s="2">
        <v>474780000</v>
      </c>
      <c r="G52" s="2">
        <v>419280000</v>
      </c>
      <c r="H52" s="2">
        <v>214000000</v>
      </c>
      <c r="I52" s="2">
        <v>380990000</v>
      </c>
      <c r="J52" s="2">
        <v>277560000</v>
      </c>
      <c r="K52" s="2">
        <v>167440000</v>
      </c>
      <c r="L52" s="3">
        <v>30000</v>
      </c>
      <c r="M52" s="3">
        <v>64540000</v>
      </c>
      <c r="N52" s="3">
        <v>64680000</v>
      </c>
      <c r="O52" s="3">
        <v>500000</v>
      </c>
      <c r="P52" s="3">
        <v>500000</v>
      </c>
      <c r="Q52" s="2">
        <v>301610000</v>
      </c>
      <c r="R52" s="2">
        <v>211760000</v>
      </c>
      <c r="S52" s="2">
        <v>178140000</v>
      </c>
      <c r="T52" s="2">
        <v>111670000</v>
      </c>
      <c r="U52" s="2">
        <v>955760000</v>
      </c>
      <c r="V52" s="2">
        <v>557740000</v>
      </c>
      <c r="W52" s="2">
        <v>489450000</v>
      </c>
      <c r="X52" s="2">
        <v>440400000</v>
      </c>
      <c r="Y52" s="2">
        <v>477050000</v>
      </c>
      <c r="Z52" s="2">
        <v>405500000</v>
      </c>
      <c r="AA52" s="2">
        <v>348550000</v>
      </c>
      <c r="AB52" s="2">
        <v>343560000</v>
      </c>
      <c r="AC52" s="2">
        <v>228410000</v>
      </c>
      <c r="AD52" s="2">
        <v>226210000</v>
      </c>
      <c r="AE52" s="2">
        <v>111590000</v>
      </c>
      <c r="AF52" s="3">
        <v>51910000</v>
      </c>
      <c r="AG52" s="2">
        <v>122090000</v>
      </c>
      <c r="AH52" s="3">
        <v>96340000</v>
      </c>
      <c r="AI52" s="3">
        <v>49460000</v>
      </c>
      <c r="AJ52" s="3">
        <v>27410000</v>
      </c>
      <c r="AK52" s="2">
        <v>180540000</v>
      </c>
      <c r="AL52" s="2">
        <v>127260000</v>
      </c>
      <c r="AM52" s="3">
        <v>60220000</v>
      </c>
      <c r="AN52" s="3">
        <v>27350000</v>
      </c>
      <c r="AO52" s="2">
        <v>158100000</v>
      </c>
      <c r="AP52" s="2">
        <v>156260000</v>
      </c>
      <c r="AQ52" s="2">
        <v>110020000</v>
      </c>
      <c r="AR52" s="3">
        <v>61750000</v>
      </c>
      <c r="AS52" s="2">
        <v>203560000</v>
      </c>
      <c r="AT52" s="2">
        <v>181090000</v>
      </c>
      <c r="AU52" s="2">
        <v>145810000</v>
      </c>
      <c r="AV52" s="3">
        <v>57390000</v>
      </c>
      <c r="AW52" s="2">
        <v>223050000</v>
      </c>
      <c r="AX52" s="2">
        <v>189300000</v>
      </c>
      <c r="AY52" s="2">
        <v>146510000</v>
      </c>
      <c r="AZ52" s="2">
        <v>121790000</v>
      </c>
      <c r="BA52" s="2">
        <v>275940000</v>
      </c>
      <c r="BB52" s="2">
        <v>171550000</v>
      </c>
      <c r="BC52" s="2">
        <v>109300000</v>
      </c>
      <c r="BD52" s="3">
        <v>82670000</v>
      </c>
      <c r="BE52" s="2">
        <v>272970000</v>
      </c>
      <c r="BF52" s="2">
        <v>156520000</v>
      </c>
      <c r="BG52" s="2">
        <v>121420000</v>
      </c>
      <c r="BH52" s="3">
        <v>41750000</v>
      </c>
      <c r="BI52" t="s">
        <v>110</v>
      </c>
    </row>
    <row r="53" spans="1:61">
      <c r="A53" t="s">
        <v>312</v>
      </c>
      <c r="B53" s="2">
        <v>-162140000</v>
      </c>
      <c r="C53" s="3">
        <v>-77320000</v>
      </c>
      <c r="D53" s="3">
        <v>-31020000</v>
      </c>
      <c r="E53" s="2">
        <v>254120000</v>
      </c>
      <c r="F53" s="2">
        <v>260980000</v>
      </c>
      <c r="G53" s="2">
        <v>246480000</v>
      </c>
      <c r="H53" s="2">
        <v>321760000</v>
      </c>
      <c r="I53" s="3">
        <v>-990000</v>
      </c>
      <c r="J53" s="3">
        <v>52440000</v>
      </c>
      <c r="K53" s="2">
        <v>122560000</v>
      </c>
      <c r="L53" s="2">
        <v>199970000</v>
      </c>
      <c r="M53" s="3">
        <v>-64040000</v>
      </c>
      <c r="N53" s="3">
        <v>-64180000</v>
      </c>
      <c r="O53">
        <v>0</v>
      </c>
      <c r="P53">
        <v>0</v>
      </c>
      <c r="Q53" s="2">
        <v>-220610000</v>
      </c>
      <c r="R53" s="2">
        <v>-130760000</v>
      </c>
      <c r="S53" s="2">
        <v>-113140000</v>
      </c>
      <c r="T53" s="3">
        <v>-46670000</v>
      </c>
      <c r="U53" s="2">
        <v>395540000</v>
      </c>
      <c r="V53" s="2">
        <v>-115740000</v>
      </c>
      <c r="W53" s="3">
        <v>-74450000</v>
      </c>
      <c r="X53" s="3">
        <v>-96400000</v>
      </c>
      <c r="Y53" s="3">
        <v>62950000</v>
      </c>
      <c r="Z53" s="3">
        <v>-85500000</v>
      </c>
      <c r="AA53" s="3">
        <v>-63550000</v>
      </c>
      <c r="AB53" s="2">
        <v>-120060000</v>
      </c>
      <c r="AC53" s="3">
        <v>81590000</v>
      </c>
      <c r="AD53" s="3">
        <v>61790000</v>
      </c>
      <c r="AE53" s="3">
        <v>58410000</v>
      </c>
      <c r="AF53" s="3">
        <v>-11910000</v>
      </c>
      <c r="AG53" s="2">
        <v>106910000</v>
      </c>
      <c r="AH53" s="2">
        <v>132660000</v>
      </c>
      <c r="AI53" s="2">
        <v>139540000</v>
      </c>
      <c r="AJ53" s="2">
        <v>121590000</v>
      </c>
      <c r="AK53" s="3">
        <v>-75540000</v>
      </c>
      <c r="AL53" s="3">
        <v>-22260000</v>
      </c>
      <c r="AM53" s="3">
        <v>9780000</v>
      </c>
      <c r="AN53" s="3">
        <v>17650000</v>
      </c>
      <c r="AO53" s="3">
        <v>-34100000</v>
      </c>
      <c r="AP53" s="3">
        <v>-38260000</v>
      </c>
      <c r="AQ53" s="3">
        <v>7980000</v>
      </c>
      <c r="AR53" s="3">
        <v>13250000</v>
      </c>
      <c r="AS53" s="3">
        <v>-67060000</v>
      </c>
      <c r="AT53" s="3">
        <v>-44590000</v>
      </c>
      <c r="AU53" s="3">
        <v>-31810000</v>
      </c>
      <c r="AV53" s="3">
        <v>2610000</v>
      </c>
      <c r="AW53" s="3">
        <v>12240000</v>
      </c>
      <c r="AX53" s="3">
        <v>10990000</v>
      </c>
      <c r="AY53" s="3">
        <v>-39510000</v>
      </c>
      <c r="AZ53" s="3">
        <v>-73790000</v>
      </c>
      <c r="BA53" s="2">
        <v>-115850000</v>
      </c>
      <c r="BB53" s="3">
        <v>-49960000</v>
      </c>
      <c r="BC53" s="3">
        <v>-18010000</v>
      </c>
      <c r="BD53" s="3">
        <v>-4870000</v>
      </c>
      <c r="BE53" s="3">
        <v>63450000</v>
      </c>
      <c r="BF53" s="3">
        <v>99260000</v>
      </c>
      <c r="BG53" s="3">
        <v>16280000</v>
      </c>
      <c r="BH53" s="3">
        <v>14650000</v>
      </c>
      <c r="BI53" t="s">
        <v>110</v>
      </c>
    </row>
    <row r="54" spans="1:61">
      <c r="A54" t="s">
        <v>313</v>
      </c>
      <c r="B54" t="s">
        <v>113</v>
      </c>
      <c r="C54" t="s">
        <v>113</v>
      </c>
      <c r="D54" t="s">
        <v>113</v>
      </c>
      <c r="E54" t="s">
        <v>113</v>
      </c>
      <c r="F54" t="s">
        <v>113</v>
      </c>
      <c r="G54" t="s">
        <v>113</v>
      </c>
      <c r="H54" t="s">
        <v>113</v>
      </c>
      <c r="I54" t="s">
        <v>113</v>
      </c>
      <c r="J54" t="s">
        <v>113</v>
      </c>
      <c r="K54" t="s">
        <v>113</v>
      </c>
      <c r="L54" t="s">
        <v>113</v>
      </c>
      <c r="M54" t="s">
        <v>113</v>
      </c>
      <c r="N54" t="s">
        <v>113</v>
      </c>
      <c r="O54" t="s">
        <v>113</v>
      </c>
      <c r="P54" t="s">
        <v>113</v>
      </c>
      <c r="Q54" t="s">
        <v>113</v>
      </c>
      <c r="R54" t="s">
        <v>113</v>
      </c>
      <c r="S54" t="s">
        <v>113</v>
      </c>
      <c r="T54" t="s">
        <v>113</v>
      </c>
      <c r="U54" t="s">
        <v>113</v>
      </c>
      <c r="V54" t="s">
        <v>113</v>
      </c>
      <c r="W54" t="s">
        <v>113</v>
      </c>
      <c r="X54" t="s">
        <v>113</v>
      </c>
      <c r="Y54" t="s">
        <v>113</v>
      </c>
      <c r="Z54" t="s">
        <v>113</v>
      </c>
      <c r="AA54" t="s">
        <v>113</v>
      </c>
      <c r="AB54" t="s">
        <v>113</v>
      </c>
      <c r="AC54" t="s">
        <v>113</v>
      </c>
      <c r="AD54" t="s">
        <v>113</v>
      </c>
      <c r="AE54" t="s">
        <v>113</v>
      </c>
      <c r="AF54" t="s">
        <v>113</v>
      </c>
      <c r="AG54" t="s">
        <v>113</v>
      </c>
      <c r="AH54" t="s">
        <v>113</v>
      </c>
      <c r="AI54" t="s">
        <v>113</v>
      </c>
      <c r="AJ54" t="s">
        <v>113</v>
      </c>
      <c r="AK54" t="s">
        <v>113</v>
      </c>
      <c r="AL54" t="s">
        <v>113</v>
      </c>
      <c r="AM54" t="s">
        <v>113</v>
      </c>
      <c r="AN54" t="s">
        <v>113</v>
      </c>
      <c r="AO54" t="s">
        <v>113</v>
      </c>
      <c r="AP54" t="s">
        <v>113</v>
      </c>
      <c r="AQ54" t="s">
        <v>113</v>
      </c>
      <c r="AR54" t="s">
        <v>113</v>
      </c>
      <c r="AS54" t="s">
        <v>113</v>
      </c>
      <c r="AT54" t="s">
        <v>113</v>
      </c>
      <c r="AU54" t="s">
        <v>113</v>
      </c>
      <c r="AV54" t="s">
        <v>113</v>
      </c>
      <c r="AW54" t="s">
        <v>113</v>
      </c>
      <c r="AX54" t="s">
        <v>113</v>
      </c>
      <c r="AY54" t="s">
        <v>113</v>
      </c>
      <c r="AZ54" t="s">
        <v>113</v>
      </c>
      <c r="BA54" t="s">
        <v>113</v>
      </c>
      <c r="BB54" t="s">
        <v>113</v>
      </c>
      <c r="BC54" t="s">
        <v>113</v>
      </c>
      <c r="BD54" t="s">
        <v>113</v>
      </c>
      <c r="BE54" t="s">
        <v>113</v>
      </c>
      <c r="BF54" t="s">
        <v>113</v>
      </c>
      <c r="BG54" t="s">
        <v>113</v>
      </c>
      <c r="BH54" t="s">
        <v>113</v>
      </c>
      <c r="BI54" t="s">
        <v>110</v>
      </c>
    </row>
    <row r="55" spans="1:61">
      <c r="A55" t="s">
        <v>314</v>
      </c>
      <c r="B55" s="3">
        <v>36660000</v>
      </c>
      <c r="C55" s="2">
        <v>-431610000</v>
      </c>
      <c r="D55" s="2">
        <v>-388940000</v>
      </c>
      <c r="E55" s="2">
        <v>246910000</v>
      </c>
      <c r="F55" s="2">
        <v>-125300000</v>
      </c>
      <c r="G55" s="2">
        <v>-207670000</v>
      </c>
      <c r="H55" s="3">
        <v>53120000</v>
      </c>
      <c r="I55" s="2">
        <v>169580000</v>
      </c>
      <c r="J55" s="2">
        <v>224430000</v>
      </c>
      <c r="K55" s="2">
        <v>-181100000</v>
      </c>
      <c r="L55" s="3">
        <v>56200000</v>
      </c>
      <c r="M55" s="2">
        <v>-155250000</v>
      </c>
      <c r="N55" s="3">
        <v>-98600000</v>
      </c>
      <c r="O55" s="2">
        <v>-131710000</v>
      </c>
      <c r="P55" s="2">
        <v>-141450000</v>
      </c>
      <c r="Q55" s="2">
        <v>562860000</v>
      </c>
      <c r="R55" s="2">
        <v>471140000</v>
      </c>
      <c r="S55" s="2">
        <v>-166290000</v>
      </c>
      <c r="T55" s="2">
        <v>-198360000</v>
      </c>
      <c r="U55" s="2">
        <v>420910000</v>
      </c>
      <c r="V55" s="3">
        <v>29460000</v>
      </c>
      <c r="W55" s="3">
        <v>-2440000</v>
      </c>
      <c r="X55" s="3">
        <v>-2650000</v>
      </c>
      <c r="Y55" s="3">
        <v>-13630000</v>
      </c>
      <c r="Z55" s="3">
        <v>34820000</v>
      </c>
      <c r="AA55" s="3">
        <v>-1320000</v>
      </c>
      <c r="AB55" s="3">
        <v>49190000</v>
      </c>
      <c r="AC55" s="3">
        <v>-11940000</v>
      </c>
      <c r="AD55" s="3">
        <v>-17170000</v>
      </c>
      <c r="AE55" s="3">
        <v>19920000</v>
      </c>
      <c r="AF55" s="3">
        <v>-11380000</v>
      </c>
      <c r="AG55" s="3">
        <v>-1830000</v>
      </c>
      <c r="AH55" s="3">
        <v>18270000</v>
      </c>
      <c r="AI55" s="3">
        <v>-14760000</v>
      </c>
      <c r="AJ55" s="3">
        <v>44470000</v>
      </c>
      <c r="AK55" s="3">
        <v>-860000</v>
      </c>
      <c r="AL55" s="3">
        <v>17650000</v>
      </c>
      <c r="AM55" s="3">
        <v>35910000</v>
      </c>
      <c r="AN55" s="3">
        <v>6260000</v>
      </c>
      <c r="AO55" s="3">
        <v>37700000</v>
      </c>
      <c r="AP55" s="3">
        <v>-1800000</v>
      </c>
      <c r="AQ55" s="3">
        <v>23860000</v>
      </c>
      <c r="AR55" s="3">
        <v>4150000</v>
      </c>
      <c r="AS55" s="3">
        <v>-17270000</v>
      </c>
      <c r="AT55" s="3">
        <v>-12150000</v>
      </c>
      <c r="AU55" s="3">
        <v>31070000</v>
      </c>
      <c r="AV55" s="3">
        <v>76490000</v>
      </c>
      <c r="AW55" s="2">
        <v>-112800000</v>
      </c>
      <c r="AX55" s="2">
        <v>-101710000</v>
      </c>
      <c r="AY55" s="2">
        <v>-109170000</v>
      </c>
      <c r="AZ55" s="3">
        <v>-50850000</v>
      </c>
      <c r="BA55" s="3">
        <v>87890000</v>
      </c>
      <c r="BB55" s="3">
        <v>50590000</v>
      </c>
      <c r="BC55" s="3">
        <v>-22650000</v>
      </c>
      <c r="BD55" s="3">
        <v>120000</v>
      </c>
      <c r="BE55" s="3">
        <v>33150000</v>
      </c>
      <c r="BF55" s="3">
        <v>30690000</v>
      </c>
      <c r="BG55" s="3">
        <v>3250000</v>
      </c>
      <c r="BH55" s="3">
        <v>28590000</v>
      </c>
      <c r="BI55" t="s">
        <v>110</v>
      </c>
    </row>
    <row r="56" spans="1:61">
      <c r="A56" t="s">
        <v>315</v>
      </c>
      <c r="B56" s="2">
        <v>1266750000</v>
      </c>
      <c r="C56" s="2">
        <v>1266750000</v>
      </c>
      <c r="D56" s="2">
        <v>1266750000</v>
      </c>
      <c r="E56" s="2">
        <v>1019840000</v>
      </c>
      <c r="F56" s="2">
        <v>1019610000</v>
      </c>
      <c r="G56" s="2">
        <v>1019610000</v>
      </c>
      <c r="H56" s="2">
        <v>1019610000</v>
      </c>
      <c r="I56" s="2">
        <v>850030000</v>
      </c>
      <c r="J56" s="2">
        <v>850030000</v>
      </c>
      <c r="K56" s="2">
        <v>850030000</v>
      </c>
      <c r="L56" s="2">
        <v>850030000</v>
      </c>
      <c r="M56" s="2">
        <v>1005280000</v>
      </c>
      <c r="N56" s="2">
        <v>1005280000</v>
      </c>
      <c r="O56" s="2">
        <v>1005280000</v>
      </c>
      <c r="P56" s="2">
        <v>1005280000</v>
      </c>
      <c r="Q56" s="2">
        <v>442410000</v>
      </c>
      <c r="R56" s="2">
        <v>442410000</v>
      </c>
      <c r="S56" s="2">
        <v>442410000</v>
      </c>
      <c r="T56" s="2">
        <v>442410000</v>
      </c>
      <c r="U56" s="3">
        <v>21510000</v>
      </c>
      <c r="V56" s="3">
        <v>21510000</v>
      </c>
      <c r="W56" s="3">
        <v>21510000</v>
      </c>
      <c r="X56" s="3">
        <v>21510000</v>
      </c>
      <c r="Y56" s="3">
        <v>35140000</v>
      </c>
      <c r="Z56" s="3">
        <v>35140000</v>
      </c>
      <c r="AA56" s="3">
        <v>35140000</v>
      </c>
      <c r="AB56" s="3">
        <v>35140000</v>
      </c>
      <c r="AC56" s="3">
        <v>47080000</v>
      </c>
      <c r="AD56" s="3">
        <v>47080000</v>
      </c>
      <c r="AE56" s="3">
        <v>47080000</v>
      </c>
      <c r="AF56" s="3">
        <v>47080000</v>
      </c>
      <c r="AG56" s="3">
        <v>48900000</v>
      </c>
      <c r="AH56" s="3">
        <v>48900000</v>
      </c>
      <c r="AI56" s="3">
        <v>48900000</v>
      </c>
      <c r="AJ56" s="3">
        <v>48900000</v>
      </c>
      <c r="AK56" s="3">
        <v>49770000</v>
      </c>
      <c r="AL56" s="3">
        <v>49770000</v>
      </c>
      <c r="AM56" s="3">
        <v>49770000</v>
      </c>
      <c r="AN56" s="3">
        <v>49770000</v>
      </c>
      <c r="AO56" s="3">
        <v>12070000</v>
      </c>
      <c r="AP56" s="3">
        <v>12070000</v>
      </c>
      <c r="AQ56" s="3">
        <v>12070000</v>
      </c>
      <c r="AR56" s="3">
        <v>12070000</v>
      </c>
      <c r="AS56" s="3">
        <v>29340000</v>
      </c>
      <c r="AT56" s="3">
        <v>29340000</v>
      </c>
      <c r="AU56" s="3">
        <v>29340000</v>
      </c>
      <c r="AV56" s="3">
        <v>29340000</v>
      </c>
      <c r="AW56" s="2">
        <v>142140000</v>
      </c>
      <c r="AX56" s="2">
        <v>142140000</v>
      </c>
      <c r="AY56" s="2">
        <v>142140000</v>
      </c>
      <c r="AZ56" s="2">
        <v>142140000</v>
      </c>
      <c r="BA56" s="3">
        <v>54250000</v>
      </c>
      <c r="BB56" s="3">
        <v>54070000</v>
      </c>
      <c r="BC56" s="3">
        <v>54070000</v>
      </c>
      <c r="BD56" s="3">
        <v>54250000</v>
      </c>
      <c r="BE56" s="3">
        <v>21110000</v>
      </c>
      <c r="BF56" s="3">
        <v>21110000</v>
      </c>
      <c r="BG56" s="3">
        <v>20890000</v>
      </c>
      <c r="BH56" s="3">
        <v>21110000</v>
      </c>
      <c r="BI56" t="s">
        <v>110</v>
      </c>
    </row>
    <row r="57" spans="1:61">
      <c r="A57" t="s">
        <v>316</v>
      </c>
      <c r="B57" s="2">
        <v>1303410000</v>
      </c>
      <c r="C57" s="2">
        <v>835140000</v>
      </c>
      <c r="D57" s="2">
        <v>877810000</v>
      </c>
      <c r="E57" s="2">
        <v>1266750000</v>
      </c>
      <c r="F57" s="2">
        <v>894310000</v>
      </c>
      <c r="G57" s="2">
        <v>811940000</v>
      </c>
      <c r="H57" s="2">
        <v>1072730000</v>
      </c>
      <c r="I57" s="2">
        <v>1019610000</v>
      </c>
      <c r="J57" s="2">
        <v>1074450000</v>
      </c>
      <c r="K57" s="2">
        <v>668930000</v>
      </c>
      <c r="L57" s="2">
        <v>906230000</v>
      </c>
      <c r="M57" s="2">
        <v>850030000</v>
      </c>
      <c r="N57" s="2">
        <v>906670000</v>
      </c>
      <c r="O57" s="2">
        <v>873570000</v>
      </c>
      <c r="P57" s="2">
        <v>863820000</v>
      </c>
      <c r="Q57" s="2">
        <v>1005280000</v>
      </c>
      <c r="R57" s="2">
        <v>913550000</v>
      </c>
      <c r="S57" s="2">
        <v>276120000</v>
      </c>
      <c r="T57" s="2">
        <v>244050000</v>
      </c>
      <c r="U57" s="2">
        <v>442410000</v>
      </c>
      <c r="V57" s="3">
        <v>50970000</v>
      </c>
      <c r="W57" s="3">
        <v>19060000</v>
      </c>
      <c r="X57" s="3">
        <v>18850000</v>
      </c>
      <c r="Y57" s="3">
        <v>21510000</v>
      </c>
      <c r="Z57" s="3">
        <v>69960000</v>
      </c>
      <c r="AA57" s="3">
        <v>33820000</v>
      </c>
      <c r="AB57" s="3">
        <v>84330000</v>
      </c>
      <c r="AC57" s="3">
        <v>35140000</v>
      </c>
      <c r="AD57" s="3">
        <v>29900000</v>
      </c>
      <c r="AE57" s="3">
        <v>66990000</v>
      </c>
      <c r="AF57" s="3">
        <v>35690000</v>
      </c>
      <c r="AG57" s="3">
        <v>47080000</v>
      </c>
      <c r="AH57" s="3">
        <v>67180000</v>
      </c>
      <c r="AI57" s="3">
        <v>34150000</v>
      </c>
      <c r="AJ57" s="3">
        <v>93380000</v>
      </c>
      <c r="AK57" s="3">
        <v>48900000</v>
      </c>
      <c r="AL57" s="3">
        <v>67420000</v>
      </c>
      <c r="AM57" s="3">
        <v>85680000</v>
      </c>
      <c r="AN57" s="3">
        <v>56030000</v>
      </c>
      <c r="AO57" s="3">
        <v>49770000</v>
      </c>
      <c r="AP57" s="3">
        <v>10270000</v>
      </c>
      <c r="AQ57" s="3">
        <v>35930000</v>
      </c>
      <c r="AR57" s="3">
        <v>16220000</v>
      </c>
      <c r="AS57" s="3">
        <v>12070000</v>
      </c>
      <c r="AT57" s="3">
        <v>17190000</v>
      </c>
      <c r="AU57" s="3">
        <v>60410000</v>
      </c>
      <c r="AV57" s="2">
        <v>105840000</v>
      </c>
      <c r="AW57" s="3">
        <v>29340000</v>
      </c>
      <c r="AX57" s="3">
        <v>40430000</v>
      </c>
      <c r="AY57" s="3">
        <v>32970000</v>
      </c>
      <c r="AZ57" s="3">
        <v>91290000</v>
      </c>
      <c r="BA57" s="2">
        <v>142140000</v>
      </c>
      <c r="BB57" s="2">
        <v>104660000</v>
      </c>
      <c r="BC57" s="3">
        <v>31420000</v>
      </c>
      <c r="BD57" s="3">
        <v>54380000</v>
      </c>
      <c r="BE57" s="3">
        <v>54250000</v>
      </c>
      <c r="BF57" s="3">
        <v>51800000</v>
      </c>
      <c r="BG57" s="3">
        <v>24140000</v>
      </c>
      <c r="BH57" s="3">
        <v>49690000</v>
      </c>
      <c r="BI57" t="s">
        <v>110</v>
      </c>
    </row>
    <row r="58" spans="1:61">
      <c r="A58" t="s">
        <v>9</v>
      </c>
      <c r="B58" t="s">
        <v>113</v>
      </c>
      <c r="C58" s="2">
        <v>117470000</v>
      </c>
      <c r="D58" t="s">
        <v>113</v>
      </c>
      <c r="E58" s="2">
        <v>404370000</v>
      </c>
      <c r="F58" t="s">
        <v>113</v>
      </c>
      <c r="G58" s="2">
        <v>194170000</v>
      </c>
      <c r="H58" t="s">
        <v>113</v>
      </c>
      <c r="I58" s="2">
        <v>350410000</v>
      </c>
      <c r="J58" t="s">
        <v>113</v>
      </c>
      <c r="K58" s="2">
        <v>146260000</v>
      </c>
      <c r="L58" t="s">
        <v>113</v>
      </c>
      <c r="M58" s="2">
        <v>163520000</v>
      </c>
      <c r="N58" t="s">
        <v>113</v>
      </c>
      <c r="O58" s="3">
        <v>47490000</v>
      </c>
      <c r="P58" t="s">
        <v>113</v>
      </c>
      <c r="Q58" s="2">
        <v>110840000</v>
      </c>
      <c r="R58" t="s">
        <v>113</v>
      </c>
      <c r="S58" s="3">
        <v>24680000</v>
      </c>
      <c r="T58" t="s">
        <v>113</v>
      </c>
      <c r="U58" s="3">
        <v>75040000</v>
      </c>
      <c r="V58" t="s">
        <v>113</v>
      </c>
      <c r="W58" s="3">
        <v>17600000</v>
      </c>
      <c r="X58" t="s">
        <v>113</v>
      </c>
      <c r="Y58" s="3">
        <v>59140000</v>
      </c>
      <c r="Z58" t="s">
        <v>113</v>
      </c>
      <c r="AA58" s="3">
        <v>14200000</v>
      </c>
      <c r="AB58" t="s">
        <v>113</v>
      </c>
      <c r="AC58" s="3">
        <v>65560000</v>
      </c>
      <c r="AD58" t="s">
        <v>113</v>
      </c>
      <c r="AE58" s="3">
        <v>28030000</v>
      </c>
      <c r="AF58" t="s">
        <v>113</v>
      </c>
      <c r="AG58" s="2">
        <v>112240000</v>
      </c>
      <c r="AH58" t="s">
        <v>113</v>
      </c>
      <c r="AI58" s="3">
        <v>31910000</v>
      </c>
      <c r="AJ58" t="s">
        <v>113</v>
      </c>
      <c r="AK58" s="3">
        <v>92130000</v>
      </c>
      <c r="AL58" t="s">
        <v>113</v>
      </c>
      <c r="AM58" s="3">
        <v>25000000</v>
      </c>
      <c r="AN58" t="s">
        <v>113</v>
      </c>
      <c r="AO58" s="3">
        <v>41650000</v>
      </c>
      <c r="AP58" t="s">
        <v>113</v>
      </c>
      <c r="AQ58" s="3">
        <v>17850000</v>
      </c>
      <c r="AR58" t="s">
        <v>113</v>
      </c>
      <c r="AS58" s="3">
        <v>35720000</v>
      </c>
      <c r="AT58" t="s">
        <v>113</v>
      </c>
      <c r="AU58" s="3">
        <v>17320000</v>
      </c>
      <c r="AV58">
        <v>0</v>
      </c>
      <c r="AW58" s="3">
        <v>31150000</v>
      </c>
      <c r="AX58">
        <v>0</v>
      </c>
      <c r="AY58" s="3">
        <v>14260000</v>
      </c>
      <c r="AZ58" t="s">
        <v>113</v>
      </c>
      <c r="BA58" s="3">
        <v>17390000</v>
      </c>
      <c r="BB58" t="s">
        <v>113</v>
      </c>
      <c r="BC58" s="3">
        <v>1510000</v>
      </c>
      <c r="BD58" t="s">
        <v>113</v>
      </c>
      <c r="BE58" s="3">
        <v>2400000</v>
      </c>
      <c r="BF58" t="s">
        <v>113</v>
      </c>
      <c r="BG58" s="3">
        <v>1280000</v>
      </c>
      <c r="BH58" t="s">
        <v>113</v>
      </c>
      <c r="BI58" t="s">
        <v>110</v>
      </c>
    </row>
    <row r="59" spans="1:61">
      <c r="A59" t="s">
        <v>260</v>
      </c>
      <c r="B59" t="s">
        <v>113</v>
      </c>
      <c r="C59" t="s">
        <v>113</v>
      </c>
      <c r="D59" t="s">
        <v>113</v>
      </c>
      <c r="E59" t="s">
        <v>113</v>
      </c>
      <c r="F59" t="s">
        <v>113</v>
      </c>
      <c r="G59" t="s">
        <v>113</v>
      </c>
      <c r="H59" t="s">
        <v>113</v>
      </c>
      <c r="I59" t="s">
        <v>113</v>
      </c>
      <c r="J59" t="s">
        <v>113</v>
      </c>
      <c r="K59" t="s">
        <v>113</v>
      </c>
      <c r="L59" t="s">
        <v>113</v>
      </c>
      <c r="M59" t="s">
        <v>113</v>
      </c>
      <c r="N59" t="s">
        <v>113</v>
      </c>
      <c r="O59" t="s">
        <v>113</v>
      </c>
      <c r="P59" t="s">
        <v>113</v>
      </c>
      <c r="Q59" t="s">
        <v>113</v>
      </c>
      <c r="R59" t="s">
        <v>113</v>
      </c>
      <c r="S59" t="s">
        <v>113</v>
      </c>
      <c r="T59" t="s">
        <v>113</v>
      </c>
      <c r="U59" t="s">
        <v>113</v>
      </c>
      <c r="V59" t="s">
        <v>113</v>
      </c>
      <c r="W59" t="s">
        <v>113</v>
      </c>
      <c r="X59" t="s">
        <v>113</v>
      </c>
      <c r="Y59" t="s">
        <v>113</v>
      </c>
      <c r="Z59" t="s">
        <v>113</v>
      </c>
      <c r="AA59" t="s">
        <v>113</v>
      </c>
      <c r="AB59" t="s">
        <v>113</v>
      </c>
      <c r="AC59" t="s">
        <v>113</v>
      </c>
      <c r="AD59" t="s">
        <v>113</v>
      </c>
      <c r="AE59" t="s">
        <v>113</v>
      </c>
      <c r="AF59" t="s">
        <v>113</v>
      </c>
      <c r="AG59" t="s">
        <v>113</v>
      </c>
      <c r="AH59" t="s">
        <v>113</v>
      </c>
      <c r="AI59" t="s">
        <v>113</v>
      </c>
      <c r="AJ59" t="s">
        <v>113</v>
      </c>
      <c r="AK59" t="s">
        <v>113</v>
      </c>
      <c r="AL59" t="s">
        <v>113</v>
      </c>
      <c r="AM59" t="s">
        <v>113</v>
      </c>
      <c r="AN59" t="s">
        <v>113</v>
      </c>
      <c r="AO59" t="s">
        <v>113</v>
      </c>
      <c r="AP59" t="s">
        <v>113</v>
      </c>
      <c r="AQ59" t="s">
        <v>113</v>
      </c>
      <c r="AR59" t="s">
        <v>113</v>
      </c>
      <c r="AS59" t="s">
        <v>113</v>
      </c>
      <c r="AT59" t="s">
        <v>113</v>
      </c>
      <c r="AU59" t="s">
        <v>113</v>
      </c>
      <c r="AV59" t="s">
        <v>113</v>
      </c>
      <c r="AW59" t="s">
        <v>113</v>
      </c>
      <c r="AX59" t="s">
        <v>113</v>
      </c>
      <c r="AY59" t="s">
        <v>113</v>
      </c>
      <c r="AZ59" t="s">
        <v>113</v>
      </c>
      <c r="BA59" t="s">
        <v>113</v>
      </c>
      <c r="BB59" t="s">
        <v>113</v>
      </c>
      <c r="BC59" t="s">
        <v>113</v>
      </c>
      <c r="BD59" t="s">
        <v>113</v>
      </c>
      <c r="BE59" t="s">
        <v>113</v>
      </c>
      <c r="BF59" t="s">
        <v>113</v>
      </c>
      <c r="BG59" t="s">
        <v>113</v>
      </c>
      <c r="BH59" t="s">
        <v>113</v>
      </c>
      <c r="BI59" t="s">
        <v>110</v>
      </c>
    </row>
    <row r="60" spans="1:61">
      <c r="A60" t="s">
        <v>317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113</v>
      </c>
      <c r="H60" t="s">
        <v>113</v>
      </c>
      <c r="I60" t="s">
        <v>113</v>
      </c>
      <c r="J60" t="s">
        <v>113</v>
      </c>
      <c r="K60" t="s">
        <v>113</v>
      </c>
      <c r="L60" t="s">
        <v>113</v>
      </c>
      <c r="M60" t="s">
        <v>113</v>
      </c>
      <c r="N60" t="s">
        <v>113</v>
      </c>
      <c r="O60" t="s">
        <v>113</v>
      </c>
      <c r="P60" t="s">
        <v>113</v>
      </c>
      <c r="Q60" t="s">
        <v>113</v>
      </c>
      <c r="R60" t="s">
        <v>113</v>
      </c>
      <c r="S60" t="s">
        <v>113</v>
      </c>
      <c r="T60" t="s">
        <v>113</v>
      </c>
      <c r="U60" t="s">
        <v>113</v>
      </c>
      <c r="V60" t="s">
        <v>113</v>
      </c>
      <c r="W60" t="s">
        <v>113</v>
      </c>
      <c r="X60" t="s">
        <v>113</v>
      </c>
      <c r="Y60" t="s">
        <v>113</v>
      </c>
      <c r="Z60" t="s">
        <v>113</v>
      </c>
      <c r="AA60" t="s">
        <v>113</v>
      </c>
      <c r="AB60" t="s">
        <v>113</v>
      </c>
      <c r="AC60" t="s">
        <v>113</v>
      </c>
      <c r="AD60" t="s">
        <v>113</v>
      </c>
      <c r="AE60" t="s">
        <v>113</v>
      </c>
      <c r="AF60" t="s">
        <v>113</v>
      </c>
      <c r="AG60" t="s">
        <v>113</v>
      </c>
      <c r="AH60" t="s">
        <v>113</v>
      </c>
      <c r="AI60" t="s">
        <v>113</v>
      </c>
      <c r="AJ60" t="s">
        <v>113</v>
      </c>
      <c r="AK60" t="s">
        <v>113</v>
      </c>
      <c r="AL60" t="s">
        <v>113</v>
      </c>
      <c r="AM60" t="s">
        <v>113</v>
      </c>
      <c r="AN60" t="s">
        <v>113</v>
      </c>
      <c r="AO60" t="s">
        <v>113</v>
      </c>
      <c r="AP60" t="s">
        <v>113</v>
      </c>
      <c r="AQ60" t="s">
        <v>113</v>
      </c>
      <c r="AR60" t="s">
        <v>113</v>
      </c>
      <c r="AS60" t="s">
        <v>113</v>
      </c>
      <c r="AT60" t="s">
        <v>113</v>
      </c>
      <c r="AU60" t="s">
        <v>113</v>
      </c>
      <c r="AV60" t="s">
        <v>113</v>
      </c>
      <c r="AW60" t="s">
        <v>113</v>
      </c>
      <c r="AX60" t="s">
        <v>113</v>
      </c>
      <c r="AY60" t="s">
        <v>113</v>
      </c>
      <c r="AZ60" t="s">
        <v>113</v>
      </c>
      <c r="BA60" t="s">
        <v>113</v>
      </c>
      <c r="BB60" t="s">
        <v>113</v>
      </c>
      <c r="BC60" t="s">
        <v>113</v>
      </c>
      <c r="BD60" t="s">
        <v>113</v>
      </c>
      <c r="BE60" t="s">
        <v>113</v>
      </c>
      <c r="BF60" t="s">
        <v>113</v>
      </c>
      <c r="BG60" t="s">
        <v>113</v>
      </c>
      <c r="BH60" t="s">
        <v>113</v>
      </c>
      <c r="BI60" t="s">
        <v>110</v>
      </c>
    </row>
    <row r="61" spans="1:61">
      <c r="A61" t="s">
        <v>318</v>
      </c>
      <c r="B61" t="s">
        <v>113</v>
      </c>
      <c r="C61" s="3">
        <v>-430000</v>
      </c>
      <c r="D61" t="s">
        <v>113</v>
      </c>
      <c r="E61" s="3">
        <v>1250000</v>
      </c>
      <c r="F61" t="s">
        <v>113</v>
      </c>
      <c r="G61" s="3">
        <v>1640000</v>
      </c>
      <c r="H61" t="s">
        <v>113</v>
      </c>
      <c r="I61" s="3">
        <v>-400000</v>
      </c>
      <c r="J61" t="s">
        <v>113</v>
      </c>
      <c r="K61" s="3">
        <v>1850000</v>
      </c>
      <c r="L61" t="s">
        <v>113</v>
      </c>
      <c r="M61" s="3">
        <v>280000</v>
      </c>
      <c r="N61" t="s">
        <v>113</v>
      </c>
      <c r="O61" s="3">
        <v>20000</v>
      </c>
      <c r="P61" t="s">
        <v>113</v>
      </c>
      <c r="Q61" s="3">
        <v>1490000</v>
      </c>
      <c r="R61" t="s">
        <v>113</v>
      </c>
      <c r="S61" s="3">
        <v>1220000</v>
      </c>
      <c r="T61" t="s">
        <v>113</v>
      </c>
      <c r="U61" s="3">
        <v>-3360000</v>
      </c>
      <c r="V61" t="s">
        <v>113</v>
      </c>
      <c r="W61" s="3">
        <v>-2710000</v>
      </c>
      <c r="X61" t="s">
        <v>113</v>
      </c>
      <c r="Y61" s="3">
        <v>3770000</v>
      </c>
      <c r="Z61" t="s">
        <v>113</v>
      </c>
      <c r="AA61" t="s">
        <v>113</v>
      </c>
      <c r="AB61" t="s">
        <v>113</v>
      </c>
      <c r="AC61" s="3">
        <v>-1480000</v>
      </c>
      <c r="AD61" t="s">
        <v>113</v>
      </c>
      <c r="AE61" t="s">
        <v>113</v>
      </c>
      <c r="AF61" t="s">
        <v>113</v>
      </c>
      <c r="AG61" s="3">
        <v>1230000</v>
      </c>
      <c r="AH61" t="s">
        <v>113</v>
      </c>
      <c r="AI61" t="s">
        <v>113</v>
      </c>
      <c r="AJ61" t="s">
        <v>113</v>
      </c>
      <c r="AK61" s="3">
        <v>-1120000</v>
      </c>
      <c r="AL61" t="s">
        <v>113</v>
      </c>
      <c r="AM61" t="s">
        <v>113</v>
      </c>
      <c r="AN61" t="s">
        <v>113</v>
      </c>
      <c r="AO61" s="3">
        <v>1860000</v>
      </c>
      <c r="AP61" t="s">
        <v>113</v>
      </c>
      <c r="AQ61" t="s">
        <v>113</v>
      </c>
      <c r="AR61" t="s">
        <v>113</v>
      </c>
      <c r="AS61" s="3">
        <v>1910000</v>
      </c>
      <c r="AT61" t="s">
        <v>113</v>
      </c>
      <c r="AU61" s="3">
        <v>1790000</v>
      </c>
      <c r="AV61" t="s">
        <v>113</v>
      </c>
      <c r="AW61" s="3">
        <v>1090000</v>
      </c>
      <c r="AX61" t="s">
        <v>113</v>
      </c>
      <c r="AY61" t="s">
        <v>113</v>
      </c>
      <c r="AZ61" t="s">
        <v>113</v>
      </c>
      <c r="BA61" s="3">
        <v>390000</v>
      </c>
      <c r="BB61" t="s">
        <v>113</v>
      </c>
      <c r="BC61" s="3">
        <v>2210000</v>
      </c>
      <c r="BD61" t="s">
        <v>113</v>
      </c>
      <c r="BE61" s="3">
        <v>3120000</v>
      </c>
      <c r="BF61" t="s">
        <v>113</v>
      </c>
      <c r="BG61" s="3">
        <v>400000</v>
      </c>
      <c r="BH61" t="s">
        <v>113</v>
      </c>
      <c r="BI61" t="s">
        <v>110</v>
      </c>
    </row>
    <row r="62" spans="1:61">
      <c r="A62" t="s">
        <v>319</v>
      </c>
      <c r="B62" t="s">
        <v>113</v>
      </c>
      <c r="C62" s="3">
        <v>51930000</v>
      </c>
      <c r="D62" t="s">
        <v>113</v>
      </c>
      <c r="E62" s="2">
        <v>102610000</v>
      </c>
      <c r="F62" t="s">
        <v>113</v>
      </c>
      <c r="G62" s="3">
        <v>40450000</v>
      </c>
      <c r="H62" t="s">
        <v>113</v>
      </c>
      <c r="I62" s="3">
        <v>94560000</v>
      </c>
      <c r="J62" t="s">
        <v>113</v>
      </c>
      <c r="K62" s="3">
        <v>37890000</v>
      </c>
      <c r="L62" t="s">
        <v>113</v>
      </c>
      <c r="M62" s="3">
        <v>47610000</v>
      </c>
      <c r="N62" t="s">
        <v>113</v>
      </c>
      <c r="O62" s="3">
        <v>23630000</v>
      </c>
      <c r="P62" t="s">
        <v>113</v>
      </c>
      <c r="Q62" s="3">
        <v>62690000</v>
      </c>
      <c r="R62" t="s">
        <v>113</v>
      </c>
      <c r="S62" s="3">
        <v>24120000</v>
      </c>
      <c r="T62" t="s">
        <v>113</v>
      </c>
      <c r="U62" s="3">
        <v>46340000</v>
      </c>
      <c r="V62" t="s">
        <v>113</v>
      </c>
      <c r="W62" s="3">
        <v>22600000</v>
      </c>
      <c r="X62" t="s">
        <v>113</v>
      </c>
      <c r="Y62" s="3">
        <v>38080000</v>
      </c>
      <c r="Z62" t="s">
        <v>113</v>
      </c>
      <c r="AA62" s="3">
        <v>18180000</v>
      </c>
      <c r="AB62" t="s">
        <v>113</v>
      </c>
      <c r="AC62" s="3">
        <v>34270000</v>
      </c>
      <c r="AD62" t="s">
        <v>113</v>
      </c>
      <c r="AE62" s="3">
        <v>14340000</v>
      </c>
      <c r="AF62" t="s">
        <v>113</v>
      </c>
      <c r="AG62" s="3">
        <v>32390000</v>
      </c>
      <c r="AH62" t="s">
        <v>113</v>
      </c>
      <c r="AI62" s="3">
        <v>16830000</v>
      </c>
      <c r="AJ62" t="s">
        <v>113</v>
      </c>
      <c r="AK62" s="3">
        <v>31430000</v>
      </c>
      <c r="AL62" t="s">
        <v>113</v>
      </c>
      <c r="AM62" s="3">
        <v>15570000</v>
      </c>
      <c r="AN62" t="s">
        <v>113</v>
      </c>
      <c r="AO62" s="3">
        <v>30340000</v>
      </c>
      <c r="AP62" t="s">
        <v>113</v>
      </c>
      <c r="AQ62" s="3">
        <v>13230000</v>
      </c>
      <c r="AR62" t="s">
        <v>113</v>
      </c>
      <c r="AS62" s="3">
        <v>29110000</v>
      </c>
      <c r="AT62" t="s">
        <v>113</v>
      </c>
      <c r="AU62" s="3">
        <v>14280000</v>
      </c>
      <c r="AV62">
        <v>0</v>
      </c>
      <c r="AW62" s="3">
        <v>31090000</v>
      </c>
      <c r="AX62">
        <v>0</v>
      </c>
      <c r="AY62" s="3">
        <v>13320000</v>
      </c>
      <c r="AZ62" t="s">
        <v>113</v>
      </c>
      <c r="BA62" s="3">
        <v>24000000</v>
      </c>
      <c r="BB62" t="s">
        <v>113</v>
      </c>
      <c r="BC62" s="3">
        <v>10840000</v>
      </c>
      <c r="BD62" t="s">
        <v>113</v>
      </c>
      <c r="BE62" s="3">
        <v>24510000</v>
      </c>
      <c r="BF62" t="s">
        <v>113</v>
      </c>
      <c r="BG62" s="3">
        <v>9100000</v>
      </c>
      <c r="BH62" t="s">
        <v>113</v>
      </c>
      <c r="BI62" t="s">
        <v>110</v>
      </c>
    </row>
    <row r="63" spans="1:61">
      <c r="A63" t="s">
        <v>320</v>
      </c>
      <c r="B63" t="s">
        <v>113</v>
      </c>
      <c r="C63" s="3">
        <v>9020000</v>
      </c>
      <c r="D63" t="s">
        <v>113</v>
      </c>
      <c r="E63" s="3">
        <v>14690000</v>
      </c>
      <c r="F63" t="s">
        <v>113</v>
      </c>
      <c r="G63" s="3">
        <v>6590000</v>
      </c>
      <c r="H63" t="s">
        <v>113</v>
      </c>
      <c r="I63" s="3">
        <v>9720000</v>
      </c>
      <c r="J63" t="s">
        <v>113</v>
      </c>
      <c r="K63" s="3">
        <v>3810000</v>
      </c>
      <c r="L63" t="s">
        <v>113</v>
      </c>
      <c r="M63" s="3">
        <v>3650000</v>
      </c>
      <c r="N63" t="s">
        <v>113</v>
      </c>
      <c r="O63" s="3">
        <v>1830000</v>
      </c>
      <c r="P63" t="s">
        <v>113</v>
      </c>
      <c r="Q63" s="3">
        <v>3400000</v>
      </c>
      <c r="R63" t="s">
        <v>113</v>
      </c>
      <c r="S63" s="3">
        <v>1660000</v>
      </c>
      <c r="T63" t="s">
        <v>113</v>
      </c>
      <c r="U63" s="3">
        <v>3280000</v>
      </c>
      <c r="V63" t="s">
        <v>113</v>
      </c>
      <c r="W63" s="3">
        <v>1380000</v>
      </c>
      <c r="X63" t="s">
        <v>113</v>
      </c>
      <c r="Y63" s="3">
        <v>3310000</v>
      </c>
      <c r="Z63" t="s">
        <v>113</v>
      </c>
      <c r="AA63" s="3">
        <v>1660000</v>
      </c>
      <c r="AB63" t="s">
        <v>113</v>
      </c>
      <c r="AC63" s="3">
        <v>3320000</v>
      </c>
      <c r="AD63" t="s">
        <v>113</v>
      </c>
      <c r="AE63" s="3">
        <v>1660000</v>
      </c>
      <c r="AF63" t="s">
        <v>113</v>
      </c>
      <c r="AG63" s="3">
        <v>3360000</v>
      </c>
      <c r="AH63" t="s">
        <v>113</v>
      </c>
      <c r="AI63" s="3">
        <v>1700000</v>
      </c>
      <c r="AJ63" t="s">
        <v>113</v>
      </c>
      <c r="AK63" s="3">
        <v>3460000</v>
      </c>
      <c r="AL63" t="s">
        <v>113</v>
      </c>
      <c r="AM63" s="3">
        <v>1730000</v>
      </c>
      <c r="AN63" t="s">
        <v>113</v>
      </c>
      <c r="AO63" s="3">
        <v>6050000</v>
      </c>
      <c r="AP63" t="s">
        <v>113</v>
      </c>
      <c r="AQ63" s="3">
        <v>1930000</v>
      </c>
      <c r="AR63" t="s">
        <v>113</v>
      </c>
      <c r="AS63" s="3">
        <v>2800000</v>
      </c>
      <c r="AT63" t="s">
        <v>113</v>
      </c>
      <c r="AU63" s="3">
        <v>1400000</v>
      </c>
      <c r="AV63" t="s">
        <v>113</v>
      </c>
      <c r="AW63" s="3">
        <v>3510000</v>
      </c>
      <c r="AX63" t="s">
        <v>113</v>
      </c>
      <c r="AY63" s="3">
        <v>1900000</v>
      </c>
      <c r="AZ63" t="s">
        <v>113</v>
      </c>
      <c r="BA63" s="3">
        <v>2720000</v>
      </c>
      <c r="BB63" t="s">
        <v>113</v>
      </c>
      <c r="BC63" s="3">
        <v>1580000</v>
      </c>
      <c r="BD63" t="s">
        <v>113</v>
      </c>
      <c r="BE63" s="3">
        <v>1880000</v>
      </c>
      <c r="BF63" t="s">
        <v>113</v>
      </c>
      <c r="BG63" s="3">
        <v>1240000</v>
      </c>
      <c r="BH63" t="s">
        <v>113</v>
      </c>
      <c r="BI63" t="s">
        <v>110</v>
      </c>
    </row>
    <row r="64" spans="1:61">
      <c r="A64" t="s">
        <v>321</v>
      </c>
      <c r="B64" t="s">
        <v>113</v>
      </c>
      <c r="C64" s="3">
        <v>2970000</v>
      </c>
      <c r="D64" t="s">
        <v>113</v>
      </c>
      <c r="E64" s="3">
        <v>5850000</v>
      </c>
      <c r="F64" t="s">
        <v>113</v>
      </c>
      <c r="G64" s="3">
        <v>1450000</v>
      </c>
      <c r="H64" t="s">
        <v>113</v>
      </c>
      <c r="I64" s="3">
        <v>4460000</v>
      </c>
      <c r="J64" t="s">
        <v>113</v>
      </c>
      <c r="K64" s="3">
        <v>1450000</v>
      </c>
      <c r="L64" t="s">
        <v>113</v>
      </c>
      <c r="M64" t="s">
        <v>113</v>
      </c>
      <c r="N64" t="s">
        <v>113</v>
      </c>
      <c r="O64" t="s">
        <v>113</v>
      </c>
      <c r="P64" t="s">
        <v>113</v>
      </c>
      <c r="Q64" t="s">
        <v>113</v>
      </c>
      <c r="R64" t="s">
        <v>113</v>
      </c>
      <c r="S64" t="s">
        <v>113</v>
      </c>
      <c r="T64" t="s">
        <v>113</v>
      </c>
      <c r="U64" t="s">
        <v>113</v>
      </c>
      <c r="V64" t="s">
        <v>113</v>
      </c>
      <c r="W64" t="s">
        <v>113</v>
      </c>
      <c r="X64" t="s">
        <v>113</v>
      </c>
      <c r="Y64" t="s">
        <v>113</v>
      </c>
      <c r="Z64" t="s">
        <v>113</v>
      </c>
      <c r="AA64" t="s">
        <v>113</v>
      </c>
      <c r="AB64" t="s">
        <v>113</v>
      </c>
      <c r="AC64" t="s">
        <v>113</v>
      </c>
      <c r="AD64" t="s">
        <v>113</v>
      </c>
      <c r="AE64" t="s">
        <v>113</v>
      </c>
      <c r="AF64" t="s">
        <v>113</v>
      </c>
      <c r="AG64" t="s">
        <v>113</v>
      </c>
      <c r="AH64" t="s">
        <v>113</v>
      </c>
      <c r="AI64" t="s">
        <v>113</v>
      </c>
      <c r="AJ64" t="s">
        <v>113</v>
      </c>
      <c r="AK64" t="s">
        <v>113</v>
      </c>
      <c r="AL64" t="s">
        <v>113</v>
      </c>
      <c r="AM64" t="s">
        <v>113</v>
      </c>
      <c r="AN64" t="s">
        <v>113</v>
      </c>
      <c r="AO64" t="s">
        <v>113</v>
      </c>
      <c r="AP64" t="s">
        <v>113</v>
      </c>
      <c r="AQ64" t="s">
        <v>113</v>
      </c>
      <c r="AR64" t="s">
        <v>113</v>
      </c>
      <c r="AS64" t="s">
        <v>113</v>
      </c>
      <c r="AT64" t="s">
        <v>113</v>
      </c>
      <c r="AU64" t="s">
        <v>113</v>
      </c>
      <c r="AV64" t="s">
        <v>113</v>
      </c>
      <c r="AW64" t="s">
        <v>113</v>
      </c>
      <c r="AX64" t="s">
        <v>113</v>
      </c>
      <c r="AY64" t="s">
        <v>113</v>
      </c>
      <c r="AZ64" t="s">
        <v>113</v>
      </c>
      <c r="BA64" s="3">
        <v>1720000</v>
      </c>
      <c r="BB64" t="s">
        <v>113</v>
      </c>
      <c r="BC64" s="3">
        <v>40000</v>
      </c>
      <c r="BD64" t="s">
        <v>113</v>
      </c>
      <c r="BE64" s="3">
        <v>540000</v>
      </c>
      <c r="BF64" t="s">
        <v>113</v>
      </c>
      <c r="BG64" t="s">
        <v>113</v>
      </c>
      <c r="BH64" t="s">
        <v>113</v>
      </c>
      <c r="BI64" t="s">
        <v>110</v>
      </c>
    </row>
    <row r="65" spans="1:61">
      <c r="A65" t="s">
        <v>322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  <c r="H65" t="s">
        <v>113</v>
      </c>
      <c r="I65" t="s">
        <v>113</v>
      </c>
      <c r="J65" t="s">
        <v>113</v>
      </c>
      <c r="K65" t="s">
        <v>113</v>
      </c>
      <c r="L65" t="s">
        <v>113</v>
      </c>
      <c r="M65" t="s">
        <v>113</v>
      </c>
      <c r="N65" t="s">
        <v>113</v>
      </c>
      <c r="O65" t="s">
        <v>113</v>
      </c>
      <c r="P65" t="s">
        <v>113</v>
      </c>
      <c r="Q65" t="s">
        <v>113</v>
      </c>
      <c r="R65" t="s">
        <v>113</v>
      </c>
      <c r="S65" t="s">
        <v>113</v>
      </c>
      <c r="T65" t="s">
        <v>113</v>
      </c>
      <c r="U65" t="s">
        <v>113</v>
      </c>
      <c r="V65" t="s">
        <v>113</v>
      </c>
      <c r="W65" t="s">
        <v>113</v>
      </c>
      <c r="X65" t="s">
        <v>113</v>
      </c>
      <c r="Y65" t="s">
        <v>113</v>
      </c>
      <c r="Z65" t="s">
        <v>113</v>
      </c>
      <c r="AA65" t="s">
        <v>113</v>
      </c>
      <c r="AB65" t="s">
        <v>113</v>
      </c>
      <c r="AC65" t="s">
        <v>113</v>
      </c>
      <c r="AD65" t="s">
        <v>113</v>
      </c>
      <c r="AE65" t="s">
        <v>113</v>
      </c>
      <c r="AF65" t="s">
        <v>113</v>
      </c>
      <c r="AG65" t="s">
        <v>113</v>
      </c>
      <c r="AH65" t="s">
        <v>113</v>
      </c>
      <c r="AI65" t="s">
        <v>113</v>
      </c>
      <c r="AJ65" t="s">
        <v>113</v>
      </c>
      <c r="AK65" t="s">
        <v>113</v>
      </c>
      <c r="AL65" t="s">
        <v>113</v>
      </c>
      <c r="AM65" t="s">
        <v>113</v>
      </c>
      <c r="AN65" t="s">
        <v>113</v>
      </c>
      <c r="AO65" t="s">
        <v>113</v>
      </c>
      <c r="AP65" t="s">
        <v>113</v>
      </c>
      <c r="AQ65" t="s">
        <v>113</v>
      </c>
      <c r="AR65" t="s">
        <v>113</v>
      </c>
      <c r="AS65" t="s">
        <v>113</v>
      </c>
      <c r="AT65" t="s">
        <v>113</v>
      </c>
      <c r="AU65" t="s">
        <v>113</v>
      </c>
      <c r="AV65" t="s">
        <v>113</v>
      </c>
      <c r="AW65" t="s">
        <v>113</v>
      </c>
      <c r="AX65" t="s">
        <v>113</v>
      </c>
      <c r="AY65" t="s">
        <v>113</v>
      </c>
      <c r="AZ65" t="s">
        <v>113</v>
      </c>
      <c r="BA65" t="s">
        <v>113</v>
      </c>
      <c r="BB65" t="s">
        <v>113</v>
      </c>
      <c r="BC65" t="s">
        <v>113</v>
      </c>
      <c r="BD65" t="s">
        <v>113</v>
      </c>
      <c r="BE65" t="s">
        <v>113</v>
      </c>
      <c r="BF65" t="s">
        <v>113</v>
      </c>
      <c r="BG65" t="s">
        <v>113</v>
      </c>
      <c r="BH65" t="s">
        <v>113</v>
      </c>
      <c r="BI65" t="s">
        <v>110</v>
      </c>
    </row>
    <row r="66" spans="1:61">
      <c r="A66" t="s">
        <v>323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113</v>
      </c>
      <c r="H66" t="s">
        <v>113</v>
      </c>
      <c r="I66" t="s">
        <v>113</v>
      </c>
      <c r="J66" t="s">
        <v>113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 t="s">
        <v>113</v>
      </c>
      <c r="S66" t="s">
        <v>113</v>
      </c>
      <c r="T66" t="s">
        <v>113</v>
      </c>
      <c r="U66" t="s">
        <v>113</v>
      </c>
      <c r="V66" t="s">
        <v>113</v>
      </c>
      <c r="W66" t="s">
        <v>113</v>
      </c>
      <c r="X66" t="s">
        <v>113</v>
      </c>
      <c r="Y66" t="s">
        <v>113</v>
      </c>
      <c r="Z66" t="s">
        <v>113</v>
      </c>
      <c r="AA66" t="s">
        <v>113</v>
      </c>
      <c r="AB66" t="s">
        <v>113</v>
      </c>
      <c r="AC66" t="s">
        <v>113</v>
      </c>
      <c r="AD66" t="s">
        <v>113</v>
      </c>
      <c r="AE66" t="s">
        <v>113</v>
      </c>
      <c r="AF66" t="s">
        <v>113</v>
      </c>
      <c r="AG66" t="s">
        <v>113</v>
      </c>
      <c r="AH66" t="s">
        <v>113</v>
      </c>
      <c r="AI66" t="s">
        <v>113</v>
      </c>
      <c r="AJ66" t="s">
        <v>113</v>
      </c>
      <c r="AK66" t="s">
        <v>113</v>
      </c>
      <c r="AL66" t="s">
        <v>113</v>
      </c>
      <c r="AM66" t="s">
        <v>113</v>
      </c>
      <c r="AN66" t="s">
        <v>113</v>
      </c>
      <c r="AO66" t="s">
        <v>113</v>
      </c>
      <c r="AP66" t="s">
        <v>113</v>
      </c>
      <c r="AQ66" t="s">
        <v>113</v>
      </c>
      <c r="AR66" t="s">
        <v>113</v>
      </c>
      <c r="AS66" t="s">
        <v>113</v>
      </c>
      <c r="AT66" t="s">
        <v>113</v>
      </c>
      <c r="AU66" t="s">
        <v>113</v>
      </c>
      <c r="AV66" t="s">
        <v>113</v>
      </c>
      <c r="AW66" t="s">
        <v>113</v>
      </c>
      <c r="AX66" t="s">
        <v>113</v>
      </c>
      <c r="AY66" t="s">
        <v>113</v>
      </c>
      <c r="AZ66" t="s">
        <v>113</v>
      </c>
      <c r="BA66" t="s">
        <v>113</v>
      </c>
      <c r="BB66" t="s">
        <v>113</v>
      </c>
      <c r="BC66" t="s">
        <v>113</v>
      </c>
      <c r="BD66" t="s">
        <v>113</v>
      </c>
      <c r="BE66" t="s">
        <v>113</v>
      </c>
      <c r="BF66" t="s">
        <v>113</v>
      </c>
      <c r="BG66" t="s">
        <v>113</v>
      </c>
      <c r="BH66" t="s">
        <v>113</v>
      </c>
      <c r="BI66" t="s">
        <v>110</v>
      </c>
    </row>
    <row r="67" spans="1:61">
      <c r="A67" t="s">
        <v>324</v>
      </c>
      <c r="B67" t="s">
        <v>113</v>
      </c>
      <c r="C67" s="3">
        <v>-20000</v>
      </c>
      <c r="D67" t="s">
        <v>113</v>
      </c>
      <c r="E67" s="3">
        <v>200000</v>
      </c>
      <c r="F67" t="s">
        <v>113</v>
      </c>
      <c r="G67" s="3">
        <v>200000</v>
      </c>
      <c r="H67" t="s">
        <v>113</v>
      </c>
      <c r="I67" s="3">
        <v>-18200000</v>
      </c>
      <c r="J67" t="s">
        <v>113</v>
      </c>
      <c r="K67" s="3">
        <v>-14580000</v>
      </c>
      <c r="L67" t="s">
        <v>113</v>
      </c>
      <c r="M67" s="3">
        <v>1020000</v>
      </c>
      <c r="N67" t="s">
        <v>113</v>
      </c>
      <c r="O67">
        <v>0</v>
      </c>
      <c r="P67" t="s">
        <v>113</v>
      </c>
      <c r="Q67" s="3">
        <v>290000</v>
      </c>
      <c r="R67" t="s">
        <v>113</v>
      </c>
      <c r="S67" s="3">
        <v>200000</v>
      </c>
      <c r="T67" t="s">
        <v>113</v>
      </c>
      <c r="U67" s="3">
        <v>480000</v>
      </c>
      <c r="V67" t="s">
        <v>113</v>
      </c>
      <c r="W67" s="3">
        <v>250000</v>
      </c>
      <c r="X67" t="s">
        <v>113</v>
      </c>
      <c r="Y67" s="3">
        <v>-6600000</v>
      </c>
      <c r="Z67" t="s">
        <v>113</v>
      </c>
      <c r="AA67" s="3">
        <v>20000</v>
      </c>
      <c r="AB67" t="s">
        <v>113</v>
      </c>
      <c r="AC67" s="3">
        <v>830000</v>
      </c>
      <c r="AD67" t="s">
        <v>113</v>
      </c>
      <c r="AE67" s="3">
        <v>20000</v>
      </c>
      <c r="AF67" t="s">
        <v>113</v>
      </c>
      <c r="AG67" s="3">
        <v>7570000</v>
      </c>
      <c r="AH67" t="s">
        <v>113</v>
      </c>
      <c r="AI67" t="s">
        <v>113</v>
      </c>
      <c r="AJ67" t="s">
        <v>113</v>
      </c>
      <c r="AK67" s="3">
        <v>-2010000</v>
      </c>
      <c r="AL67" t="s">
        <v>113</v>
      </c>
      <c r="AM67" s="3">
        <v>-2870000</v>
      </c>
      <c r="AN67" t="s">
        <v>113</v>
      </c>
      <c r="AO67" s="3">
        <v>1480000</v>
      </c>
      <c r="AP67" t="s">
        <v>113</v>
      </c>
      <c r="AQ67" s="3">
        <v>330000</v>
      </c>
      <c r="AR67" t="s">
        <v>113</v>
      </c>
      <c r="AS67" s="3">
        <v>-4160000</v>
      </c>
      <c r="AT67" t="s">
        <v>113</v>
      </c>
      <c r="AU67" s="3">
        <v>-3660000</v>
      </c>
      <c r="AV67" t="s">
        <v>113</v>
      </c>
      <c r="AW67" s="3">
        <v>990000</v>
      </c>
      <c r="AX67" t="s">
        <v>113</v>
      </c>
      <c r="AY67" s="3">
        <v>220000</v>
      </c>
      <c r="AZ67" t="s">
        <v>113</v>
      </c>
      <c r="BA67" s="3">
        <v>460000</v>
      </c>
      <c r="BB67" t="s">
        <v>113</v>
      </c>
      <c r="BC67">
        <v>0</v>
      </c>
      <c r="BD67" t="s">
        <v>113</v>
      </c>
      <c r="BE67" s="3">
        <v>680000</v>
      </c>
      <c r="BF67" t="s">
        <v>113</v>
      </c>
      <c r="BG67" s="3">
        <v>20000</v>
      </c>
      <c r="BH67" t="s">
        <v>113</v>
      </c>
      <c r="BI67" t="s">
        <v>110</v>
      </c>
    </row>
    <row r="68" spans="1:61">
      <c r="A68" t="s">
        <v>325</v>
      </c>
      <c r="B68" t="s">
        <v>113</v>
      </c>
      <c r="C68" s="3">
        <v>820000</v>
      </c>
      <c r="D68" t="s">
        <v>113</v>
      </c>
      <c r="E68" s="3">
        <v>1650000</v>
      </c>
      <c r="F68" t="s">
        <v>113</v>
      </c>
      <c r="G68" s="3">
        <v>770000</v>
      </c>
      <c r="H68" t="s">
        <v>113</v>
      </c>
      <c r="I68" s="3">
        <v>300000</v>
      </c>
      <c r="J68" t="s">
        <v>113</v>
      </c>
      <c r="K68" s="3">
        <v>40000</v>
      </c>
      <c r="L68" t="s">
        <v>113</v>
      </c>
      <c r="M68" s="3">
        <v>2180000</v>
      </c>
      <c r="N68" t="s">
        <v>113</v>
      </c>
      <c r="O68" s="3">
        <v>-20000</v>
      </c>
      <c r="P68" t="s">
        <v>113</v>
      </c>
      <c r="Q68" t="s">
        <v>113</v>
      </c>
      <c r="R68" t="s">
        <v>113</v>
      </c>
      <c r="S68" t="s">
        <v>113</v>
      </c>
      <c r="T68" t="s">
        <v>113</v>
      </c>
      <c r="U68" t="s">
        <v>113</v>
      </c>
      <c r="V68" t="s">
        <v>113</v>
      </c>
      <c r="W68" t="s">
        <v>113</v>
      </c>
      <c r="X68" t="s">
        <v>113</v>
      </c>
      <c r="Y68" t="s">
        <v>113</v>
      </c>
      <c r="Z68" t="s">
        <v>113</v>
      </c>
      <c r="AA68" t="s">
        <v>113</v>
      </c>
      <c r="AB68" t="s">
        <v>113</v>
      </c>
      <c r="AC68">
        <v>10000</v>
      </c>
      <c r="AD68" t="s">
        <v>113</v>
      </c>
      <c r="AE68" t="s">
        <v>113</v>
      </c>
      <c r="AF68" t="s">
        <v>113</v>
      </c>
      <c r="AG68" t="s">
        <v>113</v>
      </c>
      <c r="AH68" t="s">
        <v>113</v>
      </c>
      <c r="AI68" t="s">
        <v>113</v>
      </c>
      <c r="AJ68" t="s">
        <v>113</v>
      </c>
      <c r="AK68" t="s">
        <v>113</v>
      </c>
      <c r="AL68" t="s">
        <v>113</v>
      </c>
      <c r="AM68" t="s">
        <v>113</v>
      </c>
      <c r="AN68" t="s">
        <v>113</v>
      </c>
      <c r="AO68" t="s">
        <v>113</v>
      </c>
      <c r="AP68" t="s">
        <v>113</v>
      </c>
      <c r="AQ68" t="s">
        <v>113</v>
      </c>
      <c r="AR68" t="s">
        <v>113</v>
      </c>
      <c r="AS68" t="s">
        <v>113</v>
      </c>
      <c r="AT68" t="s">
        <v>113</v>
      </c>
      <c r="AU68" t="s">
        <v>113</v>
      </c>
      <c r="AV68" t="s">
        <v>113</v>
      </c>
      <c r="AW68" t="s">
        <v>113</v>
      </c>
      <c r="AX68" t="s">
        <v>113</v>
      </c>
      <c r="AY68" t="s">
        <v>113</v>
      </c>
      <c r="AZ68" t="s">
        <v>113</v>
      </c>
      <c r="BA68" t="s">
        <v>113</v>
      </c>
      <c r="BB68" t="s">
        <v>113</v>
      </c>
      <c r="BC68" t="s">
        <v>113</v>
      </c>
      <c r="BD68" t="s">
        <v>113</v>
      </c>
      <c r="BE68" t="s">
        <v>113</v>
      </c>
      <c r="BF68" t="s">
        <v>113</v>
      </c>
      <c r="BG68" t="s">
        <v>113</v>
      </c>
      <c r="BH68" t="s">
        <v>113</v>
      </c>
      <c r="BI68" t="s">
        <v>110</v>
      </c>
    </row>
    <row r="69" spans="1:61">
      <c r="A69" t="s">
        <v>326</v>
      </c>
      <c r="B69" t="s">
        <v>113</v>
      </c>
      <c r="C69" t="s">
        <v>113</v>
      </c>
      <c r="D69" t="s">
        <v>113</v>
      </c>
      <c r="E69" t="s">
        <v>113</v>
      </c>
      <c r="F69" t="s">
        <v>113</v>
      </c>
      <c r="G69" t="s">
        <v>113</v>
      </c>
      <c r="H69" t="s">
        <v>113</v>
      </c>
      <c r="I69" t="s">
        <v>113</v>
      </c>
      <c r="J69" t="s">
        <v>113</v>
      </c>
      <c r="K69" t="s">
        <v>113</v>
      </c>
      <c r="L69" t="s">
        <v>113</v>
      </c>
      <c r="M69" t="s">
        <v>113</v>
      </c>
      <c r="N69" t="s">
        <v>113</v>
      </c>
      <c r="O69" t="s">
        <v>113</v>
      </c>
      <c r="P69" t="s">
        <v>113</v>
      </c>
      <c r="Q69" t="s">
        <v>113</v>
      </c>
      <c r="R69" t="s">
        <v>113</v>
      </c>
      <c r="S69" t="s">
        <v>113</v>
      </c>
      <c r="T69" t="s">
        <v>113</v>
      </c>
      <c r="U69" t="s">
        <v>113</v>
      </c>
      <c r="V69" t="s">
        <v>113</v>
      </c>
      <c r="W69" t="s">
        <v>113</v>
      </c>
      <c r="X69" t="s">
        <v>113</v>
      </c>
      <c r="Y69" t="s">
        <v>113</v>
      </c>
      <c r="Z69" t="s">
        <v>113</v>
      </c>
      <c r="AA69" t="s">
        <v>113</v>
      </c>
      <c r="AB69" t="s">
        <v>113</v>
      </c>
      <c r="AC69" t="s">
        <v>113</v>
      </c>
      <c r="AD69" t="s">
        <v>113</v>
      </c>
      <c r="AE69" t="s">
        <v>113</v>
      </c>
      <c r="AF69" t="s">
        <v>113</v>
      </c>
      <c r="AG69" t="s">
        <v>113</v>
      </c>
      <c r="AH69" t="s">
        <v>113</v>
      </c>
      <c r="AI69" t="s">
        <v>113</v>
      </c>
      <c r="AJ69" t="s">
        <v>113</v>
      </c>
      <c r="AK69" t="s">
        <v>113</v>
      </c>
      <c r="AL69" t="s">
        <v>113</v>
      </c>
      <c r="AM69" t="s">
        <v>113</v>
      </c>
      <c r="AN69" t="s">
        <v>113</v>
      </c>
      <c r="AO69" t="s">
        <v>113</v>
      </c>
      <c r="AP69" t="s">
        <v>113</v>
      </c>
      <c r="AQ69" t="s">
        <v>113</v>
      </c>
      <c r="AR69" t="s">
        <v>113</v>
      </c>
      <c r="AS69" t="s">
        <v>113</v>
      </c>
      <c r="AT69" t="s">
        <v>113</v>
      </c>
      <c r="AU69" t="s">
        <v>113</v>
      </c>
      <c r="AV69" t="s">
        <v>113</v>
      </c>
      <c r="AW69" t="s">
        <v>113</v>
      </c>
      <c r="AX69" t="s">
        <v>113</v>
      </c>
      <c r="AY69" t="s">
        <v>113</v>
      </c>
      <c r="AZ69" t="s">
        <v>113</v>
      </c>
      <c r="BA69" t="s">
        <v>113</v>
      </c>
      <c r="BB69" t="s">
        <v>113</v>
      </c>
      <c r="BC69" t="s">
        <v>113</v>
      </c>
      <c r="BD69" t="s">
        <v>113</v>
      </c>
      <c r="BE69" t="s">
        <v>113</v>
      </c>
      <c r="BF69" t="s">
        <v>113</v>
      </c>
      <c r="BG69" t="s">
        <v>113</v>
      </c>
      <c r="BH69" t="s">
        <v>113</v>
      </c>
      <c r="BI69" t="s">
        <v>110</v>
      </c>
    </row>
    <row r="70" spans="1:61">
      <c r="A70" t="s">
        <v>327</v>
      </c>
      <c r="B70" t="s">
        <v>113</v>
      </c>
      <c r="C70" t="s">
        <v>113</v>
      </c>
      <c r="D70" t="s">
        <v>113</v>
      </c>
      <c r="E70" t="s">
        <v>113</v>
      </c>
      <c r="F70" t="s">
        <v>113</v>
      </c>
      <c r="G70" t="s">
        <v>113</v>
      </c>
      <c r="H70" t="s">
        <v>113</v>
      </c>
      <c r="I70" t="s">
        <v>113</v>
      </c>
      <c r="J70" t="s">
        <v>113</v>
      </c>
      <c r="K70" t="s">
        <v>113</v>
      </c>
      <c r="L70" t="s">
        <v>113</v>
      </c>
      <c r="M70" t="s">
        <v>113</v>
      </c>
      <c r="N70" t="s">
        <v>113</v>
      </c>
      <c r="O70" t="s">
        <v>113</v>
      </c>
      <c r="P70" t="s">
        <v>113</v>
      </c>
      <c r="Q70" t="s">
        <v>113</v>
      </c>
      <c r="R70" t="s">
        <v>113</v>
      </c>
      <c r="S70" t="s">
        <v>113</v>
      </c>
      <c r="T70" t="s">
        <v>113</v>
      </c>
      <c r="U70" t="s">
        <v>113</v>
      </c>
      <c r="V70" t="s">
        <v>113</v>
      </c>
      <c r="W70" t="s">
        <v>113</v>
      </c>
      <c r="X70" t="s">
        <v>113</v>
      </c>
      <c r="Y70" t="s">
        <v>113</v>
      </c>
      <c r="Z70" t="s">
        <v>113</v>
      </c>
      <c r="AA70" t="s">
        <v>113</v>
      </c>
      <c r="AB70" t="s">
        <v>113</v>
      </c>
      <c r="AC70" t="s">
        <v>113</v>
      </c>
      <c r="AD70" t="s">
        <v>113</v>
      </c>
      <c r="AE70" t="s">
        <v>113</v>
      </c>
      <c r="AF70" t="s">
        <v>113</v>
      </c>
      <c r="AG70" t="s">
        <v>113</v>
      </c>
      <c r="AH70" t="s">
        <v>113</v>
      </c>
      <c r="AI70" t="s">
        <v>113</v>
      </c>
      <c r="AJ70" t="s">
        <v>113</v>
      </c>
      <c r="AK70" t="s">
        <v>113</v>
      </c>
      <c r="AL70" t="s">
        <v>113</v>
      </c>
      <c r="AM70" t="s">
        <v>113</v>
      </c>
      <c r="AN70" t="s">
        <v>113</v>
      </c>
      <c r="AO70" t="s">
        <v>113</v>
      </c>
      <c r="AP70" t="s">
        <v>113</v>
      </c>
      <c r="AQ70" t="s">
        <v>113</v>
      </c>
      <c r="AR70" t="s">
        <v>113</v>
      </c>
      <c r="AS70" t="s">
        <v>113</v>
      </c>
      <c r="AT70" t="s">
        <v>113</v>
      </c>
      <c r="AU70" t="s">
        <v>113</v>
      </c>
      <c r="AV70" t="s">
        <v>113</v>
      </c>
      <c r="AW70" t="s">
        <v>113</v>
      </c>
      <c r="AX70" t="s">
        <v>113</v>
      </c>
      <c r="AY70" t="s">
        <v>113</v>
      </c>
      <c r="AZ70" t="s">
        <v>113</v>
      </c>
      <c r="BA70" t="s">
        <v>113</v>
      </c>
      <c r="BB70" t="s">
        <v>113</v>
      </c>
      <c r="BC70" t="s">
        <v>113</v>
      </c>
      <c r="BD70" t="s">
        <v>113</v>
      </c>
      <c r="BE70" t="s">
        <v>113</v>
      </c>
      <c r="BF70" t="s">
        <v>113</v>
      </c>
      <c r="BG70" t="s">
        <v>113</v>
      </c>
      <c r="BH70" t="s">
        <v>113</v>
      </c>
      <c r="BI70" t="s">
        <v>110</v>
      </c>
    </row>
    <row r="71" spans="1:61">
      <c r="A71" t="s">
        <v>328</v>
      </c>
      <c r="B71" t="s">
        <v>113</v>
      </c>
      <c r="C71" t="s">
        <v>113</v>
      </c>
      <c r="D71" t="s">
        <v>113</v>
      </c>
      <c r="E71" t="s">
        <v>113</v>
      </c>
      <c r="F71" t="s">
        <v>113</v>
      </c>
      <c r="G71" t="s">
        <v>113</v>
      </c>
      <c r="H71" t="s">
        <v>113</v>
      </c>
      <c r="I71" t="s">
        <v>113</v>
      </c>
      <c r="J71" t="s">
        <v>113</v>
      </c>
      <c r="K71" t="s">
        <v>113</v>
      </c>
      <c r="L71" t="s">
        <v>113</v>
      </c>
      <c r="M71" t="s">
        <v>113</v>
      </c>
      <c r="N71" t="s">
        <v>113</v>
      </c>
      <c r="O71" t="s">
        <v>113</v>
      </c>
      <c r="P71" t="s">
        <v>113</v>
      </c>
      <c r="Q71" t="s">
        <v>113</v>
      </c>
      <c r="R71" t="s">
        <v>113</v>
      </c>
      <c r="S71" t="s">
        <v>113</v>
      </c>
      <c r="T71" t="s">
        <v>113</v>
      </c>
      <c r="U71" t="s">
        <v>113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B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113</v>
      </c>
      <c r="AK71" t="s">
        <v>113</v>
      </c>
      <c r="AL71" t="s">
        <v>113</v>
      </c>
      <c r="AM71" t="s">
        <v>113</v>
      </c>
      <c r="AN71" t="s">
        <v>113</v>
      </c>
      <c r="AO71" t="s">
        <v>113</v>
      </c>
      <c r="AP71" t="s">
        <v>113</v>
      </c>
      <c r="AQ71" t="s">
        <v>113</v>
      </c>
      <c r="AR71" t="s">
        <v>113</v>
      </c>
      <c r="AS71" t="s">
        <v>113</v>
      </c>
      <c r="AT71" t="s">
        <v>113</v>
      </c>
      <c r="AU71" t="s">
        <v>113</v>
      </c>
      <c r="AV71" t="s">
        <v>113</v>
      </c>
      <c r="AW71" t="s">
        <v>113</v>
      </c>
      <c r="AX71" t="s">
        <v>113</v>
      </c>
      <c r="AY71" t="s">
        <v>113</v>
      </c>
      <c r="AZ71" t="s">
        <v>113</v>
      </c>
      <c r="BA71" t="s">
        <v>113</v>
      </c>
      <c r="BB71" t="s">
        <v>113</v>
      </c>
      <c r="BC71" t="s">
        <v>113</v>
      </c>
      <c r="BD71" t="s">
        <v>113</v>
      </c>
      <c r="BE71" t="s">
        <v>113</v>
      </c>
      <c r="BF71" t="s">
        <v>113</v>
      </c>
      <c r="BG71" t="s">
        <v>113</v>
      </c>
      <c r="BH71" t="s">
        <v>113</v>
      </c>
      <c r="BI71" t="s">
        <v>110</v>
      </c>
    </row>
    <row r="72" spans="1:61">
      <c r="A72" t="s">
        <v>241</v>
      </c>
      <c r="B72" t="s">
        <v>113</v>
      </c>
      <c r="C72" s="3">
        <v>10280000</v>
      </c>
      <c r="D72" t="s">
        <v>113</v>
      </c>
      <c r="E72" s="3">
        <v>19470000</v>
      </c>
      <c r="F72" t="s">
        <v>113</v>
      </c>
      <c r="G72" s="3">
        <v>8630000</v>
      </c>
      <c r="H72" t="s">
        <v>113</v>
      </c>
      <c r="I72" s="3">
        <v>15060000</v>
      </c>
      <c r="J72" t="s">
        <v>113</v>
      </c>
      <c r="K72" s="3">
        <v>5360000</v>
      </c>
      <c r="L72" t="s">
        <v>113</v>
      </c>
      <c r="M72" t="s">
        <v>113</v>
      </c>
      <c r="N72" t="s">
        <v>113</v>
      </c>
      <c r="O72" t="s">
        <v>113</v>
      </c>
      <c r="P72" t="s">
        <v>113</v>
      </c>
      <c r="Q72" s="3">
        <v>4510000</v>
      </c>
      <c r="R72" t="s">
        <v>113</v>
      </c>
      <c r="S72" s="3">
        <v>2870000</v>
      </c>
      <c r="T72" t="s">
        <v>113</v>
      </c>
      <c r="U72" s="3">
        <v>24880000</v>
      </c>
      <c r="V72" t="s">
        <v>113</v>
      </c>
      <c r="W72" s="3">
        <v>12120000</v>
      </c>
      <c r="X72" t="s">
        <v>113</v>
      </c>
      <c r="Y72" s="3">
        <v>22050000</v>
      </c>
      <c r="Z72" t="s">
        <v>113</v>
      </c>
      <c r="AA72" s="3">
        <v>9400000</v>
      </c>
      <c r="AB72" t="s">
        <v>113</v>
      </c>
      <c r="AC72" s="3">
        <v>18430000</v>
      </c>
      <c r="AD72" t="s">
        <v>113</v>
      </c>
      <c r="AE72" s="3">
        <v>8610000</v>
      </c>
      <c r="AF72" t="s">
        <v>113</v>
      </c>
      <c r="AG72" s="3">
        <v>14850000</v>
      </c>
      <c r="AH72" t="s">
        <v>113</v>
      </c>
      <c r="AI72" s="3">
        <v>6460000</v>
      </c>
      <c r="AJ72" t="s">
        <v>113</v>
      </c>
      <c r="AK72" s="3">
        <v>10600000</v>
      </c>
      <c r="AL72" t="s">
        <v>113</v>
      </c>
      <c r="AM72" s="3">
        <v>5600000</v>
      </c>
      <c r="AN72" t="s">
        <v>113</v>
      </c>
      <c r="AO72" s="3">
        <v>10390000</v>
      </c>
      <c r="AP72" t="s">
        <v>113</v>
      </c>
      <c r="AQ72" s="3">
        <v>5440000</v>
      </c>
      <c r="AR72" t="s">
        <v>113</v>
      </c>
      <c r="AS72" s="3">
        <v>13240000</v>
      </c>
      <c r="AT72" t="s">
        <v>113</v>
      </c>
      <c r="AU72" s="3">
        <v>10110000</v>
      </c>
      <c r="AV72" t="s">
        <v>113</v>
      </c>
      <c r="AW72" s="3">
        <v>16360000</v>
      </c>
      <c r="AX72" t="s">
        <v>113</v>
      </c>
      <c r="AY72" s="3">
        <v>7140000</v>
      </c>
      <c r="AZ72" t="s">
        <v>113</v>
      </c>
      <c r="BA72" s="3">
        <v>19390000</v>
      </c>
      <c r="BB72" t="s">
        <v>113</v>
      </c>
      <c r="BC72" s="3">
        <v>9890000</v>
      </c>
      <c r="BD72" t="s">
        <v>113</v>
      </c>
      <c r="BE72" s="3">
        <v>17940000</v>
      </c>
      <c r="BF72" t="s">
        <v>113</v>
      </c>
      <c r="BG72" s="3">
        <v>7990000</v>
      </c>
      <c r="BH72" t="s">
        <v>113</v>
      </c>
      <c r="BI72" t="s">
        <v>110</v>
      </c>
    </row>
    <row r="73" spans="1:61">
      <c r="A73" t="s">
        <v>329</v>
      </c>
      <c r="B73" t="s">
        <v>113</v>
      </c>
      <c r="C73" s="3">
        <v>-6940000</v>
      </c>
      <c r="D73" t="s">
        <v>113</v>
      </c>
      <c r="E73" s="3">
        <v>-17770000</v>
      </c>
      <c r="F73" t="s">
        <v>113</v>
      </c>
      <c r="G73" s="3">
        <v>-7660000</v>
      </c>
      <c r="H73" t="s">
        <v>113</v>
      </c>
      <c r="I73" s="3">
        <v>-15760000</v>
      </c>
      <c r="J73" t="s">
        <v>113</v>
      </c>
      <c r="K73" s="3">
        <v>-5280000</v>
      </c>
      <c r="L73" t="s">
        <v>113</v>
      </c>
      <c r="M73" s="3">
        <v>-2920000</v>
      </c>
      <c r="N73" t="s">
        <v>113</v>
      </c>
      <c r="O73" s="3">
        <v>-2260000</v>
      </c>
      <c r="P73" t="s">
        <v>113</v>
      </c>
      <c r="Q73" s="3">
        <v>-1330000</v>
      </c>
      <c r="R73" t="s">
        <v>113</v>
      </c>
      <c r="S73" s="3">
        <v>-1590000</v>
      </c>
      <c r="T73" t="s">
        <v>113</v>
      </c>
      <c r="U73" s="3">
        <v>500000</v>
      </c>
      <c r="V73" t="s">
        <v>113</v>
      </c>
      <c r="W73" s="3">
        <v>360000</v>
      </c>
      <c r="X73" t="s">
        <v>113</v>
      </c>
      <c r="Y73" s="3">
        <v>180000</v>
      </c>
      <c r="Z73" t="s">
        <v>113</v>
      </c>
      <c r="AA73" t="s">
        <v>113</v>
      </c>
      <c r="AB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113</v>
      </c>
      <c r="AH73" t="s">
        <v>113</v>
      </c>
      <c r="AI73" s="3">
        <v>-17360000</v>
      </c>
      <c r="AJ73" t="s">
        <v>113</v>
      </c>
      <c r="AK73" t="s">
        <v>113</v>
      </c>
      <c r="AL73" t="s">
        <v>113</v>
      </c>
      <c r="AM73" t="s">
        <v>113</v>
      </c>
      <c r="AN73" t="s">
        <v>113</v>
      </c>
      <c r="AO73" t="s">
        <v>113</v>
      </c>
      <c r="AP73" t="s">
        <v>113</v>
      </c>
      <c r="AQ73" t="s">
        <v>113</v>
      </c>
      <c r="AR73" t="s">
        <v>113</v>
      </c>
      <c r="AS73" s="3">
        <v>560000</v>
      </c>
      <c r="AT73" t="s">
        <v>113</v>
      </c>
      <c r="AU73" s="3">
        <v>560000</v>
      </c>
      <c r="AV73" t="s">
        <v>113</v>
      </c>
      <c r="AW73" s="3">
        <v>1290000</v>
      </c>
      <c r="AX73" t="s">
        <v>113</v>
      </c>
      <c r="AY73" t="s">
        <v>113</v>
      </c>
      <c r="AZ73" t="s">
        <v>113</v>
      </c>
      <c r="BA73" s="3">
        <v>4800000</v>
      </c>
      <c r="BB73" t="s">
        <v>113</v>
      </c>
      <c r="BC73" s="3">
        <v>2450000</v>
      </c>
      <c r="BD73" t="s">
        <v>113</v>
      </c>
      <c r="BE73" s="3">
        <v>10200000</v>
      </c>
      <c r="BF73" t="s">
        <v>113</v>
      </c>
      <c r="BG73" s="3">
        <v>470000</v>
      </c>
      <c r="BH73" t="s">
        <v>113</v>
      </c>
      <c r="BI73" t="s">
        <v>110</v>
      </c>
    </row>
    <row r="74" spans="1:61">
      <c r="A74" t="s">
        <v>330</v>
      </c>
      <c r="B74" t="s">
        <v>113</v>
      </c>
      <c r="C74" s="3">
        <v>-840000</v>
      </c>
      <c r="D74" t="s">
        <v>113</v>
      </c>
      <c r="E74" s="3">
        <v>430000</v>
      </c>
      <c r="F74" t="s">
        <v>113</v>
      </c>
      <c r="G74" s="3">
        <v>-4650000</v>
      </c>
      <c r="H74" t="s">
        <v>113</v>
      </c>
      <c r="I74" s="3">
        <v>-1970000</v>
      </c>
      <c r="J74" t="s">
        <v>113</v>
      </c>
      <c r="K74" s="3">
        <v>-240000</v>
      </c>
      <c r="L74" t="s">
        <v>113</v>
      </c>
      <c r="M74" s="3">
        <v>-1690000</v>
      </c>
      <c r="N74" t="s">
        <v>113</v>
      </c>
      <c r="O74" s="3">
        <v>-370000</v>
      </c>
      <c r="P74" t="s">
        <v>113</v>
      </c>
      <c r="Q74" s="3">
        <v>740000</v>
      </c>
      <c r="R74" t="s">
        <v>113</v>
      </c>
      <c r="S74" s="3">
        <v>-500000</v>
      </c>
      <c r="T74" t="s">
        <v>113</v>
      </c>
      <c r="U74" s="3">
        <v>2910000</v>
      </c>
      <c r="V74" t="s">
        <v>113</v>
      </c>
      <c r="W74" t="s">
        <v>113</v>
      </c>
      <c r="X74" t="s">
        <v>113</v>
      </c>
      <c r="Y74" s="3">
        <v>-290000</v>
      </c>
      <c r="Z74" t="s">
        <v>113</v>
      </c>
      <c r="AA74" t="s">
        <v>113</v>
      </c>
      <c r="AB74" t="s">
        <v>113</v>
      </c>
      <c r="AC74" s="3">
        <v>-5920000</v>
      </c>
      <c r="AD74" t="s">
        <v>113</v>
      </c>
      <c r="AE74" t="s">
        <v>113</v>
      </c>
      <c r="AF74" t="s">
        <v>113</v>
      </c>
      <c r="AG74" s="3">
        <v>130000</v>
      </c>
      <c r="AH74" t="s">
        <v>113</v>
      </c>
      <c r="AI74" t="s">
        <v>113</v>
      </c>
      <c r="AJ74" t="s">
        <v>113</v>
      </c>
      <c r="AK74" s="3">
        <v>780000</v>
      </c>
      <c r="AL74" t="s">
        <v>113</v>
      </c>
      <c r="AM74" t="s">
        <v>113</v>
      </c>
      <c r="AN74" t="s">
        <v>113</v>
      </c>
      <c r="AO74" s="3">
        <v>6110000</v>
      </c>
      <c r="AP74" t="s">
        <v>113</v>
      </c>
      <c r="AQ74" t="s">
        <v>113</v>
      </c>
      <c r="AR74" t="s">
        <v>113</v>
      </c>
      <c r="AS74" s="3">
        <v>-2580000</v>
      </c>
      <c r="AT74" t="s">
        <v>113</v>
      </c>
      <c r="AU74" t="s">
        <v>113</v>
      </c>
      <c r="AV74" t="s">
        <v>113</v>
      </c>
      <c r="AW74" s="3">
        <v>-4470000</v>
      </c>
      <c r="AX74" t="s">
        <v>113</v>
      </c>
      <c r="AY74" t="s">
        <v>113</v>
      </c>
      <c r="AZ74" t="s">
        <v>113</v>
      </c>
      <c r="BA74" s="3">
        <v>-190000</v>
      </c>
      <c r="BB74" t="s">
        <v>113</v>
      </c>
      <c r="BC74" s="3">
        <v>-690000</v>
      </c>
      <c r="BD74" t="s">
        <v>113</v>
      </c>
      <c r="BE74" s="3">
        <v>-80000</v>
      </c>
      <c r="BF74" t="s">
        <v>113</v>
      </c>
      <c r="BG74" t="s">
        <v>113</v>
      </c>
      <c r="BH74" t="s">
        <v>113</v>
      </c>
      <c r="BI74" t="s">
        <v>110</v>
      </c>
    </row>
    <row r="75" spans="1:61">
      <c r="A75" t="s">
        <v>331</v>
      </c>
      <c r="B75" t="s">
        <v>113</v>
      </c>
      <c r="C75" s="3">
        <v>-4720000</v>
      </c>
      <c r="D75" t="s">
        <v>113</v>
      </c>
      <c r="E75" s="3">
        <v>-9680000</v>
      </c>
      <c r="F75" t="s">
        <v>113</v>
      </c>
      <c r="G75" s="3">
        <v>-4850000</v>
      </c>
      <c r="H75" t="s">
        <v>113</v>
      </c>
      <c r="I75" s="3">
        <v>-6850000</v>
      </c>
      <c r="J75" t="s">
        <v>113</v>
      </c>
      <c r="K75" s="3">
        <v>-1960000</v>
      </c>
      <c r="L75" t="s">
        <v>113</v>
      </c>
      <c r="M75" t="s">
        <v>113</v>
      </c>
      <c r="N75" t="s">
        <v>113</v>
      </c>
      <c r="O75" t="s">
        <v>113</v>
      </c>
      <c r="P75" t="s">
        <v>113</v>
      </c>
      <c r="Q75" t="s">
        <v>113</v>
      </c>
      <c r="R75" t="s">
        <v>113</v>
      </c>
      <c r="S75" t="s">
        <v>113</v>
      </c>
      <c r="T75" t="s">
        <v>113</v>
      </c>
      <c r="U75" t="s">
        <v>113</v>
      </c>
      <c r="V75" t="s">
        <v>113</v>
      </c>
      <c r="W75" t="s">
        <v>113</v>
      </c>
      <c r="X75" t="s">
        <v>113</v>
      </c>
      <c r="Y75" t="s">
        <v>113</v>
      </c>
      <c r="Z75" t="s">
        <v>113</v>
      </c>
      <c r="AA75" t="s">
        <v>113</v>
      </c>
      <c r="AB75" t="s">
        <v>113</v>
      </c>
      <c r="AC75" t="s">
        <v>113</v>
      </c>
      <c r="AD75" t="s">
        <v>113</v>
      </c>
      <c r="AE75" t="s">
        <v>113</v>
      </c>
      <c r="AF75" t="s">
        <v>113</v>
      </c>
      <c r="AG75" t="s">
        <v>113</v>
      </c>
      <c r="AH75" t="s">
        <v>113</v>
      </c>
      <c r="AI75" t="s">
        <v>113</v>
      </c>
      <c r="AJ75" t="s">
        <v>113</v>
      </c>
      <c r="AK75" t="s">
        <v>113</v>
      </c>
      <c r="AL75" t="s">
        <v>113</v>
      </c>
      <c r="AM75" t="s">
        <v>113</v>
      </c>
      <c r="AN75" t="s">
        <v>113</v>
      </c>
      <c r="AO75" t="s">
        <v>113</v>
      </c>
      <c r="AP75" t="s">
        <v>113</v>
      </c>
      <c r="AQ75" t="s">
        <v>113</v>
      </c>
      <c r="AR75" t="s">
        <v>113</v>
      </c>
      <c r="AS75" t="s">
        <v>113</v>
      </c>
      <c r="AT75" t="s">
        <v>113</v>
      </c>
      <c r="AU75" t="s">
        <v>113</v>
      </c>
      <c r="AV75">
        <v>0</v>
      </c>
      <c r="AW75">
        <v>0</v>
      </c>
      <c r="AX75">
        <v>0</v>
      </c>
      <c r="AY75" t="s">
        <v>113</v>
      </c>
      <c r="AZ75" t="s">
        <v>113</v>
      </c>
      <c r="BA75" t="s">
        <v>113</v>
      </c>
      <c r="BB75" t="s">
        <v>113</v>
      </c>
      <c r="BC75" t="s">
        <v>113</v>
      </c>
      <c r="BD75" t="s">
        <v>113</v>
      </c>
      <c r="BE75" t="s">
        <v>113</v>
      </c>
      <c r="BF75" t="s">
        <v>113</v>
      </c>
      <c r="BG75" t="s">
        <v>113</v>
      </c>
      <c r="BH75" t="s">
        <v>113</v>
      </c>
      <c r="BI75" t="s">
        <v>110</v>
      </c>
    </row>
    <row r="76" spans="1:61">
      <c r="A76" t="s">
        <v>332</v>
      </c>
      <c r="B76" t="s">
        <v>113</v>
      </c>
      <c r="C76" s="3">
        <v>-15180000</v>
      </c>
      <c r="D76" t="s">
        <v>113</v>
      </c>
      <c r="E76" s="3">
        <v>53990000</v>
      </c>
      <c r="F76" t="s">
        <v>113</v>
      </c>
      <c r="G76" s="3">
        <v>49870000</v>
      </c>
      <c r="H76" t="s">
        <v>113</v>
      </c>
      <c r="I76" s="3">
        <v>67960000</v>
      </c>
      <c r="J76" t="s">
        <v>113</v>
      </c>
      <c r="K76" s="3">
        <v>-13700000</v>
      </c>
      <c r="L76" t="s">
        <v>113</v>
      </c>
      <c r="M76" s="2">
        <v>115770000</v>
      </c>
      <c r="N76" t="s">
        <v>113</v>
      </c>
      <c r="O76" s="3">
        <v>15190000</v>
      </c>
      <c r="P76" t="s">
        <v>113</v>
      </c>
      <c r="Q76" s="2">
        <v>148130000</v>
      </c>
      <c r="R76" t="s">
        <v>113</v>
      </c>
      <c r="S76" s="3">
        <v>47500000</v>
      </c>
      <c r="T76" t="s">
        <v>113</v>
      </c>
      <c r="U76" s="2">
        <v>119710000</v>
      </c>
      <c r="V76" t="s">
        <v>113</v>
      </c>
      <c r="W76" s="2">
        <v>-122490000</v>
      </c>
      <c r="X76" t="s">
        <v>113</v>
      </c>
      <c r="Y76" s="2">
        <v>-272400000</v>
      </c>
      <c r="Z76" t="s">
        <v>113</v>
      </c>
      <c r="AA76" s="2">
        <v>-258630000</v>
      </c>
      <c r="AB76" t="s">
        <v>113</v>
      </c>
      <c r="AC76" s="2">
        <v>-177350000</v>
      </c>
      <c r="AD76" t="s">
        <v>113</v>
      </c>
      <c r="AE76" s="2">
        <v>-133980000</v>
      </c>
      <c r="AF76" t="s">
        <v>113</v>
      </c>
      <c r="AG76" s="2">
        <v>-160380000</v>
      </c>
      <c r="AH76" t="s">
        <v>113</v>
      </c>
      <c r="AI76" s="2">
        <v>-123020000</v>
      </c>
      <c r="AJ76" t="s">
        <v>113</v>
      </c>
      <c r="AK76" s="2">
        <v>-155840000</v>
      </c>
      <c r="AL76" t="s">
        <v>113</v>
      </c>
      <c r="AM76" s="3">
        <v>8120000</v>
      </c>
      <c r="AN76" t="s">
        <v>113</v>
      </c>
      <c r="AO76" s="3">
        <v>-50240000</v>
      </c>
      <c r="AP76" t="s">
        <v>113</v>
      </c>
      <c r="AQ76" s="3">
        <v>2640000</v>
      </c>
      <c r="AR76" t="s">
        <v>113</v>
      </c>
      <c r="AS76" s="3">
        <v>-61750000</v>
      </c>
      <c r="AT76" t="s">
        <v>113</v>
      </c>
      <c r="AU76" s="3">
        <v>71870000</v>
      </c>
      <c r="AV76" t="s">
        <v>113</v>
      </c>
      <c r="AW76" s="2">
        <v>-197550000</v>
      </c>
      <c r="AX76" t="s">
        <v>113</v>
      </c>
      <c r="AY76" s="3">
        <v>-91320000</v>
      </c>
      <c r="AZ76" t="s">
        <v>113</v>
      </c>
      <c r="BA76" s="2">
        <v>-135150000</v>
      </c>
      <c r="BB76" t="s">
        <v>113</v>
      </c>
      <c r="BC76" s="3">
        <v>-62310000</v>
      </c>
      <c r="BD76" t="s">
        <v>113</v>
      </c>
      <c r="BE76" s="3">
        <v>-11030000</v>
      </c>
      <c r="BF76" t="s">
        <v>113</v>
      </c>
      <c r="BG76" s="3">
        <v>-26110000</v>
      </c>
      <c r="BH76" t="s">
        <v>113</v>
      </c>
      <c r="BI76" t="s">
        <v>110</v>
      </c>
    </row>
    <row r="77" spans="1:61">
      <c r="A77" t="s">
        <v>333</v>
      </c>
      <c r="B77" t="s">
        <v>113</v>
      </c>
      <c r="C77" s="3">
        <v>88700000</v>
      </c>
      <c r="D77" t="s">
        <v>113</v>
      </c>
      <c r="E77" s="2">
        <v>-590220000</v>
      </c>
      <c r="F77" t="s">
        <v>113</v>
      </c>
      <c r="G77" s="2">
        <v>-131590000</v>
      </c>
      <c r="H77" t="s">
        <v>113</v>
      </c>
      <c r="I77" s="3">
        <v>9530000</v>
      </c>
      <c r="J77" t="s">
        <v>113</v>
      </c>
      <c r="K77" s="3">
        <v>-71200000</v>
      </c>
      <c r="L77" t="s">
        <v>113</v>
      </c>
      <c r="M77" s="3">
        <v>-68980000</v>
      </c>
      <c r="N77" t="s">
        <v>113</v>
      </c>
      <c r="O77" s="3">
        <v>43760000</v>
      </c>
      <c r="P77" t="s">
        <v>113</v>
      </c>
      <c r="Q77" s="3">
        <v>-26400000</v>
      </c>
      <c r="R77" t="s">
        <v>113</v>
      </c>
      <c r="S77" s="3">
        <v>21510000</v>
      </c>
      <c r="T77" t="s">
        <v>113</v>
      </c>
      <c r="U77" s="3">
        <v>-5050000</v>
      </c>
      <c r="V77" t="s">
        <v>113</v>
      </c>
      <c r="W77" s="3">
        <v>60290000</v>
      </c>
      <c r="X77" t="s">
        <v>113</v>
      </c>
      <c r="Y77" s="3">
        <v>-84260000</v>
      </c>
      <c r="Z77" t="s">
        <v>113</v>
      </c>
      <c r="AA77" s="3">
        <v>16810000</v>
      </c>
      <c r="AB77" t="s">
        <v>113</v>
      </c>
      <c r="AC77" s="3">
        <v>40390000</v>
      </c>
      <c r="AD77" t="s">
        <v>113</v>
      </c>
      <c r="AE77" s="3">
        <v>-77460000</v>
      </c>
      <c r="AF77" t="s">
        <v>113</v>
      </c>
      <c r="AG77" s="3">
        <v>-61380000</v>
      </c>
      <c r="AH77" t="s">
        <v>113</v>
      </c>
      <c r="AI77" s="3">
        <v>-14510000</v>
      </c>
      <c r="AJ77" t="s">
        <v>113</v>
      </c>
      <c r="AK77" s="3">
        <v>-1670000</v>
      </c>
      <c r="AL77" t="s">
        <v>113</v>
      </c>
      <c r="AM77" s="3">
        <v>-5090000</v>
      </c>
      <c r="AN77" t="s">
        <v>113</v>
      </c>
      <c r="AO77" s="3">
        <v>-3050000</v>
      </c>
      <c r="AP77" t="s">
        <v>113</v>
      </c>
      <c r="AQ77" s="3">
        <v>6290000</v>
      </c>
      <c r="AR77" t="s">
        <v>113</v>
      </c>
      <c r="AS77" s="3">
        <v>-1650000</v>
      </c>
      <c r="AT77" t="s">
        <v>113</v>
      </c>
      <c r="AU77" s="3">
        <v>-11860000</v>
      </c>
      <c r="AV77">
        <v>0</v>
      </c>
      <c r="AW77" s="3">
        <v>37880000</v>
      </c>
      <c r="AX77">
        <v>0</v>
      </c>
      <c r="AY77" s="2">
        <v>324020000</v>
      </c>
      <c r="AZ77" t="s">
        <v>113</v>
      </c>
      <c r="BA77" s="3">
        <v>63160000</v>
      </c>
      <c r="BB77" t="s">
        <v>113</v>
      </c>
      <c r="BC77" s="3">
        <v>15810000</v>
      </c>
      <c r="BD77" t="s">
        <v>113</v>
      </c>
      <c r="BE77" s="3">
        <v>-34310000</v>
      </c>
      <c r="BF77" t="s">
        <v>113</v>
      </c>
      <c r="BG77" s="3">
        <v>940000</v>
      </c>
      <c r="BH77" t="s">
        <v>113</v>
      </c>
      <c r="BI77" t="s">
        <v>110</v>
      </c>
    </row>
    <row r="78" spans="1:61">
      <c r="A78" t="s">
        <v>334</v>
      </c>
      <c r="B78" t="s">
        <v>113</v>
      </c>
      <c r="C78" s="2">
        <v>-466590000</v>
      </c>
      <c r="D78" t="s">
        <v>113</v>
      </c>
      <c r="E78" s="2">
        <v>395070000</v>
      </c>
      <c r="F78" t="s">
        <v>113</v>
      </c>
      <c r="G78" s="2">
        <v>-333830000</v>
      </c>
      <c r="H78" t="s">
        <v>113</v>
      </c>
      <c r="I78" s="3">
        <v>-60250000</v>
      </c>
      <c r="J78" t="s">
        <v>113</v>
      </c>
      <c r="K78" s="3">
        <v>-70810000</v>
      </c>
      <c r="L78" t="s">
        <v>113</v>
      </c>
      <c r="M78" s="2">
        <v>-414980000</v>
      </c>
      <c r="N78" t="s">
        <v>113</v>
      </c>
      <c r="O78" s="2">
        <v>-463450000</v>
      </c>
      <c r="P78" t="s">
        <v>113</v>
      </c>
      <c r="Q78" s="2">
        <v>492750000</v>
      </c>
      <c r="R78" t="s">
        <v>113</v>
      </c>
      <c r="S78" s="2">
        <v>-295110000</v>
      </c>
      <c r="T78" t="s">
        <v>113</v>
      </c>
      <c r="U78" s="3">
        <v>71010000</v>
      </c>
      <c r="V78" t="s">
        <v>113</v>
      </c>
      <c r="W78" s="2">
        <v>147200000</v>
      </c>
      <c r="X78" t="s">
        <v>113</v>
      </c>
      <c r="Y78" s="2">
        <v>245940000</v>
      </c>
      <c r="Z78" t="s">
        <v>113</v>
      </c>
      <c r="AA78" s="2">
        <v>311540000</v>
      </c>
      <c r="AB78" t="s">
        <v>113</v>
      </c>
      <c r="AC78" s="3">
        <v>7260000</v>
      </c>
      <c r="AD78" t="s">
        <v>113</v>
      </c>
      <c r="AE78" s="2">
        <v>152230000</v>
      </c>
      <c r="AF78" t="s">
        <v>113</v>
      </c>
      <c r="AG78" s="3">
        <v>7650000</v>
      </c>
      <c r="AH78" t="s">
        <v>113</v>
      </c>
      <c r="AI78" s="3">
        <v>-29700000</v>
      </c>
      <c r="AJ78" t="s">
        <v>113</v>
      </c>
      <c r="AK78" s="2">
        <v>129430000</v>
      </c>
      <c r="AL78" t="s">
        <v>113</v>
      </c>
      <c r="AM78" s="3">
        <v>1660000</v>
      </c>
      <c r="AN78" t="s">
        <v>113</v>
      </c>
      <c r="AO78" s="3">
        <v>92790000</v>
      </c>
      <c r="AP78" t="s">
        <v>113</v>
      </c>
      <c r="AQ78" s="3">
        <v>10530000</v>
      </c>
      <c r="AR78" t="s">
        <v>113</v>
      </c>
      <c r="AS78" s="3">
        <v>87460000</v>
      </c>
      <c r="AT78" t="s">
        <v>113</v>
      </c>
      <c r="AU78" s="3">
        <v>-3870000</v>
      </c>
      <c r="AV78">
        <v>0</v>
      </c>
      <c r="AW78" s="3">
        <v>33530000</v>
      </c>
      <c r="AX78">
        <v>0</v>
      </c>
      <c r="AY78" s="2">
        <v>-268850000</v>
      </c>
      <c r="AZ78" t="s">
        <v>113</v>
      </c>
      <c r="BA78" s="2">
        <v>253820000</v>
      </c>
      <c r="BB78" t="s">
        <v>113</v>
      </c>
      <c r="BC78" s="3">
        <v>13690000</v>
      </c>
      <c r="BD78" t="s">
        <v>113</v>
      </c>
      <c r="BE78" s="3">
        <v>62270000</v>
      </c>
      <c r="BF78" t="s">
        <v>113</v>
      </c>
      <c r="BG78" s="3">
        <v>41300000</v>
      </c>
      <c r="BH78" t="s">
        <v>113</v>
      </c>
      <c r="BI78" t="s">
        <v>110</v>
      </c>
    </row>
    <row r="79" spans="1:61">
      <c r="A79" t="s">
        <v>335</v>
      </c>
      <c r="B79" t="s">
        <v>113</v>
      </c>
      <c r="C79" t="s">
        <v>113</v>
      </c>
      <c r="D79" t="s">
        <v>113</v>
      </c>
      <c r="E79" t="s">
        <v>113</v>
      </c>
      <c r="F79" t="s">
        <v>113</v>
      </c>
      <c r="G79" t="s">
        <v>113</v>
      </c>
      <c r="H79" t="s">
        <v>113</v>
      </c>
      <c r="I79" t="s">
        <v>113</v>
      </c>
      <c r="J79" t="s">
        <v>113</v>
      </c>
      <c r="K79" t="s">
        <v>113</v>
      </c>
      <c r="L79" t="s">
        <v>113</v>
      </c>
      <c r="M79" t="s">
        <v>113</v>
      </c>
      <c r="N79" t="s">
        <v>113</v>
      </c>
      <c r="O79" t="s">
        <v>113</v>
      </c>
      <c r="P79" t="s">
        <v>113</v>
      </c>
      <c r="Q79" t="s">
        <v>113</v>
      </c>
      <c r="R79" t="s">
        <v>113</v>
      </c>
      <c r="S79" t="s">
        <v>113</v>
      </c>
      <c r="T79" t="s">
        <v>113</v>
      </c>
      <c r="U79" t="s">
        <v>113</v>
      </c>
      <c r="V79" t="s">
        <v>113</v>
      </c>
      <c r="W79" t="s">
        <v>113</v>
      </c>
      <c r="X79" t="s">
        <v>113</v>
      </c>
      <c r="Y79" t="s">
        <v>113</v>
      </c>
      <c r="Z79" t="s">
        <v>113</v>
      </c>
      <c r="AA79" t="s">
        <v>113</v>
      </c>
      <c r="AB79" t="s">
        <v>113</v>
      </c>
      <c r="AC79" t="s">
        <v>113</v>
      </c>
      <c r="AD79" t="s">
        <v>113</v>
      </c>
      <c r="AE79" t="s">
        <v>113</v>
      </c>
      <c r="AF79" t="s">
        <v>113</v>
      </c>
      <c r="AG79" t="s">
        <v>113</v>
      </c>
      <c r="AH79" t="s">
        <v>113</v>
      </c>
      <c r="AI79" t="s">
        <v>113</v>
      </c>
      <c r="AJ79" t="s">
        <v>113</v>
      </c>
      <c r="AK79" t="s">
        <v>113</v>
      </c>
      <c r="AL79" t="s">
        <v>113</v>
      </c>
      <c r="AM79" t="s">
        <v>113</v>
      </c>
      <c r="AN79" t="s">
        <v>113</v>
      </c>
      <c r="AO79" t="s">
        <v>113</v>
      </c>
      <c r="AP79" t="s">
        <v>113</v>
      </c>
      <c r="AQ79" t="s">
        <v>113</v>
      </c>
      <c r="AR79" t="s">
        <v>113</v>
      </c>
      <c r="AS79" t="s">
        <v>113</v>
      </c>
      <c r="AT79" t="s">
        <v>113</v>
      </c>
      <c r="AU79" t="s">
        <v>113</v>
      </c>
      <c r="AV79" t="s">
        <v>113</v>
      </c>
      <c r="AW79" t="s">
        <v>113</v>
      </c>
      <c r="AX79" t="s">
        <v>113</v>
      </c>
      <c r="AY79" t="s">
        <v>113</v>
      </c>
      <c r="AZ79" t="s">
        <v>113</v>
      </c>
      <c r="BA79" t="s">
        <v>113</v>
      </c>
      <c r="BB79" t="s">
        <v>113</v>
      </c>
      <c r="BC79" t="s">
        <v>113</v>
      </c>
      <c r="BD79" t="s">
        <v>113</v>
      </c>
      <c r="BE79" t="s">
        <v>113</v>
      </c>
      <c r="BF79" t="s">
        <v>113</v>
      </c>
      <c r="BG79" t="s">
        <v>113</v>
      </c>
      <c r="BH79" t="s">
        <v>113</v>
      </c>
      <c r="BI79" t="s">
        <v>110</v>
      </c>
    </row>
    <row r="80" spans="1:61">
      <c r="A80" t="s">
        <v>336</v>
      </c>
      <c r="B80" t="s">
        <v>113</v>
      </c>
      <c r="C80" t="s">
        <v>113</v>
      </c>
      <c r="D80" t="s">
        <v>113</v>
      </c>
      <c r="E80" t="s">
        <v>113</v>
      </c>
      <c r="F80" t="s">
        <v>113</v>
      </c>
      <c r="G80" t="s">
        <v>113</v>
      </c>
      <c r="H80" t="s">
        <v>113</v>
      </c>
      <c r="I80" t="s">
        <v>113</v>
      </c>
      <c r="J80" t="s">
        <v>113</v>
      </c>
      <c r="K80" t="s">
        <v>113</v>
      </c>
      <c r="L80" t="s">
        <v>113</v>
      </c>
      <c r="M80" t="s">
        <v>113</v>
      </c>
      <c r="N80" t="s">
        <v>113</v>
      </c>
      <c r="O80" t="s">
        <v>113</v>
      </c>
      <c r="P80" t="s">
        <v>113</v>
      </c>
      <c r="Q80" t="s">
        <v>113</v>
      </c>
      <c r="R80" t="s">
        <v>113</v>
      </c>
      <c r="S80" t="s">
        <v>113</v>
      </c>
      <c r="T80" t="s">
        <v>113</v>
      </c>
      <c r="U80" t="s">
        <v>113</v>
      </c>
      <c r="V80" t="s">
        <v>113</v>
      </c>
      <c r="W80" t="s">
        <v>113</v>
      </c>
      <c r="X80" t="s">
        <v>113</v>
      </c>
      <c r="Y80" t="s">
        <v>113</v>
      </c>
      <c r="Z80" t="s">
        <v>113</v>
      </c>
      <c r="AA80" t="s">
        <v>113</v>
      </c>
      <c r="AB80" t="s">
        <v>113</v>
      </c>
      <c r="AC80" t="s">
        <v>113</v>
      </c>
      <c r="AD80" t="s">
        <v>113</v>
      </c>
      <c r="AE80" t="s">
        <v>113</v>
      </c>
      <c r="AF80" t="s">
        <v>113</v>
      </c>
      <c r="AG80" t="s">
        <v>113</v>
      </c>
      <c r="AH80" t="s">
        <v>113</v>
      </c>
      <c r="AI80" t="s">
        <v>113</v>
      </c>
      <c r="AJ80" t="s">
        <v>113</v>
      </c>
      <c r="AK80" t="s">
        <v>113</v>
      </c>
      <c r="AL80" t="s">
        <v>113</v>
      </c>
      <c r="AM80" t="s">
        <v>113</v>
      </c>
      <c r="AN80" t="s">
        <v>113</v>
      </c>
      <c r="AO80" t="s">
        <v>113</v>
      </c>
      <c r="AP80" t="s">
        <v>113</v>
      </c>
      <c r="AQ80" t="s">
        <v>113</v>
      </c>
      <c r="AR80" t="s">
        <v>113</v>
      </c>
      <c r="AS80" t="s">
        <v>113</v>
      </c>
      <c r="AT80" t="s">
        <v>113</v>
      </c>
      <c r="AU80" t="s">
        <v>113</v>
      </c>
      <c r="AV80" t="s">
        <v>113</v>
      </c>
      <c r="AW80" t="s">
        <v>113</v>
      </c>
      <c r="AX80" t="s">
        <v>113</v>
      </c>
      <c r="AY80" t="s">
        <v>113</v>
      </c>
      <c r="AZ80" t="s">
        <v>113</v>
      </c>
      <c r="BA80" t="s">
        <v>113</v>
      </c>
      <c r="BB80" t="s">
        <v>113</v>
      </c>
      <c r="BC80" t="s">
        <v>113</v>
      </c>
      <c r="BD80" t="s">
        <v>113</v>
      </c>
      <c r="BE80" t="s">
        <v>113</v>
      </c>
      <c r="BF80" t="s">
        <v>113</v>
      </c>
      <c r="BG80" t="s">
        <v>113</v>
      </c>
      <c r="BH80" t="s">
        <v>113</v>
      </c>
      <c r="BI80" t="s">
        <v>110</v>
      </c>
    </row>
    <row r="81" spans="1:61">
      <c r="A81" t="s">
        <v>337</v>
      </c>
      <c r="B81" t="s">
        <v>113</v>
      </c>
      <c r="C81" t="s">
        <v>113</v>
      </c>
      <c r="D81" t="s">
        <v>113</v>
      </c>
      <c r="E81" t="s">
        <v>113</v>
      </c>
      <c r="F81" t="s">
        <v>113</v>
      </c>
      <c r="G81" t="s">
        <v>113</v>
      </c>
      <c r="H81" t="s">
        <v>113</v>
      </c>
      <c r="I81" t="s">
        <v>113</v>
      </c>
      <c r="J81" t="s">
        <v>113</v>
      </c>
      <c r="K81" t="s">
        <v>113</v>
      </c>
      <c r="L81" t="s">
        <v>113</v>
      </c>
      <c r="M81" t="s">
        <v>113</v>
      </c>
      <c r="N81" t="s">
        <v>113</v>
      </c>
      <c r="O81" t="s">
        <v>113</v>
      </c>
      <c r="P81" t="s">
        <v>113</v>
      </c>
      <c r="Q81" t="s">
        <v>113</v>
      </c>
      <c r="R81" t="s">
        <v>113</v>
      </c>
      <c r="S81" t="s">
        <v>113</v>
      </c>
      <c r="T81" t="s">
        <v>113</v>
      </c>
      <c r="U81" t="s">
        <v>113</v>
      </c>
      <c r="V81" t="s">
        <v>113</v>
      </c>
      <c r="W81" t="s">
        <v>113</v>
      </c>
      <c r="X81" t="s">
        <v>113</v>
      </c>
      <c r="Y81" t="s">
        <v>113</v>
      </c>
      <c r="Z81" t="s">
        <v>113</v>
      </c>
      <c r="AA81" t="s">
        <v>113</v>
      </c>
      <c r="AB81" t="s">
        <v>113</v>
      </c>
      <c r="AC81" t="s">
        <v>113</v>
      </c>
      <c r="AD81" t="s">
        <v>113</v>
      </c>
      <c r="AE81" t="s">
        <v>113</v>
      </c>
      <c r="AF81" t="s">
        <v>113</v>
      </c>
      <c r="AG81" t="s">
        <v>113</v>
      </c>
      <c r="AH81" t="s">
        <v>113</v>
      </c>
      <c r="AI81" t="s">
        <v>113</v>
      </c>
      <c r="AJ81" t="s">
        <v>113</v>
      </c>
      <c r="AK81" t="s">
        <v>113</v>
      </c>
      <c r="AL81" t="s">
        <v>113</v>
      </c>
      <c r="AM81" t="s">
        <v>113</v>
      </c>
      <c r="AN81" t="s">
        <v>113</v>
      </c>
      <c r="AO81" t="s">
        <v>113</v>
      </c>
      <c r="AP81" t="s">
        <v>113</v>
      </c>
      <c r="AQ81" t="s">
        <v>113</v>
      </c>
      <c r="AR81" t="s">
        <v>113</v>
      </c>
      <c r="AS81" t="s">
        <v>113</v>
      </c>
      <c r="AT81" t="s">
        <v>113</v>
      </c>
      <c r="AU81" t="s">
        <v>113</v>
      </c>
      <c r="AV81" t="s">
        <v>113</v>
      </c>
      <c r="AW81" s="3">
        <v>-1180000</v>
      </c>
      <c r="AX81" t="s">
        <v>113</v>
      </c>
      <c r="AY81" s="3">
        <v>-1180000</v>
      </c>
      <c r="AZ81" t="s">
        <v>113</v>
      </c>
      <c r="BA81">
        <v>0</v>
      </c>
      <c r="BB81" t="s">
        <v>113</v>
      </c>
      <c r="BC81" s="3">
        <v>1820000</v>
      </c>
      <c r="BD81" t="s">
        <v>113</v>
      </c>
      <c r="BE81" t="s">
        <v>113</v>
      </c>
      <c r="BF81" t="s">
        <v>113</v>
      </c>
      <c r="BG81" s="3">
        <v>-3430000</v>
      </c>
      <c r="BH81" t="s">
        <v>113</v>
      </c>
      <c r="BI81" t="s">
        <v>110</v>
      </c>
    </row>
    <row r="82" spans="1:61">
      <c r="A82" t="s">
        <v>338</v>
      </c>
      <c r="B82" t="s">
        <v>113</v>
      </c>
      <c r="C82" s="2">
        <v>-213890000</v>
      </c>
      <c r="D82" t="s">
        <v>113</v>
      </c>
      <c r="E82" s="2">
        <v>381910000</v>
      </c>
      <c r="F82" t="s">
        <v>113</v>
      </c>
      <c r="G82" s="2">
        <v>-178810000</v>
      </c>
      <c r="H82" t="s">
        <v>113</v>
      </c>
      <c r="I82" s="2">
        <v>448550000</v>
      </c>
      <c r="J82" t="s">
        <v>113</v>
      </c>
      <c r="K82" s="3">
        <v>18900000</v>
      </c>
      <c r="L82" t="s">
        <v>113</v>
      </c>
      <c r="M82" s="2">
        <v>-154530000</v>
      </c>
      <c r="N82" t="s">
        <v>113</v>
      </c>
      <c r="O82" s="2">
        <v>-334190000</v>
      </c>
      <c r="P82" t="s">
        <v>113</v>
      </c>
      <c r="Q82" s="2">
        <v>797120000</v>
      </c>
      <c r="R82" t="s">
        <v>113</v>
      </c>
      <c r="S82" s="2">
        <v>-173430000</v>
      </c>
      <c r="T82" t="s">
        <v>113</v>
      </c>
      <c r="U82" s="2">
        <v>335750000</v>
      </c>
      <c r="V82" t="s">
        <v>113</v>
      </c>
      <c r="W82" s="2">
        <v>136620000</v>
      </c>
      <c r="X82" t="s">
        <v>113</v>
      </c>
      <c r="Y82" s="3">
        <v>8910000</v>
      </c>
      <c r="Z82" t="s">
        <v>113</v>
      </c>
      <c r="AA82" s="2">
        <v>113190000</v>
      </c>
      <c r="AB82" t="s">
        <v>113</v>
      </c>
      <c r="AC82" s="3">
        <v>-14690000</v>
      </c>
      <c r="AD82" t="s">
        <v>113</v>
      </c>
      <c r="AE82" s="3">
        <v>-6540000</v>
      </c>
      <c r="AF82" t="s">
        <v>113</v>
      </c>
      <c r="AG82" s="3">
        <v>-42350000</v>
      </c>
      <c r="AH82" t="s">
        <v>113</v>
      </c>
      <c r="AI82" s="2">
        <v>-127700000</v>
      </c>
      <c r="AJ82" t="s">
        <v>113</v>
      </c>
      <c r="AK82" s="2">
        <v>107200000</v>
      </c>
      <c r="AL82" t="s">
        <v>113</v>
      </c>
      <c r="AM82" s="3">
        <v>49720000</v>
      </c>
      <c r="AN82" t="s">
        <v>113</v>
      </c>
      <c r="AO82" s="2">
        <v>137380000</v>
      </c>
      <c r="AP82" t="s">
        <v>113</v>
      </c>
      <c r="AQ82" s="3">
        <v>58250000</v>
      </c>
      <c r="AR82" t="s">
        <v>113</v>
      </c>
      <c r="AS82" s="2">
        <v>100650000</v>
      </c>
      <c r="AT82" t="s">
        <v>113</v>
      </c>
      <c r="AU82" s="3">
        <v>97950000</v>
      </c>
      <c r="AV82" t="s">
        <v>113</v>
      </c>
      <c r="AW82" s="3">
        <v>-46330000</v>
      </c>
      <c r="AX82" t="s">
        <v>113</v>
      </c>
      <c r="AY82" s="3">
        <v>-500000</v>
      </c>
      <c r="AZ82" t="s">
        <v>113</v>
      </c>
      <c r="BA82" s="2">
        <v>252520000</v>
      </c>
      <c r="BB82" t="s">
        <v>113</v>
      </c>
      <c r="BC82" s="3">
        <v>-3140000</v>
      </c>
      <c r="BD82" t="s">
        <v>113</v>
      </c>
      <c r="BE82" s="3">
        <v>78120000</v>
      </c>
      <c r="BF82" t="s">
        <v>113</v>
      </c>
      <c r="BG82" s="3">
        <v>33180000</v>
      </c>
      <c r="BH82" t="s">
        <v>113</v>
      </c>
      <c r="BI82" t="s">
        <v>110</v>
      </c>
    </row>
    <row r="83" spans="1:61">
      <c r="A83" t="s">
        <v>339</v>
      </c>
      <c r="B83" t="s">
        <v>113</v>
      </c>
      <c r="C83" t="s">
        <v>113</v>
      </c>
      <c r="D83" t="s">
        <v>113</v>
      </c>
      <c r="E83" t="s">
        <v>113</v>
      </c>
      <c r="F83" t="s">
        <v>113</v>
      </c>
      <c r="G83" t="s">
        <v>113</v>
      </c>
      <c r="H83" t="s">
        <v>113</v>
      </c>
      <c r="I83" t="s">
        <v>113</v>
      </c>
      <c r="J83" t="s">
        <v>113</v>
      </c>
      <c r="K83" t="s">
        <v>113</v>
      </c>
      <c r="L83" t="s">
        <v>113</v>
      </c>
      <c r="M83" t="s">
        <v>113</v>
      </c>
      <c r="N83" t="s">
        <v>113</v>
      </c>
      <c r="O83" t="s">
        <v>113</v>
      </c>
      <c r="P83" t="s">
        <v>113</v>
      </c>
      <c r="Q83" t="s">
        <v>113</v>
      </c>
      <c r="R83" t="s">
        <v>113</v>
      </c>
      <c r="S83" t="s">
        <v>113</v>
      </c>
      <c r="T83" t="s">
        <v>113</v>
      </c>
      <c r="U83" t="s">
        <v>113</v>
      </c>
      <c r="V83" t="s">
        <v>113</v>
      </c>
      <c r="W83" t="s">
        <v>113</v>
      </c>
      <c r="X83" t="s">
        <v>113</v>
      </c>
      <c r="Y83" t="s">
        <v>113</v>
      </c>
      <c r="Z83" t="s">
        <v>113</v>
      </c>
      <c r="AA83" t="s">
        <v>113</v>
      </c>
      <c r="AB83" t="s">
        <v>113</v>
      </c>
      <c r="AC83" t="s">
        <v>113</v>
      </c>
      <c r="AD83" t="s">
        <v>113</v>
      </c>
      <c r="AE83" t="s">
        <v>113</v>
      </c>
      <c r="AF83" t="s">
        <v>113</v>
      </c>
      <c r="AG83" t="s">
        <v>113</v>
      </c>
      <c r="AH83" t="s">
        <v>113</v>
      </c>
      <c r="AI83" t="s">
        <v>113</v>
      </c>
      <c r="AJ83" t="s">
        <v>113</v>
      </c>
      <c r="AK83" t="s">
        <v>113</v>
      </c>
      <c r="AL83" t="s">
        <v>113</v>
      </c>
      <c r="AM83" t="s">
        <v>113</v>
      </c>
      <c r="AN83" t="s">
        <v>113</v>
      </c>
      <c r="AO83" t="s">
        <v>113</v>
      </c>
      <c r="AP83" t="s">
        <v>113</v>
      </c>
      <c r="AQ83" t="s">
        <v>113</v>
      </c>
      <c r="AR83" t="s">
        <v>113</v>
      </c>
      <c r="AS83" t="s">
        <v>113</v>
      </c>
      <c r="AT83" t="s">
        <v>113</v>
      </c>
      <c r="AU83" t="s">
        <v>113</v>
      </c>
      <c r="AV83" t="s">
        <v>113</v>
      </c>
      <c r="AW83" t="s">
        <v>113</v>
      </c>
      <c r="AX83" t="s">
        <v>113</v>
      </c>
      <c r="AY83" t="s">
        <v>113</v>
      </c>
      <c r="AZ83" t="s">
        <v>113</v>
      </c>
      <c r="BA83" t="s">
        <v>113</v>
      </c>
      <c r="BB83" t="s">
        <v>113</v>
      </c>
      <c r="BC83" t="s">
        <v>113</v>
      </c>
      <c r="BD83" t="s">
        <v>113</v>
      </c>
      <c r="BE83" t="s">
        <v>113</v>
      </c>
      <c r="BF83" t="s">
        <v>113</v>
      </c>
      <c r="BG83" t="s">
        <v>113</v>
      </c>
      <c r="BH83" t="s">
        <v>113</v>
      </c>
      <c r="BI83" t="s">
        <v>110</v>
      </c>
    </row>
    <row r="84" spans="1:61">
      <c r="A84" t="s">
        <v>340</v>
      </c>
      <c r="B84" t="s">
        <v>113</v>
      </c>
      <c r="C84" t="s">
        <v>113</v>
      </c>
      <c r="D84" t="s">
        <v>113</v>
      </c>
      <c r="E84" t="s">
        <v>113</v>
      </c>
      <c r="F84" t="s">
        <v>113</v>
      </c>
      <c r="G84" t="s">
        <v>113</v>
      </c>
      <c r="H84" t="s">
        <v>113</v>
      </c>
      <c r="I84" t="s">
        <v>113</v>
      </c>
      <c r="J84" t="s">
        <v>113</v>
      </c>
      <c r="K84" t="s">
        <v>113</v>
      </c>
      <c r="L84" t="s">
        <v>113</v>
      </c>
      <c r="M84" t="s">
        <v>113</v>
      </c>
      <c r="N84" t="s">
        <v>113</v>
      </c>
      <c r="O84" t="s">
        <v>113</v>
      </c>
      <c r="P84" t="s">
        <v>113</v>
      </c>
      <c r="Q84" t="s">
        <v>113</v>
      </c>
      <c r="R84" t="s">
        <v>113</v>
      </c>
      <c r="S84" t="s">
        <v>113</v>
      </c>
      <c r="T84" t="s">
        <v>113</v>
      </c>
      <c r="U84" t="s">
        <v>113</v>
      </c>
      <c r="V84" t="s">
        <v>113</v>
      </c>
      <c r="W84" t="s">
        <v>113</v>
      </c>
      <c r="X84" t="s">
        <v>113</v>
      </c>
      <c r="Y84" t="s">
        <v>113</v>
      </c>
      <c r="Z84" t="s">
        <v>113</v>
      </c>
      <c r="AA84" t="s">
        <v>113</v>
      </c>
      <c r="AB84" t="s">
        <v>113</v>
      </c>
      <c r="AC84" t="s">
        <v>113</v>
      </c>
      <c r="AD84" t="s">
        <v>113</v>
      </c>
      <c r="AE84" t="s">
        <v>113</v>
      </c>
      <c r="AF84" t="s">
        <v>113</v>
      </c>
      <c r="AG84" t="s">
        <v>113</v>
      </c>
      <c r="AH84" t="s">
        <v>113</v>
      </c>
      <c r="AI84" t="s">
        <v>113</v>
      </c>
      <c r="AJ84" t="s">
        <v>113</v>
      </c>
      <c r="AK84" t="s">
        <v>113</v>
      </c>
      <c r="AL84" t="s">
        <v>113</v>
      </c>
      <c r="AM84" t="s">
        <v>113</v>
      </c>
      <c r="AN84" t="s">
        <v>113</v>
      </c>
      <c r="AO84" t="s">
        <v>113</v>
      </c>
      <c r="AP84" t="s">
        <v>113</v>
      </c>
      <c r="AQ84" t="s">
        <v>113</v>
      </c>
      <c r="AR84" t="s">
        <v>113</v>
      </c>
      <c r="AS84" t="s">
        <v>113</v>
      </c>
      <c r="AT84" t="s">
        <v>113</v>
      </c>
      <c r="AU84" t="s">
        <v>113</v>
      </c>
      <c r="AV84" t="s">
        <v>113</v>
      </c>
      <c r="AW84" t="s">
        <v>113</v>
      </c>
      <c r="AX84" t="s">
        <v>113</v>
      </c>
      <c r="AY84" t="s">
        <v>113</v>
      </c>
      <c r="AZ84" t="s">
        <v>113</v>
      </c>
      <c r="BA84" t="s">
        <v>113</v>
      </c>
      <c r="BB84" t="s">
        <v>113</v>
      </c>
      <c r="BC84" t="s">
        <v>113</v>
      </c>
      <c r="BD84" t="s">
        <v>113</v>
      </c>
      <c r="BE84" t="s">
        <v>113</v>
      </c>
      <c r="BF84" t="s">
        <v>113</v>
      </c>
      <c r="BG84" t="s">
        <v>113</v>
      </c>
      <c r="BH84" t="s">
        <v>113</v>
      </c>
      <c r="BI84" t="s">
        <v>110</v>
      </c>
    </row>
    <row r="85" spans="1:61">
      <c r="A85" t="s">
        <v>341</v>
      </c>
      <c r="B85" t="s">
        <v>113</v>
      </c>
      <c r="C85" t="s">
        <v>113</v>
      </c>
      <c r="D85" t="s">
        <v>113</v>
      </c>
      <c r="E85" t="s">
        <v>113</v>
      </c>
      <c r="F85" t="s">
        <v>113</v>
      </c>
      <c r="G85" t="s">
        <v>113</v>
      </c>
      <c r="H85" t="s">
        <v>113</v>
      </c>
      <c r="I85" t="s">
        <v>113</v>
      </c>
      <c r="J85" t="s">
        <v>113</v>
      </c>
      <c r="K85" t="s">
        <v>113</v>
      </c>
      <c r="L85" t="s">
        <v>113</v>
      </c>
      <c r="M85" t="s">
        <v>113</v>
      </c>
      <c r="N85" t="s">
        <v>113</v>
      </c>
      <c r="O85" t="s">
        <v>113</v>
      </c>
      <c r="P85" t="s">
        <v>113</v>
      </c>
      <c r="Q85" t="s">
        <v>113</v>
      </c>
      <c r="R85" t="s">
        <v>113</v>
      </c>
      <c r="S85" t="s">
        <v>113</v>
      </c>
      <c r="T85" t="s">
        <v>113</v>
      </c>
      <c r="U85" t="s">
        <v>113</v>
      </c>
      <c r="V85" t="s">
        <v>113</v>
      </c>
      <c r="W85" t="s">
        <v>113</v>
      </c>
      <c r="X85" t="s">
        <v>113</v>
      </c>
      <c r="Y85" t="s">
        <v>113</v>
      </c>
      <c r="Z85" t="s">
        <v>113</v>
      </c>
      <c r="AA85" t="s">
        <v>113</v>
      </c>
      <c r="AB85" t="s">
        <v>113</v>
      </c>
      <c r="AC85" t="s">
        <v>113</v>
      </c>
      <c r="AD85" t="s">
        <v>113</v>
      </c>
      <c r="AE85" t="s">
        <v>113</v>
      </c>
      <c r="AF85" t="s">
        <v>113</v>
      </c>
      <c r="AG85" t="s">
        <v>113</v>
      </c>
      <c r="AH85" t="s">
        <v>113</v>
      </c>
      <c r="AI85" t="s">
        <v>113</v>
      </c>
      <c r="AJ85" t="s">
        <v>113</v>
      </c>
      <c r="AK85" t="s">
        <v>113</v>
      </c>
      <c r="AL85" t="s">
        <v>113</v>
      </c>
      <c r="AM85" t="s">
        <v>113</v>
      </c>
      <c r="AN85" t="s">
        <v>113</v>
      </c>
      <c r="AO85" t="s">
        <v>113</v>
      </c>
      <c r="AP85" t="s">
        <v>113</v>
      </c>
      <c r="AQ85" t="s">
        <v>113</v>
      </c>
      <c r="AR85" t="s">
        <v>113</v>
      </c>
      <c r="AS85" t="s">
        <v>113</v>
      </c>
      <c r="AT85" t="s">
        <v>113</v>
      </c>
      <c r="AU85" t="s">
        <v>113</v>
      </c>
      <c r="AV85" t="s">
        <v>113</v>
      </c>
      <c r="AW85" t="s">
        <v>113</v>
      </c>
      <c r="AX85" t="s">
        <v>113</v>
      </c>
      <c r="AY85" t="s">
        <v>113</v>
      </c>
      <c r="AZ85" t="s">
        <v>113</v>
      </c>
      <c r="BA85" t="s">
        <v>113</v>
      </c>
      <c r="BB85" t="s">
        <v>113</v>
      </c>
      <c r="BC85" t="s">
        <v>113</v>
      </c>
      <c r="BD85" t="s">
        <v>113</v>
      </c>
      <c r="BE85" t="s">
        <v>113</v>
      </c>
      <c r="BF85" t="s">
        <v>113</v>
      </c>
      <c r="BG85" t="s">
        <v>113</v>
      </c>
      <c r="BH85" t="s">
        <v>113</v>
      </c>
      <c r="BI85" t="s">
        <v>110</v>
      </c>
    </row>
    <row r="86" spans="1:61">
      <c r="A86" t="s">
        <v>342</v>
      </c>
      <c r="B86" s="2">
        <v>1303410000</v>
      </c>
      <c r="C86" s="2">
        <v>835140000</v>
      </c>
      <c r="D86" s="2">
        <v>877810000</v>
      </c>
      <c r="E86" s="2">
        <v>1266750000</v>
      </c>
      <c r="F86" s="2">
        <v>894310000</v>
      </c>
      <c r="G86" s="2">
        <v>811940000</v>
      </c>
      <c r="H86" s="2">
        <v>1072730000</v>
      </c>
      <c r="I86" s="2">
        <v>1019610000</v>
      </c>
      <c r="J86" s="2">
        <v>1074450000</v>
      </c>
      <c r="K86" s="2">
        <v>668930000</v>
      </c>
      <c r="L86" s="2">
        <v>906230000</v>
      </c>
      <c r="M86" s="2">
        <v>850030000</v>
      </c>
      <c r="N86" s="2">
        <v>906670000</v>
      </c>
      <c r="O86" s="2">
        <v>873570000</v>
      </c>
      <c r="P86" s="2">
        <v>863820000</v>
      </c>
      <c r="Q86" s="2">
        <v>1005280000</v>
      </c>
      <c r="R86" s="2">
        <v>913550000</v>
      </c>
      <c r="S86" s="2">
        <v>276120000</v>
      </c>
      <c r="T86" s="2">
        <v>244050000</v>
      </c>
      <c r="U86" s="2">
        <v>442410000</v>
      </c>
      <c r="V86" s="3">
        <v>50970000</v>
      </c>
      <c r="W86" s="3">
        <v>19060000</v>
      </c>
      <c r="X86" s="3">
        <v>18850000</v>
      </c>
      <c r="Y86" s="3">
        <v>21510000</v>
      </c>
      <c r="Z86" s="3">
        <v>69960000</v>
      </c>
      <c r="AA86" s="3">
        <v>33820000</v>
      </c>
      <c r="AB86" s="3">
        <v>84330000</v>
      </c>
      <c r="AC86" s="3">
        <v>35140000</v>
      </c>
      <c r="AD86" s="3">
        <v>29900000</v>
      </c>
      <c r="AE86" s="3">
        <v>66990000</v>
      </c>
      <c r="AF86" s="3">
        <v>35690000</v>
      </c>
      <c r="AG86" s="3">
        <v>47080000</v>
      </c>
      <c r="AH86" s="3">
        <v>67180000</v>
      </c>
      <c r="AI86" s="3">
        <v>34150000</v>
      </c>
      <c r="AJ86" s="3">
        <v>93380000</v>
      </c>
      <c r="AK86" s="3">
        <v>48900000</v>
      </c>
      <c r="AL86" s="3">
        <v>67420000</v>
      </c>
      <c r="AM86" s="3">
        <v>85680000</v>
      </c>
      <c r="AN86" s="3">
        <v>56030000</v>
      </c>
      <c r="AO86" s="3">
        <v>49770000</v>
      </c>
      <c r="AP86" s="3">
        <v>10270000</v>
      </c>
      <c r="AQ86" s="3">
        <v>35930000</v>
      </c>
      <c r="AR86" s="3">
        <v>16220000</v>
      </c>
      <c r="AS86" s="3">
        <v>12070000</v>
      </c>
      <c r="AT86" s="3">
        <v>17190000</v>
      </c>
      <c r="AU86" s="3">
        <v>60410000</v>
      </c>
      <c r="AV86" s="2">
        <v>105840000</v>
      </c>
      <c r="AW86" s="3">
        <v>29340000</v>
      </c>
      <c r="AX86" s="3">
        <v>40430000</v>
      </c>
      <c r="AY86" s="3">
        <v>32970000</v>
      </c>
      <c r="AZ86" s="3">
        <v>91290000</v>
      </c>
      <c r="BA86" s="2">
        <v>142140000</v>
      </c>
      <c r="BB86" s="2">
        <v>104660000</v>
      </c>
      <c r="BC86" s="3">
        <v>31420000</v>
      </c>
      <c r="BD86" s="3">
        <v>54380000</v>
      </c>
      <c r="BE86" s="3">
        <v>54250000</v>
      </c>
      <c r="BF86" s="3">
        <v>51800000</v>
      </c>
      <c r="BG86" s="3">
        <v>24140000</v>
      </c>
      <c r="BH86" s="3">
        <v>49690000</v>
      </c>
      <c r="BI86" t="s">
        <v>110</v>
      </c>
    </row>
    <row r="87" spans="1:61">
      <c r="A87" t="s">
        <v>343</v>
      </c>
      <c r="B87" s="2">
        <v>1266750000</v>
      </c>
      <c r="C87" s="2">
        <v>1266750000</v>
      </c>
      <c r="D87" s="2">
        <v>1266750000</v>
      </c>
      <c r="E87" s="2">
        <v>1019840000</v>
      </c>
      <c r="F87" s="2">
        <v>1019610000</v>
      </c>
      <c r="G87" s="2">
        <v>1019610000</v>
      </c>
      <c r="H87" s="2">
        <v>1019610000</v>
      </c>
      <c r="I87" s="2">
        <v>850030000</v>
      </c>
      <c r="J87" s="2">
        <v>850030000</v>
      </c>
      <c r="K87" s="2">
        <v>850030000</v>
      </c>
      <c r="L87" s="2">
        <v>850030000</v>
      </c>
      <c r="M87" s="2">
        <v>1005280000</v>
      </c>
      <c r="N87" s="2">
        <v>1005280000</v>
      </c>
      <c r="O87" s="2">
        <v>1005280000</v>
      </c>
      <c r="P87" s="2">
        <v>1005280000</v>
      </c>
      <c r="Q87" s="2">
        <v>442410000</v>
      </c>
      <c r="R87" s="2">
        <v>442410000</v>
      </c>
      <c r="S87" s="2">
        <v>442410000</v>
      </c>
      <c r="T87" s="2">
        <v>442410000</v>
      </c>
      <c r="U87" s="3">
        <v>21510000</v>
      </c>
      <c r="V87" s="3">
        <v>21510000</v>
      </c>
      <c r="W87" s="3">
        <v>21510000</v>
      </c>
      <c r="X87" s="3">
        <v>21510000</v>
      </c>
      <c r="Y87" s="3">
        <v>35140000</v>
      </c>
      <c r="Z87" s="3">
        <v>35140000</v>
      </c>
      <c r="AA87" s="3">
        <v>35140000</v>
      </c>
      <c r="AB87" s="3">
        <v>35140000</v>
      </c>
      <c r="AC87" s="3">
        <v>47080000</v>
      </c>
      <c r="AD87" s="3">
        <v>47080000</v>
      </c>
      <c r="AE87" s="3">
        <v>47080000</v>
      </c>
      <c r="AF87" s="3">
        <v>47080000</v>
      </c>
      <c r="AG87" s="3">
        <v>48900000</v>
      </c>
      <c r="AH87" s="3">
        <v>48900000</v>
      </c>
      <c r="AI87" s="3">
        <v>48900000</v>
      </c>
      <c r="AJ87" s="3">
        <v>48900000</v>
      </c>
      <c r="AK87" s="3">
        <v>49770000</v>
      </c>
      <c r="AL87" s="3">
        <v>49770000</v>
      </c>
      <c r="AM87" s="3">
        <v>49770000</v>
      </c>
      <c r="AN87" s="3">
        <v>49770000</v>
      </c>
      <c r="AO87" s="3">
        <v>12070000</v>
      </c>
      <c r="AP87" s="3">
        <v>12070000</v>
      </c>
      <c r="AQ87" s="3">
        <v>12070000</v>
      </c>
      <c r="AR87" s="3">
        <v>12070000</v>
      </c>
      <c r="AS87" s="3">
        <v>29340000</v>
      </c>
      <c r="AT87" s="3">
        <v>29340000</v>
      </c>
      <c r="AU87" s="3">
        <v>29340000</v>
      </c>
      <c r="AV87" s="3">
        <v>29340000</v>
      </c>
      <c r="AW87" s="2">
        <v>142140000</v>
      </c>
      <c r="AX87" s="2">
        <v>142140000</v>
      </c>
      <c r="AY87" s="2">
        <v>142140000</v>
      </c>
      <c r="AZ87" s="2">
        <v>142140000</v>
      </c>
      <c r="BA87" s="3">
        <v>54250000</v>
      </c>
      <c r="BB87" s="3">
        <v>54070000</v>
      </c>
      <c r="BC87" s="3">
        <v>54070000</v>
      </c>
      <c r="BD87" s="3">
        <v>54250000</v>
      </c>
      <c r="BE87" s="3">
        <v>21110000</v>
      </c>
      <c r="BF87" s="3">
        <v>21110000</v>
      </c>
      <c r="BG87" s="3">
        <v>20890000</v>
      </c>
      <c r="BH87" s="3">
        <v>21110000</v>
      </c>
      <c r="BI87" t="s">
        <v>110</v>
      </c>
    </row>
    <row r="88" spans="1:61">
      <c r="A88" t="s">
        <v>344</v>
      </c>
      <c r="B88" t="s">
        <v>113</v>
      </c>
      <c r="C88" t="s">
        <v>113</v>
      </c>
      <c r="D88" t="s">
        <v>113</v>
      </c>
      <c r="E88" t="s">
        <v>113</v>
      </c>
      <c r="F88" t="s">
        <v>113</v>
      </c>
      <c r="G88" t="s">
        <v>113</v>
      </c>
      <c r="H88" t="s">
        <v>113</v>
      </c>
      <c r="I88" t="s">
        <v>113</v>
      </c>
      <c r="J88" t="s">
        <v>113</v>
      </c>
      <c r="K88" t="s">
        <v>113</v>
      </c>
      <c r="L88" t="s">
        <v>113</v>
      </c>
      <c r="M88" t="s">
        <v>113</v>
      </c>
      <c r="N88" t="s">
        <v>113</v>
      </c>
      <c r="O88" t="s">
        <v>113</v>
      </c>
      <c r="P88" t="s">
        <v>113</v>
      </c>
      <c r="Q88" t="s">
        <v>113</v>
      </c>
      <c r="R88" t="s">
        <v>113</v>
      </c>
      <c r="S88" t="s">
        <v>113</v>
      </c>
      <c r="T88" t="s">
        <v>113</v>
      </c>
      <c r="U88" t="s">
        <v>113</v>
      </c>
      <c r="V88" t="s">
        <v>113</v>
      </c>
      <c r="W88" t="s">
        <v>113</v>
      </c>
      <c r="X88" t="s">
        <v>113</v>
      </c>
      <c r="Y88" t="s">
        <v>113</v>
      </c>
      <c r="Z88" t="s">
        <v>113</v>
      </c>
      <c r="AA88" t="s">
        <v>113</v>
      </c>
      <c r="AB88" t="s">
        <v>113</v>
      </c>
      <c r="AC88" t="s">
        <v>113</v>
      </c>
      <c r="AD88" t="s">
        <v>113</v>
      </c>
      <c r="AE88" t="s">
        <v>113</v>
      </c>
      <c r="AF88" t="s">
        <v>113</v>
      </c>
      <c r="AG88" t="s">
        <v>113</v>
      </c>
      <c r="AH88" t="s">
        <v>113</v>
      </c>
      <c r="AI88" t="s">
        <v>113</v>
      </c>
      <c r="AJ88" t="s">
        <v>113</v>
      </c>
      <c r="AK88" t="s">
        <v>113</v>
      </c>
      <c r="AL88" t="s">
        <v>113</v>
      </c>
      <c r="AM88" t="s">
        <v>113</v>
      </c>
      <c r="AN88" t="s">
        <v>113</v>
      </c>
      <c r="AO88" t="s">
        <v>113</v>
      </c>
      <c r="AP88" t="s">
        <v>113</v>
      </c>
      <c r="AQ88" t="s">
        <v>113</v>
      </c>
      <c r="AR88" t="s">
        <v>113</v>
      </c>
      <c r="AS88" t="s">
        <v>113</v>
      </c>
      <c r="AT88" t="s">
        <v>113</v>
      </c>
      <c r="AU88" t="s">
        <v>113</v>
      </c>
      <c r="AV88" t="s">
        <v>113</v>
      </c>
      <c r="AW88" t="s">
        <v>113</v>
      </c>
      <c r="AX88" t="s">
        <v>113</v>
      </c>
      <c r="AY88" t="s">
        <v>113</v>
      </c>
      <c r="AZ88" t="s">
        <v>113</v>
      </c>
      <c r="BA88" t="s">
        <v>113</v>
      </c>
      <c r="BB88" t="s">
        <v>113</v>
      </c>
      <c r="BC88" t="s">
        <v>113</v>
      </c>
      <c r="BD88" t="s">
        <v>113</v>
      </c>
      <c r="BE88" t="s">
        <v>113</v>
      </c>
      <c r="BF88" t="s">
        <v>113</v>
      </c>
      <c r="BG88" t="s">
        <v>113</v>
      </c>
      <c r="BH88" t="s">
        <v>113</v>
      </c>
      <c r="BI88" t="s">
        <v>110</v>
      </c>
    </row>
    <row r="89" spans="1:61">
      <c r="A89" t="s">
        <v>345</v>
      </c>
      <c r="B89" t="s">
        <v>113</v>
      </c>
      <c r="C89" t="s">
        <v>113</v>
      </c>
      <c r="D89" t="s">
        <v>113</v>
      </c>
      <c r="E89" t="s">
        <v>113</v>
      </c>
      <c r="F89" t="s">
        <v>113</v>
      </c>
      <c r="G89" t="s">
        <v>113</v>
      </c>
      <c r="H89" t="s">
        <v>113</v>
      </c>
      <c r="I89" t="s">
        <v>113</v>
      </c>
      <c r="J89" t="s">
        <v>113</v>
      </c>
      <c r="K89" t="s">
        <v>113</v>
      </c>
      <c r="L89" t="s">
        <v>113</v>
      </c>
      <c r="M89" t="s">
        <v>113</v>
      </c>
      <c r="N89" t="s">
        <v>113</v>
      </c>
      <c r="O89" t="s">
        <v>113</v>
      </c>
      <c r="P89" t="s">
        <v>113</v>
      </c>
      <c r="Q89" t="s">
        <v>113</v>
      </c>
      <c r="R89" t="s">
        <v>113</v>
      </c>
      <c r="S89" t="s">
        <v>113</v>
      </c>
      <c r="T89" t="s">
        <v>113</v>
      </c>
      <c r="U89" t="s">
        <v>113</v>
      </c>
      <c r="V89" t="s">
        <v>113</v>
      </c>
      <c r="W89" t="s">
        <v>113</v>
      </c>
      <c r="X89" t="s">
        <v>113</v>
      </c>
      <c r="Y89" t="s">
        <v>113</v>
      </c>
      <c r="Z89" t="s">
        <v>113</v>
      </c>
      <c r="AA89" t="s">
        <v>113</v>
      </c>
      <c r="AB89" t="s">
        <v>113</v>
      </c>
      <c r="AC89" t="s">
        <v>113</v>
      </c>
      <c r="AD89" t="s">
        <v>113</v>
      </c>
      <c r="AE89" t="s">
        <v>113</v>
      </c>
      <c r="AF89" t="s">
        <v>113</v>
      </c>
      <c r="AG89" t="s">
        <v>113</v>
      </c>
      <c r="AH89" t="s">
        <v>113</v>
      </c>
      <c r="AI89" t="s">
        <v>113</v>
      </c>
      <c r="AJ89" t="s">
        <v>113</v>
      </c>
      <c r="AK89" t="s">
        <v>113</v>
      </c>
      <c r="AL89" t="s">
        <v>113</v>
      </c>
      <c r="AM89" t="s">
        <v>113</v>
      </c>
      <c r="AN89" t="s">
        <v>113</v>
      </c>
      <c r="AO89" t="s">
        <v>113</v>
      </c>
      <c r="AP89" t="s">
        <v>113</v>
      </c>
      <c r="AQ89" t="s">
        <v>113</v>
      </c>
      <c r="AR89" t="s">
        <v>113</v>
      </c>
      <c r="AS89" t="s">
        <v>113</v>
      </c>
      <c r="AT89" t="s">
        <v>113</v>
      </c>
      <c r="AU89" t="s">
        <v>113</v>
      </c>
      <c r="AV89" t="s">
        <v>113</v>
      </c>
      <c r="AW89" t="s">
        <v>113</v>
      </c>
      <c r="AX89" t="s">
        <v>113</v>
      </c>
      <c r="AY89" t="s">
        <v>113</v>
      </c>
      <c r="AZ89" t="s">
        <v>113</v>
      </c>
      <c r="BA89" t="s">
        <v>113</v>
      </c>
      <c r="BB89" t="s">
        <v>113</v>
      </c>
      <c r="BC89" t="s">
        <v>113</v>
      </c>
      <c r="BD89" t="s">
        <v>113</v>
      </c>
      <c r="BE89" t="s">
        <v>113</v>
      </c>
      <c r="BF89" t="s">
        <v>113</v>
      </c>
      <c r="BG89" t="s">
        <v>113</v>
      </c>
      <c r="BH89" t="s">
        <v>113</v>
      </c>
      <c r="BI89" t="s">
        <v>110</v>
      </c>
    </row>
    <row r="90" spans="1:61">
      <c r="A90" t="s">
        <v>346</v>
      </c>
      <c r="B90" s="3">
        <v>36660000</v>
      </c>
      <c r="C90" s="2">
        <v>-431610000</v>
      </c>
      <c r="D90" s="2">
        <v>-388940000</v>
      </c>
      <c r="E90" s="2">
        <v>246910000</v>
      </c>
      <c r="F90" s="2">
        <v>-125300000</v>
      </c>
      <c r="G90" s="2">
        <v>-207670000</v>
      </c>
      <c r="H90" s="3">
        <v>53120000</v>
      </c>
      <c r="I90" s="2">
        <v>169580000</v>
      </c>
      <c r="J90" s="2">
        <v>224430000</v>
      </c>
      <c r="K90" s="2">
        <v>-181100000</v>
      </c>
      <c r="L90" s="3">
        <v>56200000</v>
      </c>
      <c r="M90" s="2">
        <v>-155250000</v>
      </c>
      <c r="N90" s="3">
        <v>-98600000</v>
      </c>
      <c r="O90" s="2">
        <v>-131710000</v>
      </c>
      <c r="P90" s="2">
        <v>-141450000</v>
      </c>
      <c r="Q90" s="2">
        <v>562860000</v>
      </c>
      <c r="R90" s="2">
        <v>471140000</v>
      </c>
      <c r="S90" s="2">
        <v>-166290000</v>
      </c>
      <c r="T90" s="2">
        <v>-198360000</v>
      </c>
      <c r="U90" s="2">
        <v>420910000</v>
      </c>
      <c r="V90" s="3">
        <v>29460000</v>
      </c>
      <c r="W90" s="3">
        <v>-2440000</v>
      </c>
      <c r="X90" s="3">
        <v>-2650000</v>
      </c>
      <c r="Y90" s="3">
        <v>-13630000</v>
      </c>
      <c r="Z90" s="3">
        <v>34820000</v>
      </c>
      <c r="AA90" s="3">
        <v>-1320000</v>
      </c>
      <c r="AB90" s="3">
        <v>49190000</v>
      </c>
      <c r="AC90" s="3">
        <v>-11940000</v>
      </c>
      <c r="AD90" s="3">
        <v>-17170000</v>
      </c>
      <c r="AE90" s="3">
        <v>19920000</v>
      </c>
      <c r="AF90" s="3">
        <v>-11380000</v>
      </c>
      <c r="AG90" s="3">
        <v>-1830000</v>
      </c>
      <c r="AH90" s="3">
        <v>18270000</v>
      </c>
      <c r="AI90" s="3">
        <v>-14760000</v>
      </c>
      <c r="AJ90" s="3">
        <v>44470000</v>
      </c>
      <c r="AK90" s="3">
        <v>-860000</v>
      </c>
      <c r="AL90" s="3">
        <v>17650000</v>
      </c>
      <c r="AM90" s="3">
        <v>35910000</v>
      </c>
      <c r="AN90" s="3">
        <v>6260000</v>
      </c>
      <c r="AO90" s="3">
        <v>37700000</v>
      </c>
      <c r="AP90" s="3">
        <v>-1800000</v>
      </c>
      <c r="AQ90" s="3">
        <v>23860000</v>
      </c>
      <c r="AR90" s="3">
        <v>4150000</v>
      </c>
      <c r="AS90" s="3">
        <v>-17270000</v>
      </c>
      <c r="AT90" s="3">
        <v>-12150000</v>
      </c>
      <c r="AU90" s="3">
        <v>31070000</v>
      </c>
      <c r="AV90" s="3">
        <v>76490000</v>
      </c>
      <c r="AW90" s="2">
        <v>-112800000</v>
      </c>
      <c r="AX90" s="2">
        <v>-101710000</v>
      </c>
      <c r="AY90" s="2">
        <v>-109170000</v>
      </c>
      <c r="AZ90" s="3">
        <v>-50850000</v>
      </c>
      <c r="BA90" s="3">
        <v>87890000</v>
      </c>
      <c r="BB90" s="3">
        <v>50590000</v>
      </c>
      <c r="BC90" s="3">
        <v>-22650000</v>
      </c>
      <c r="BD90" s="3">
        <v>120000</v>
      </c>
      <c r="BE90" s="3">
        <v>33150000</v>
      </c>
      <c r="BF90" s="3">
        <v>30690000</v>
      </c>
      <c r="BG90" s="3">
        <v>3250000</v>
      </c>
      <c r="BH90" s="3">
        <v>28590000</v>
      </c>
      <c r="BI90" t="s">
        <v>110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汇总总结</vt:lpstr>
      <vt:lpstr>Sheet1</vt:lpstr>
      <vt:lpstr>Sheet2</vt:lpstr>
      <vt:lpstr>资产负债表</vt:lpstr>
      <vt:lpstr>利润表</vt:lpstr>
      <vt:lpstr>现金流量表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alexwang</dc:creator>
  <cp:lastModifiedBy>Administrator</cp:lastModifiedBy>
  <dcterms:created xsi:type="dcterms:W3CDTF">2020-11-30T06:44:00Z</dcterms:created>
  <dcterms:modified xsi:type="dcterms:W3CDTF">2020-12-11T22:07:52Z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