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3900" windowWidth="28060"/>
  </bookViews>
  <sheets>
    <sheet name="汇总总结" r:id="rId1" sheetId="1"/>
    <sheet name="资产负债表" r:id="rId2" sheetId="2"/>
    <sheet name="利润表" r:id="rId3" sheetId="3"/>
    <sheet name="现金流量表" r:id="rId4" sheetId="4"/>
  </sheets>
  <calcPr calcId="0"/>
</workbook>
</file>

<file path=xl/sharedStrings.xml><?xml version="1.0" encoding="utf-8"?>
<sst xmlns="http://schemas.openxmlformats.org/spreadsheetml/2006/main" count="1100" uniqueCount="16">
  <si>
    <t>未来预估5年测算</t>
  </si>
  <si>
    <t>折现率</t>
  </si>
  <si>
    <t>PEG估值PE/(g*100)=1
P=1*100*g/E</t>
  </si>
  <si>
    <t>项目</t>
  </si>
  <si>
    <t>现值</t>
  </si>
  <si>
    <t>初值</t>
  </si>
  <si>
    <t>复合增长</t>
  </si>
  <si>
    <t>平均</t>
  </si>
  <si>
    <t>最高</t>
  </si>
  <si>
    <t>最低</t>
  </si>
  <si>
    <t>平均增长率g</t>
  </si>
  <si>
    <t>En</t>
  </si>
  <si>
    <t>净资产收益率ROE=净利润/股东权益</t>
  </si>
  <si>
    <t>期初每股净资产</t>
  </si>
  <si>
    <t>E</t>
  </si>
  <si>
    <t>折现</t>
  </si>
  <si>
    <t>折现总额</t>
  </si>
  <si>
    <t>资产回报率ROA</t>
  </si>
  <si>
    <t>分红比例</t>
  </si>
  <si>
    <t>分红</t>
  </si>
  <si>
    <t>负债和股东权益合计</t>
  </si>
  <si>
    <t>股东权益合计</t>
  </si>
  <si>
    <t>净利润</t>
  </si>
  <si>
    <t>营业收入</t>
  </si>
  <si>
    <t>期初</t>
  </si>
  <si>
    <t>基本每股收益</t>
  </si>
  <si>
    <t>利润增长率</t>
  </si>
  <si>
    <t>PE</t>
  </si>
  <si>
    <t>增长率g</t>
  </si>
  <si>
    <t>分红折现</t>
  </si>
  <si>
    <t>五年分红总共折现</t>
  </si>
  <si>
    <t>股息率</t>
  </si>
  <si>
    <t>PEG：P=G*E</t>
  </si>
  <si>
    <t>总共价值折现</t>
  </si>
  <si>
    <t>格雷厄姆估值P=EPS*(8.5+2*g)</t>
  </si>
  <si>
    <t>资本回报率</t>
  </si>
  <si>
    <t>中数</t>
  </si>
  <si>
    <t>净资产收益率ROE</t>
  </si>
  <si>
    <t>年回报率</t>
  </si>
  <si>
    <t>经营活动产生的现金流量净额</t>
  </si>
  <si>
    <t>REPORTDATE</t>
  </si>
  <si>
    <t>sh600031报告年度</t>
  </si>
  <si>
    <t>2020-09-30</t>
  </si>
  <si>
    <t>2020-06-30</t>
  </si>
  <si>
    <t>2020-03-31</t>
  </si>
  <si>
    <t>2019-12-31</t>
  </si>
  <si>
    <t>2019-09-30</t>
  </si>
  <si>
    <t>2019-06-30</t>
  </si>
  <si>
    <t>2019-03-31</t>
  </si>
  <si>
    <t>2018-12-31</t>
  </si>
  <si>
    <t>2018-09-30</t>
  </si>
  <si>
    <t>2018-06-30</t>
  </si>
  <si>
    <t>2018-03-31</t>
  </si>
  <si>
    <t>2017-12-31</t>
  </si>
  <si>
    <t>2017-09-30</t>
  </si>
  <si>
    <t>2017-06-30</t>
  </si>
  <si>
    <t>2017-03-31</t>
  </si>
  <si>
    <t>2016-12-31</t>
  </si>
  <si>
    <t>2016-09-30</t>
  </si>
  <si>
    <t>2016-06-30</t>
  </si>
  <si>
    <t>2016-03-31</t>
  </si>
  <si>
    <t>2015-12-31</t>
  </si>
  <si>
    <t>2015-09-30</t>
  </si>
  <si>
    <t>2015-06-30</t>
  </si>
  <si>
    <t>2015-03-31</t>
  </si>
  <si>
    <t>2014-12-31</t>
  </si>
  <si>
    <t>2014-09-30</t>
  </si>
  <si>
    <t>2014-06-30</t>
  </si>
  <si>
    <t>2014-03-31</t>
  </si>
  <si>
    <t>2013-12-31</t>
  </si>
  <si>
    <t>2013-09-30</t>
  </si>
  <si>
    <t>2013-06-30</t>
  </si>
  <si>
    <t>2013-03-31</t>
  </si>
  <si>
    <t>2012-12-31</t>
  </si>
  <si>
    <t>2012-09-30</t>
  </si>
  <si>
    <t>2012-06-30</t>
  </si>
  <si>
    <t>2012-03-31</t>
  </si>
  <si>
    <t>2011-12-31</t>
  </si>
  <si>
    <t>2011-09-30</t>
  </si>
  <si>
    <t>2011-06-30</t>
  </si>
  <si>
    <t>2011-03-31</t>
  </si>
  <si>
    <t>2010-12-31</t>
  </si>
  <si>
    <t>2010-09-30</t>
  </si>
  <si>
    <t>2010-06-30</t>
  </si>
  <si>
    <t>2010-03-31</t>
  </si>
  <si>
    <t>2009-12-31</t>
  </si>
  <si>
    <t>2009-09-30</t>
  </si>
  <si>
    <t>2009-06-30</t>
  </si>
  <si>
    <t>2009-03-31</t>
  </si>
  <si>
    <t>2008-12-31</t>
  </si>
  <si>
    <t>2008-09-30</t>
  </si>
  <si>
    <t>2008-06-30</t>
  </si>
  <si>
    <t>2008-03-31</t>
  </si>
  <si>
    <t>2007-12-31</t>
  </si>
  <si>
    <t>2007-09-30</t>
  </si>
  <si>
    <t>2007-06-30</t>
  </si>
  <si>
    <t>2007-03-31</t>
  </si>
  <si>
    <t>2006-12-31</t>
  </si>
  <si>
    <t>2006-09-30</t>
  </si>
  <si>
    <t>2006-06-30</t>
  </si>
  <si>
    <t>2006-03-31</t>
  </si>
  <si>
    <t>2005-12-31</t>
  </si>
  <si>
    <t>2005-09-30</t>
  </si>
  <si>
    <t>2005-06-30</t>
  </si>
  <si>
    <t>2005-03-31</t>
  </si>
  <si>
    <t>2004-12-31</t>
  </si>
  <si>
    <t>2004-09-30</t>
  </si>
  <si>
    <t>2004-06-30</t>
  </si>
  <si>
    <t>2004-03-31</t>
  </si>
  <si>
    <t>2003-12-31</t>
  </si>
  <si>
    <t>2003-09-30</t>
  </si>
  <si>
    <t>2003-06-30</t>
  </si>
  <si>
    <t>2002-12-31</t>
  </si>
  <si>
    <t>2001-12-31</t>
  </si>
  <si>
    <t>2000-12-31</t>
  </si>
  <si>
    <t>MONETARYFUND</t>
  </si>
  <si>
    <t xml:space="preserve">    货币资金</t>
  </si>
  <si>
    <t>SETTLEMENTPROVISION</t>
  </si>
  <si>
    <t xml:space="preserve">    结算备付金</t>
  </si>
  <si>
    <t>LENDFUND</t>
  </si>
  <si>
    <t xml:space="preserve">    拆出资金</t>
  </si>
  <si>
    <t>FVALUEFASSET</t>
  </si>
  <si>
    <t xml:space="preserve">    以公允价值计量且其变动计入当期损益的金融资产</t>
  </si>
  <si>
    <t>TRADEFASSET</t>
  </si>
  <si>
    <t xml:space="preserve">    其中:交易性金融资产</t>
  </si>
  <si>
    <t>DEFINEFVALUEFASSET</t>
  </si>
  <si>
    <t xml:space="preserve">         指定为以公允价值计量且其变动计入当期损益的金融资产</t>
  </si>
  <si>
    <t>ACCOUNTBILLREC</t>
  </si>
  <si>
    <t xml:space="preserve">    应收票据及应收账款</t>
  </si>
  <si>
    <t>BILLREC</t>
  </si>
  <si>
    <t xml:space="preserve">    其中:应收票据</t>
  </si>
  <si>
    <t>ACCOUNTREC</t>
  </si>
  <si>
    <t xml:space="preserve">         应收账款</t>
  </si>
  <si>
    <t>ADVANCEPAY</t>
  </si>
  <si>
    <t xml:space="preserve">    预付款项</t>
  </si>
  <si>
    <t>PREMIUMREC</t>
  </si>
  <si>
    <t xml:space="preserve">    应收保费</t>
  </si>
  <si>
    <t>RIREC</t>
  </si>
  <si>
    <t xml:space="preserve">    应收分保账款</t>
  </si>
  <si>
    <t>RICONTACTRESERVEREC</t>
  </si>
  <si>
    <t xml:space="preserve">    应收分保合同准备金</t>
  </si>
  <si>
    <t>TOTAL</t>
  </si>
  <si>
    <t xml:space="preserve">    其他应收款合计</t>
  </si>
  <si>
    <t>INTERESTREC</t>
  </si>
  <si>
    <t xml:space="preserve">    其中:应收利息</t>
  </si>
  <si>
    <t>DIVIDENDREC</t>
  </si>
  <si>
    <t xml:space="preserve">         应收股利</t>
  </si>
  <si>
    <t>OTHERREC</t>
  </si>
  <si>
    <t xml:space="preserve">         其他应收款</t>
  </si>
  <si>
    <t>EXPORTREBATEREC</t>
  </si>
  <si>
    <t xml:space="preserve">    应收出口退税</t>
  </si>
  <si>
    <t>SUBSIDYREC</t>
  </si>
  <si>
    <t xml:space="preserve">    应收补贴款</t>
  </si>
  <si>
    <t>INTERNALREC</t>
  </si>
  <si>
    <t xml:space="preserve">    内部应收款</t>
  </si>
  <si>
    <t>BUYSELLBACKFASSET</t>
  </si>
  <si>
    <t xml:space="preserve">    买入返售金融资产</t>
  </si>
  <si>
    <t>INVENTORY</t>
  </si>
  <si>
    <t xml:space="preserve">    存货</t>
  </si>
  <si>
    <t>CLHELDSALEASS</t>
  </si>
  <si>
    <t xml:space="preserve">    划分为持有待售的资产</t>
  </si>
  <si>
    <t>NONLASSETONEYEAR</t>
  </si>
  <si>
    <t xml:space="preserve">    一年内到期的非流动资产</t>
  </si>
  <si>
    <t>OTHERLASSET</t>
  </si>
  <si>
    <t xml:space="preserve">    其他流动资产</t>
  </si>
  <si>
    <t>SUMLASSET</t>
  </si>
  <si>
    <t>流动资产合计</t>
  </si>
  <si>
    <t>LOANADVANCES</t>
  </si>
  <si>
    <t xml:space="preserve">    发放委托贷款及垫款</t>
  </si>
  <si>
    <t>SALEABLEFASSET</t>
  </si>
  <si>
    <t xml:space="preserve">    可供出售金融资产</t>
  </si>
  <si>
    <t>HELDMATURITYINV</t>
  </si>
  <si>
    <t xml:space="preserve">    持有至到期投资</t>
  </si>
  <si>
    <t>LTREC</t>
  </si>
  <si>
    <t xml:space="preserve">    长期应收款</t>
  </si>
  <si>
    <t>LTEQUITYINV</t>
  </si>
  <si>
    <t xml:space="preserve">    长期股权投资</t>
  </si>
  <si>
    <t>ESTATEINVEST</t>
  </si>
  <si>
    <t xml:space="preserve">    投资性房地产</t>
  </si>
  <si>
    <t>FIXEDASSET</t>
  </si>
  <si>
    <t xml:space="preserve">    固定资产</t>
  </si>
  <si>
    <t>CONSTRUCTIONPROGRESS</t>
  </si>
  <si>
    <t xml:space="preserve">    在建工程</t>
  </si>
  <si>
    <t>CONSTRUCTIONMATERIAL</t>
  </si>
  <si>
    <t xml:space="preserve">    工程物资</t>
  </si>
  <si>
    <t>LIQUIDATEFIXEDASSET</t>
  </si>
  <si>
    <t xml:space="preserve">    固定资产清理</t>
  </si>
  <si>
    <t>PRODUCTBIOLOGYASSET</t>
  </si>
  <si>
    <t xml:space="preserve">    生产性生物资产</t>
  </si>
  <si>
    <t>OILGASASSET</t>
  </si>
  <si>
    <t xml:space="preserve">    油气资产</t>
  </si>
  <si>
    <t>INTANGIBLEASSET</t>
  </si>
  <si>
    <t xml:space="preserve">    无形资产</t>
  </si>
  <si>
    <t>DEVELOPEXP</t>
  </si>
  <si>
    <t xml:space="preserve">    开发支出</t>
  </si>
  <si>
    <t>GOODWILL</t>
  </si>
  <si>
    <t xml:space="preserve">    商誉</t>
  </si>
  <si>
    <t>LTDEFERASSET</t>
  </si>
  <si>
    <t xml:space="preserve">    长期待摊费用</t>
  </si>
  <si>
    <t>DEFERINCOMETAXASSET</t>
  </si>
  <si>
    <t xml:space="preserve">    递延所得税资产</t>
  </si>
  <si>
    <t>OTHERNONLASSET</t>
  </si>
  <si>
    <t xml:space="preserve">    其他非流动资产</t>
  </si>
  <si>
    <t>SUMNONLASSET</t>
  </si>
  <si>
    <t>非流动资产合计</t>
  </si>
  <si>
    <t>SUMASSET</t>
  </si>
  <si>
    <t>资产总计</t>
  </si>
  <si>
    <t>STBORROW</t>
  </si>
  <si>
    <t xml:space="preserve">    短期借款</t>
  </si>
  <si>
    <t>BORROWFROMCBANK</t>
  </si>
  <si>
    <t xml:space="preserve">    向中央银行借款</t>
  </si>
  <si>
    <t>DEPOSIT</t>
  </si>
  <si>
    <t xml:space="preserve">    吸收存款及同业存放</t>
  </si>
  <si>
    <t>BORROWFUND</t>
  </si>
  <si>
    <t xml:space="preserve">    拆入资金</t>
  </si>
  <si>
    <t>FVALUEFLIAB</t>
  </si>
  <si>
    <t xml:space="preserve">    以公允价值计量且其变动计入当期损益的金融负债</t>
  </si>
  <si>
    <t>TRADEFLIAB</t>
  </si>
  <si>
    <t xml:space="preserve">    其中:交易性金融负债</t>
  </si>
  <si>
    <t>DEFINEFVALUEFLIAB</t>
  </si>
  <si>
    <t xml:space="preserve">         指定以公允价值计量且其变动计入当期损益的金融负债</t>
  </si>
  <si>
    <t>ACCOUNTBILLPAY</t>
  </si>
  <si>
    <t xml:space="preserve">    应付票据及应付账款</t>
  </si>
  <si>
    <t>BILLPAY</t>
  </si>
  <si>
    <t xml:space="preserve">    其中:应付票据</t>
  </si>
  <si>
    <t>ACCOUNTPAY</t>
  </si>
  <si>
    <t xml:space="preserve">         应付账款</t>
  </si>
  <si>
    <t>ADVANCERECEIVE</t>
  </si>
  <si>
    <t xml:space="preserve">    预收款项</t>
  </si>
  <si>
    <t>SELLBUYBACKFASSET</t>
  </si>
  <si>
    <t xml:space="preserve">    卖出回购金融资产款</t>
  </si>
  <si>
    <t>COMMPAY</t>
  </si>
  <si>
    <t xml:space="preserve">    应付手续费及佣金</t>
  </si>
  <si>
    <t>SALARYPAY</t>
  </si>
  <si>
    <t xml:space="preserve">    应付职工薪酬</t>
  </si>
  <si>
    <t>TAXPAY</t>
  </si>
  <si>
    <t xml:space="preserve">    应交税费</t>
  </si>
  <si>
    <t xml:space="preserve">    其他应付款合计</t>
  </si>
  <si>
    <t>INTERESTPAY</t>
  </si>
  <si>
    <t xml:space="preserve">    其中:应付利息</t>
  </si>
  <si>
    <t>DIVIDENDPAY</t>
  </si>
  <si>
    <t xml:space="preserve">         应付股利</t>
  </si>
  <si>
    <t>OTHERPAY</t>
  </si>
  <si>
    <t xml:space="preserve">         其他应付款</t>
  </si>
  <si>
    <t>RIPAY</t>
  </si>
  <si>
    <t xml:space="preserve">    应付分保账款</t>
  </si>
  <si>
    <t>INTERNALPAY</t>
  </si>
  <si>
    <t xml:space="preserve">    内部应付款</t>
  </si>
  <si>
    <t>ANTICIPATELLIAB</t>
  </si>
  <si>
    <t xml:space="preserve">    预计流动负债</t>
  </si>
  <si>
    <t>CONTACTRESERVE</t>
  </si>
  <si>
    <t xml:space="preserve">    保险合同准备金</t>
  </si>
  <si>
    <t>AGENTTRADESECURITY</t>
  </si>
  <si>
    <t xml:space="preserve">    代理买卖证券款</t>
  </si>
  <si>
    <t>AGENTUWSECURITY</t>
  </si>
  <si>
    <t xml:space="preserve">    代理承销证券款</t>
  </si>
  <si>
    <t>DEFERINCOMEONEYEAR</t>
  </si>
  <si>
    <t xml:space="preserve">    一年内的递延收益</t>
  </si>
  <si>
    <t>STBONDREC</t>
  </si>
  <si>
    <t xml:space="preserve">    应付短期债券</t>
  </si>
  <si>
    <t>CLHELDSALELIAB</t>
  </si>
  <si>
    <t xml:space="preserve">    划分为持有待售的负债</t>
  </si>
  <si>
    <t>NONLLIABONEYEAR</t>
  </si>
  <si>
    <t xml:space="preserve">    一年内到期的非流动负债</t>
  </si>
  <si>
    <t>OTHERLLIAB</t>
  </si>
  <si>
    <t xml:space="preserve">    其他流动负债</t>
  </si>
  <si>
    <t>SUMLLIAB</t>
  </si>
  <si>
    <t>流动负债合计</t>
  </si>
  <si>
    <t>LTBORROW</t>
  </si>
  <si>
    <t xml:space="preserve">    长期借款</t>
  </si>
  <si>
    <t>BONDPAY</t>
  </si>
  <si>
    <t xml:space="preserve">    应付债券</t>
  </si>
  <si>
    <t>PREFERSTOCBOND</t>
  </si>
  <si>
    <t xml:space="preserve">    其中:优先股</t>
  </si>
  <si>
    <t>SUSTAINBOND</t>
  </si>
  <si>
    <t xml:space="preserve">         永续债</t>
  </si>
  <si>
    <t>LTACCOUNTPAY</t>
  </si>
  <si>
    <t xml:space="preserve">    长期应付款</t>
  </si>
  <si>
    <t>LTSALARYPAY</t>
  </si>
  <si>
    <t xml:space="preserve">    长期应付职工薪酬</t>
  </si>
  <si>
    <t>SPECIALPAY</t>
  </si>
  <si>
    <t xml:space="preserve">    专项应付款</t>
  </si>
  <si>
    <t>ANTICIPATELIAB</t>
  </si>
  <si>
    <t xml:space="preserve">    预计负债</t>
  </si>
  <si>
    <t>DEFERINCOME</t>
  </si>
  <si>
    <t xml:space="preserve">    递延收益</t>
  </si>
  <si>
    <t>DEFERINCOMETAXLIAB</t>
  </si>
  <si>
    <t xml:space="preserve">    递延所得税负债</t>
  </si>
  <si>
    <t>OTHERNONLLIAB</t>
  </si>
  <si>
    <t xml:space="preserve">    其他非流动负债</t>
  </si>
  <si>
    <t>SUMNONLLIAB</t>
  </si>
  <si>
    <t>非流动负债合计</t>
  </si>
  <si>
    <t>SUMLIAB</t>
  </si>
  <si>
    <t>负债合计</t>
  </si>
  <si>
    <t>SHARECAPITAL</t>
  </si>
  <si>
    <t xml:space="preserve">    实收资本（或股本）</t>
  </si>
  <si>
    <t>OTHEREQUITY</t>
  </si>
  <si>
    <t xml:space="preserve">    其他权益工具</t>
  </si>
  <si>
    <t>PREFERREDSTOCK</t>
  </si>
  <si>
    <t>SUSTAINABLEDEBT</t>
  </si>
  <si>
    <t>OTHEREQUITYOTHER</t>
  </si>
  <si>
    <t>CAPITALRESERVE</t>
  </si>
  <si>
    <t xml:space="preserve">    资本公积</t>
  </si>
  <si>
    <t>INVENTORYSHARE</t>
  </si>
  <si>
    <t xml:space="preserve">    库存股</t>
  </si>
  <si>
    <t>SPECIALRESERVE</t>
  </si>
  <si>
    <t xml:space="preserve">    专项储备</t>
  </si>
  <si>
    <t>SURPLUSRESERVE</t>
  </si>
  <si>
    <t xml:space="preserve">    盈余公积</t>
  </si>
  <si>
    <t>GENERALRISKPREPARE</t>
  </si>
  <si>
    <t xml:space="preserve">    一般风险准备</t>
  </si>
  <si>
    <t>UNCONFIRMINVLOSS</t>
  </si>
  <si>
    <t xml:space="preserve">    未确定的投资损失</t>
  </si>
  <si>
    <t>RETAINEDEARNING</t>
  </si>
  <si>
    <t xml:space="preserve">    未分配利润</t>
  </si>
  <si>
    <t>PLANCASHDIVI</t>
  </si>
  <si>
    <t xml:space="preserve">    拟分配现金股利</t>
  </si>
  <si>
    <t>DIFFCONVERSIONFC</t>
  </si>
  <si>
    <t xml:space="preserve">    外币报表折算差额</t>
  </si>
  <si>
    <t>SUMPARENTEQUITY</t>
  </si>
  <si>
    <t>归属于母公司股东权益合计</t>
  </si>
  <si>
    <t>MINORITYEQUITY</t>
  </si>
  <si>
    <t xml:space="preserve">    少数股东权益</t>
  </si>
  <si>
    <t>SUMSHEQUITY</t>
  </si>
  <si>
    <t>SUMLIABSHEQUITY</t>
  </si>
  <si>
    <t>2020-12-31</t>
  </si>
  <si>
    <t>TOTALOPERATEREVE</t>
  </si>
  <si>
    <t>营业总收入</t>
  </si>
  <si>
    <t>OPERATEREVE</t>
  </si>
  <si>
    <t>INTREVE</t>
  </si>
  <si>
    <t>利息收入</t>
  </si>
  <si>
    <t>PREMIUMEARNED</t>
  </si>
  <si>
    <t>已赚保费</t>
  </si>
  <si>
    <t>COMMREVE</t>
  </si>
  <si>
    <t>手续费及佣金收入</t>
  </si>
  <si>
    <t>OTHERREVE</t>
  </si>
  <si>
    <t>其他业务收入</t>
  </si>
  <si>
    <t>TOTALOPERATEEXP</t>
  </si>
  <si>
    <t>营业总成本</t>
  </si>
  <si>
    <t>OPERATEEXP</t>
  </si>
  <si>
    <t>营业成本</t>
  </si>
  <si>
    <t>INTEXP</t>
  </si>
  <si>
    <t>利息支出</t>
  </si>
  <si>
    <t>COMMEXP</t>
  </si>
  <si>
    <t>手续费及佣金支出</t>
  </si>
  <si>
    <t>RDEXP</t>
  </si>
  <si>
    <t>研发费用</t>
  </si>
  <si>
    <t>SURRENDERPREMIUM</t>
  </si>
  <si>
    <t>退保金</t>
  </si>
  <si>
    <t>NETINDEMNITYEXP</t>
  </si>
  <si>
    <t>赔付支出净额</t>
  </si>
  <si>
    <t>NETCONTACTRESERVE</t>
  </si>
  <si>
    <t>提取保险合同准备金净额</t>
  </si>
  <si>
    <t>POLICYDIVIEXP</t>
  </si>
  <si>
    <t>保单红利支出</t>
  </si>
  <si>
    <t>RIEXP</t>
  </si>
  <si>
    <t>分保费用</t>
  </si>
  <si>
    <t>OTHEREXP</t>
  </si>
  <si>
    <t>其他业务成本</t>
  </si>
  <si>
    <t>OPERATETAX</t>
  </si>
  <si>
    <t>营业税金及附加</t>
  </si>
  <si>
    <t>SALEEXP</t>
  </si>
  <si>
    <t>销售费用</t>
  </si>
  <si>
    <t>MANAGEEXP</t>
  </si>
  <si>
    <t>管理费用</t>
  </si>
  <si>
    <t>FINANCEEXP</t>
  </si>
  <si>
    <t>财务费用</t>
  </si>
  <si>
    <t>ASSETDEVALUELOSS</t>
  </si>
  <si>
    <t>资产减值损失</t>
  </si>
  <si>
    <t>FVALUEINCOME</t>
  </si>
  <si>
    <t>加:公允价值变动收益</t>
  </si>
  <si>
    <t>INVESTINCOME</t>
  </si>
  <si>
    <t xml:space="preserve">       投资收益</t>
  </si>
  <si>
    <t>INVESTJOINTINCOME</t>
  </si>
  <si>
    <t xml:space="preserve">       其中:对联营企业和合营企业的投资收益</t>
  </si>
  <si>
    <t>EXCHANGEINCOME</t>
  </si>
  <si>
    <t>汇兑收益</t>
  </si>
  <si>
    <t>OPERATEPROFIT</t>
  </si>
  <si>
    <t>营业利润</t>
  </si>
  <si>
    <t>NONOPERATEREVE</t>
  </si>
  <si>
    <t xml:space="preserve">    加:营业外收入</t>
  </si>
  <si>
    <t>NONLASSETREVE</t>
  </si>
  <si>
    <t xml:space="preserve">    其中:非流动资产处置利得</t>
  </si>
  <si>
    <t>NONOPERATEEXP</t>
  </si>
  <si>
    <t>减:营业外支出</t>
  </si>
  <si>
    <t>NONLASSETNETLOSS</t>
  </si>
  <si>
    <t xml:space="preserve">    其中:非流动资产处置净损失</t>
  </si>
  <si>
    <t>SUMPROFIT</t>
  </si>
  <si>
    <t>利润总额</t>
  </si>
  <si>
    <t>INCOMETAX</t>
  </si>
  <si>
    <t>减:所得税费用</t>
  </si>
  <si>
    <t>COMBINEDNETPROFITB</t>
  </si>
  <si>
    <t>被合并方在合并前实现利润</t>
  </si>
  <si>
    <t>NETPROFIT</t>
  </si>
  <si>
    <t>PARENTNETPROFIT</t>
  </si>
  <si>
    <t xml:space="preserve">    其中:归属于母公司股东的净利润</t>
  </si>
  <si>
    <t>MINORITYINCOME</t>
  </si>
  <si>
    <t>少数股东损益</t>
  </si>
  <si>
    <t>KCFJCXSYJLR</t>
  </si>
  <si>
    <t>扣除非经常性损益后的净利润</t>
  </si>
  <si>
    <t>BASICEPS</t>
  </si>
  <si>
    <t>DILUTEDEPS</t>
  </si>
  <si>
    <t>稀释每股收益</t>
  </si>
  <si>
    <t>OTHERCINCOME</t>
  </si>
  <si>
    <t>其他综合收益</t>
  </si>
  <si>
    <t>PARENTOTHERCINCOME</t>
  </si>
  <si>
    <t>归属于母公司股东的其他综合收益</t>
  </si>
  <si>
    <t>MINORITYOTHERCINCOME</t>
  </si>
  <si>
    <t>归属于少数股东的其他综合收益</t>
  </si>
  <si>
    <t>SUMCINCOME</t>
  </si>
  <si>
    <t>综合收益总额</t>
  </si>
  <si>
    <t>PARENTCINCOME</t>
  </si>
  <si>
    <t>归属于母公司所有者的综合收益总额</t>
  </si>
  <si>
    <t>MINORITYCINCOME</t>
  </si>
  <si>
    <t>归属于少数股东的综合收益总额</t>
  </si>
  <si>
    <t>SALEGOODSSERVICEREC</t>
  </si>
  <si>
    <t xml:space="preserve">    销售商品、提供劳务收到的现金</t>
  </si>
  <si>
    <t>NIDEPOSIT</t>
  </si>
  <si>
    <t xml:space="preserve">    客户存款和同业存放款项净增加额</t>
  </si>
  <si>
    <t>NIBORROWFROMCBANK</t>
  </si>
  <si>
    <t xml:space="preserve">    向中央银行借款净增加额</t>
  </si>
  <si>
    <t>NIBORROWFROMFI</t>
  </si>
  <si>
    <t xml:space="preserve">    向其他金融机构拆入资金净增加额</t>
  </si>
  <si>
    <t xml:space="preserve">    收到原保险合同保费取得的现金</t>
  </si>
  <si>
    <t>NETRIREC</t>
  </si>
  <si>
    <t xml:space="preserve">    收到再保险业务现金净额</t>
  </si>
  <si>
    <t>NIINSUREDDEPOSITINV</t>
  </si>
  <si>
    <t xml:space="preserve">    保户储金及投资款净增加额</t>
  </si>
  <si>
    <t>NIDISPTRADEFASSET</t>
  </si>
  <si>
    <t xml:space="preserve">    处置交易性金融资产净增加额</t>
  </si>
  <si>
    <t>INTANDCOMMREC</t>
  </si>
  <si>
    <t xml:space="preserve">    收取利息、手续费及佣金的现金</t>
  </si>
  <si>
    <t>NIBORROWFUND</t>
  </si>
  <si>
    <t xml:space="preserve">    拆入资金净增加额</t>
  </si>
  <si>
    <t>NDLOANADVANCES</t>
  </si>
  <si>
    <t xml:space="preserve">    发放贷款及垫款的净减少额</t>
  </si>
  <si>
    <t>NIBUYBACKFUND</t>
  </si>
  <si>
    <t xml:space="preserve">    回购业务资金净增加额</t>
  </si>
  <si>
    <t>TAXRETURNREC</t>
  </si>
  <si>
    <t xml:space="preserve">    收到的税费返还</t>
  </si>
  <si>
    <t>OTHEROPERATEREC</t>
  </si>
  <si>
    <t xml:space="preserve">    收到其他与经营活动有关的现金</t>
  </si>
  <si>
    <t>SUMOPERATEFLOWIN</t>
  </si>
  <si>
    <t>经营活动现金流入小计</t>
  </si>
  <si>
    <t>BUYGOODSSERVICEPAY</t>
  </si>
  <si>
    <t xml:space="preserve">    购买商品、接受劳务支付的现金</t>
  </si>
  <si>
    <t>NILOANADVANCES</t>
  </si>
  <si>
    <t xml:space="preserve">    客户贷款及垫款净增加额</t>
  </si>
  <si>
    <t>NIDEPOSITINCBANKFI</t>
  </si>
  <si>
    <t xml:space="preserve">    存放中央银行和同业款项净增加额</t>
  </si>
  <si>
    <t>INDEMNITYPAY</t>
  </si>
  <si>
    <t xml:space="preserve">    支付原保险合同赔付款项的现金</t>
  </si>
  <si>
    <t>INTANDCOMMPAY</t>
  </si>
  <si>
    <t xml:space="preserve">    支付利息、手续费及佣金的现金</t>
  </si>
  <si>
    <t>DIVIPAY</t>
  </si>
  <si>
    <t xml:space="preserve">    支付保单红利的现金</t>
  </si>
  <si>
    <t>EMPLOYEEPAY</t>
  </si>
  <si>
    <t xml:space="preserve">    支付给职工以及为职工支付的现金</t>
  </si>
  <si>
    <t xml:space="preserve">    支付的各项税费</t>
  </si>
  <si>
    <t>OTHEROPERATEPAY</t>
  </si>
  <si>
    <t xml:space="preserve">    支付其他与经营活动有关的现金</t>
  </si>
  <si>
    <t>SUMOPERATEFLOWOUT</t>
  </si>
  <si>
    <t>经营活动现金流出小计</t>
  </si>
  <si>
    <t>NETOPERATECASHFLOW</t>
  </si>
  <si>
    <t>DISPOSALINVREC</t>
  </si>
  <si>
    <t xml:space="preserve">    收回投资收到的现金</t>
  </si>
  <si>
    <t>INVINCOMEREC</t>
  </si>
  <si>
    <t xml:space="preserve">    取得投资收益收到的现金</t>
  </si>
  <si>
    <t>DISPFILASSETREC</t>
  </si>
  <si>
    <t xml:space="preserve">    处置固定资产、无形资产和其他长期资产收回的现金净额</t>
  </si>
  <si>
    <t>DISPSUBSIDIARYREC</t>
  </si>
  <si>
    <t xml:space="preserve">    处置子公司及其他营业单位收到的现金净额</t>
  </si>
  <si>
    <t>REDUCEPLEDGETDEPOSIT</t>
  </si>
  <si>
    <t xml:space="preserve">    减少质押和定期存款所收到的现金</t>
  </si>
  <si>
    <t>OTHERINVREC</t>
  </si>
  <si>
    <t xml:space="preserve">    收到其他与投资活动有关的现金</t>
  </si>
  <si>
    <t>SUMINVFLOWIN</t>
  </si>
  <si>
    <t>投资活动现金流入小计</t>
  </si>
  <si>
    <t>BUYFILASSETPAY</t>
  </si>
  <si>
    <t xml:space="preserve">    购建固定资产、无形资产和其他长期资产支付的现金</t>
  </si>
  <si>
    <t>INVPAY</t>
  </si>
  <si>
    <t xml:space="preserve">    投资支付的现金</t>
  </si>
  <si>
    <t>NIPLEDGELOAN</t>
  </si>
  <si>
    <t xml:space="preserve">    质押贷款净增加额</t>
  </si>
  <si>
    <t>GETSUBSIDIARYPAY</t>
  </si>
  <si>
    <t xml:space="preserve">    取得子公司及其他营业单位支付的现金净额</t>
  </si>
  <si>
    <t>ADDPLEDGETDEPOSIT</t>
  </si>
  <si>
    <t xml:space="preserve">    增加质押和定期存款所支付的现金</t>
  </si>
  <si>
    <t>OTHERINVPAY</t>
  </si>
  <si>
    <t xml:space="preserve">    支付其他与投资活动有关的现金</t>
  </si>
  <si>
    <t>SUMINVFLOWOUT</t>
  </si>
  <si>
    <t>投资活动现金流出小计</t>
  </si>
  <si>
    <t>NETINVCASHFLOW</t>
  </si>
  <si>
    <t>投资活动产生的现金流量净额</t>
  </si>
  <si>
    <t>ACCEPTINVREC</t>
  </si>
  <si>
    <t xml:space="preserve">    吸收投资收到的现金</t>
  </si>
  <si>
    <t>SUBSIDIARYACCEPT</t>
  </si>
  <si>
    <t xml:space="preserve">    子公司吸收少数股东投资收到的现金</t>
  </si>
  <si>
    <t>LOANREC</t>
  </si>
  <si>
    <t xml:space="preserve">    取得借款收到的现金</t>
  </si>
  <si>
    <t>ISSUEBONDREC</t>
  </si>
  <si>
    <t xml:space="preserve">    发行债券收到的现金</t>
  </si>
  <si>
    <t>OTHERFINAREC</t>
  </si>
  <si>
    <t xml:space="preserve">    收到其他与筹资活动有关的现金</t>
  </si>
  <si>
    <t>SUMFINAFLOWIN</t>
  </si>
  <si>
    <t>筹资活动现金流入小计</t>
  </si>
  <si>
    <t>REPAYDEBTPAY</t>
  </si>
  <si>
    <t xml:space="preserve">    偿还债务支付的现金</t>
  </si>
  <si>
    <t>DIVIPROFITORINTPAY</t>
  </si>
  <si>
    <t xml:space="preserve">    分配股利、利润或偿付利息支付的现金</t>
  </si>
  <si>
    <t>SUBSIDIARYPAY</t>
  </si>
  <si>
    <t xml:space="preserve">    子公司支付给少数股东的股利、利润</t>
  </si>
  <si>
    <t>BUYSUBSIDIARYPAY</t>
  </si>
  <si>
    <t xml:space="preserve">    购买子公司少数股权而支付的现金</t>
  </si>
  <si>
    <t>OTHERFINAPAY</t>
  </si>
  <si>
    <t xml:space="preserve">    支付其他与筹资活动有关的现金</t>
  </si>
  <si>
    <t>SUBSIDIARYREDUCTCAPITAL</t>
  </si>
  <si>
    <t xml:space="preserve">    子公司减资支付给少数股东的现金</t>
  </si>
  <si>
    <t>SUMFINAFLOWOUT</t>
  </si>
  <si>
    <t>筹资活动现金流出小计</t>
  </si>
  <si>
    <t>NETFINACASHFLOW</t>
  </si>
  <si>
    <t>筹资活动产生的现金流量净额</t>
  </si>
  <si>
    <t>EFFECTEXCHANGERATE</t>
  </si>
  <si>
    <t>汇率变动对现金及现金等价物的影响</t>
  </si>
  <si>
    <t>NICASHEQUI</t>
  </si>
  <si>
    <t>现金及现金等价物净增加额</t>
  </si>
  <si>
    <t>CASHEQUIBEGINNING</t>
  </si>
  <si>
    <t xml:space="preserve">    加:期初现金及现金等价物余额</t>
  </si>
  <si>
    <t>CASHEQUIENDING</t>
  </si>
  <si>
    <t>期末现金及现金等价物余额</t>
  </si>
  <si>
    <t>sh600062报告年度</t>
  </si>
  <si>
    <t>2003-03-31</t>
  </si>
  <si>
    <t>2002-09-30</t>
  </si>
  <si>
    <t>2002-06-30</t>
  </si>
  <si>
    <t>2002-03-31</t>
  </si>
  <si>
    <t>2001-06-30</t>
  </si>
  <si>
    <t>2000-06-30</t>
  </si>
  <si>
    <t>1999-12-31</t>
  </si>
  <si>
    <t>1999-06-30</t>
  </si>
  <si>
    <t>1998-12-31</t>
  </si>
  <si>
    <t>1998-06-30</t>
  </si>
  <si>
    <t>1997-12-31</t>
  </si>
  <si>
    <t>1997-06-30</t>
  </si>
  <si>
    <t>1996-12-31</t>
  </si>
  <si>
    <t>1995-12-31</t>
  </si>
  <si>
    <t>1994-12-31</t>
  </si>
</sst>
</file>

<file path=xl/styles.xml><?xml version="1.0" encoding="utf-8"?>
<styleSheet xmlns="http://schemas.openxmlformats.org/spreadsheetml/2006/main">
  <numFmts count="13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\.00,,&quot;万&quot;"/>
    <numFmt numFmtId="177" formatCode="0_ "/>
    <numFmt numFmtId="178" formatCode="0\.00,,&quot;亿&quot;"/>
    <numFmt numFmtId="179" formatCode="0.00_ "/>
    <numFmt numFmtId="180" formatCode="0.00;[Red]0.00"/>
    <numFmt numFmtId="181" formatCode="0.00_);[Red]\(0.00\)"/>
    <numFmt numFmtId="182" formatCode="0.00_);\(0.00\)"/>
    <numFmt numFmtId="183" formatCode="0!.00,,&quot;亿&quot;"/>
    <numFmt numFmtId="184" formatCode="0!.00,,&quot;万&quot;"/>
  </numFmts>
  <fonts count="24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borderId="0" fillId="0" fontId="0" numFmtId="0">
      <alignment vertical="center"/>
    </xf>
    <xf applyAlignment="0" applyBorder="0" applyNumberFormat="0" applyProtection="0" borderId="0" fillId="10" fontId="7" numFmtId="0">
      <alignment vertical="center"/>
    </xf>
    <xf applyAlignment="0" applyBorder="0" applyNumberFormat="0" applyProtection="0" borderId="0" fillId="36" fontId="6" numFmtId="0">
      <alignment vertical="center"/>
    </xf>
    <xf applyAlignment="0" applyBorder="0" applyNumberFormat="0" applyProtection="0" borderId="0" fillId="37" fontId="7" numFmtId="0">
      <alignment vertical="center"/>
    </xf>
    <xf applyAlignment="0" applyNumberFormat="0" applyProtection="0" borderId="10" fillId="32" fontId="21" numFmtId="0">
      <alignment vertical="center"/>
    </xf>
    <xf applyAlignment="0" applyBorder="0" applyNumberFormat="0" applyProtection="0" borderId="0" fillId="15" fontId="6" numFmtId="0">
      <alignment vertical="center"/>
    </xf>
    <xf applyAlignment="0" applyBorder="0" applyNumberFormat="0" applyProtection="0" borderId="0" fillId="34" fontId="6" numFmtId="0">
      <alignment vertical="center"/>
    </xf>
    <xf applyAlignment="0" applyBorder="0" applyFill="0" applyFont="0" applyProtection="0" borderId="0" fillId="0" fontId="0" numFmtId="44">
      <alignment vertical="center"/>
    </xf>
    <xf applyAlignment="0" applyBorder="0" applyNumberFormat="0" applyProtection="0" borderId="0" fillId="22" fontId="7" numFmtId="0">
      <alignment vertical="center"/>
    </xf>
    <xf applyAlignment="0" applyBorder="0" applyFill="0" applyFont="0" applyProtection="0" borderId="0" fillId="0" fontId="0" numFmtId="9">
      <alignment vertical="center"/>
    </xf>
    <xf applyAlignment="0" applyBorder="0" applyNumberFormat="0" applyProtection="0" borderId="0" fillId="26" fontId="7" numFmtId="0">
      <alignment vertical="center"/>
    </xf>
    <xf applyAlignment="0" applyBorder="0" applyNumberFormat="0" applyProtection="0" borderId="0" fillId="27" fontId="7" numFmtId="0">
      <alignment vertical="center"/>
    </xf>
    <xf applyAlignment="0" applyBorder="0" applyNumberFormat="0" applyProtection="0" borderId="0" fillId="24" fontId="7" numFmtId="0">
      <alignment vertical="center"/>
    </xf>
    <xf applyAlignment="0" applyBorder="0" applyNumberFormat="0" applyProtection="0" borderId="0" fillId="35" fontId="7" numFmtId="0">
      <alignment vertical="center"/>
    </xf>
    <xf applyAlignment="0" applyBorder="0" applyNumberFormat="0" applyProtection="0" borderId="0" fillId="20" fontId="7" numFmtId="0">
      <alignment vertical="center"/>
    </xf>
    <xf applyAlignment="0" applyNumberFormat="0" applyProtection="0" borderId="10" fillId="17" fontId="22" numFmtId="0">
      <alignment vertical="center"/>
    </xf>
    <xf applyAlignment="0" applyBorder="0" applyNumberFormat="0" applyProtection="0" borderId="0" fillId="28" fontId="7" numFmtId="0">
      <alignment vertical="center"/>
    </xf>
    <xf applyAlignment="0" applyBorder="0" applyNumberFormat="0" applyProtection="0" borderId="0" fillId="14" fontId="13" numFmtId="0">
      <alignment vertical="center"/>
    </xf>
    <xf applyAlignment="0" applyBorder="0" applyNumberFormat="0" applyProtection="0" borderId="0" fillId="23" fontId="6" numFmtId="0">
      <alignment vertical="center"/>
    </xf>
    <xf applyAlignment="0" applyBorder="0" applyNumberFormat="0" applyProtection="0" borderId="0" fillId="21" fontId="18" numFmtId="0">
      <alignment vertical="center"/>
    </xf>
    <xf applyAlignment="0" applyBorder="0" applyNumberFormat="0" applyProtection="0" borderId="0" fillId="19" fontId="6" numFmtId="0">
      <alignment vertical="center"/>
    </xf>
    <xf applyAlignment="0" applyFill="0" applyNumberFormat="0" applyProtection="0" borderId="8" fillId="0" fontId="20" numFmtId="0">
      <alignment vertical="center"/>
    </xf>
    <xf applyAlignment="0" applyBorder="0" applyNumberFormat="0" applyProtection="0" borderId="0" fillId="18" fontId="17" numFmtId="0">
      <alignment vertical="center"/>
    </xf>
    <xf applyAlignment="0" applyNumberFormat="0" applyProtection="0" borderId="6" fillId="12" fontId="12" numFmtId="0">
      <alignment vertical="center"/>
    </xf>
    <xf applyAlignment="0" applyNumberFormat="0" applyProtection="0" borderId="7" fillId="17" fontId="16" numFmtId="0">
      <alignment vertical="center"/>
    </xf>
    <xf applyAlignment="0" applyFill="0" applyNumberFormat="0" applyProtection="0" borderId="5" fillId="0" fontId="11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NumberFormat="0" applyProtection="0" borderId="0" fillId="16" fontId="6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Border="0" applyFill="0" applyFont="0" applyProtection="0" borderId="0" fillId="0" fontId="0" numFmtId="42">
      <alignment vertical="center"/>
    </xf>
    <xf applyAlignment="0" applyBorder="0" applyNumberFormat="0" applyProtection="0" borderId="0" fillId="11" fontId="6" numFmtId="0">
      <alignment vertical="center"/>
    </xf>
    <xf applyAlignment="0" applyBorder="0" applyFill="0" applyFont="0" applyProtection="0" borderId="0" fillId="0" fontId="0" numFmtId="43">
      <alignment vertical="center"/>
    </xf>
    <xf applyAlignment="0" applyBorder="0" applyFill="0" applyNumberFormat="0" applyProtection="0" borderId="0" fillId="0" fontId="9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NumberFormat="0" applyProtection="0" borderId="0" fillId="25" fontId="6" numFmtId="0">
      <alignment vertical="center"/>
    </xf>
    <xf applyAlignment="0" applyBorder="0" applyFill="0" applyNumberFormat="0" applyProtection="0" borderId="0" fillId="0" fontId="23" numFmtId="0">
      <alignment vertical="center"/>
    </xf>
    <xf applyAlignment="0" applyBorder="0" applyNumberFormat="0" applyProtection="0" borderId="0" fillId="29" fontId="7" numFmtId="0">
      <alignment vertical="center"/>
    </xf>
    <xf applyAlignment="0" applyFont="0" applyNumberFormat="0" applyProtection="0" borderId="9" fillId="31" fontId="0" numFmtId="0">
      <alignment vertical="center"/>
    </xf>
    <xf applyAlignment="0" applyBorder="0" applyNumberFormat="0" applyProtection="0" borderId="0" fillId="9" fontId="6" numFmtId="0">
      <alignment vertical="center"/>
    </xf>
    <xf applyAlignment="0" applyBorder="0" applyNumberFormat="0" applyProtection="0" borderId="0" fillId="13" fontId="7" numFmtId="0">
      <alignment vertical="center"/>
    </xf>
    <xf applyAlignment="0" applyBorder="0" applyNumberFormat="0" applyProtection="0" borderId="0" fillId="30" fontId="6" numFmtId="0">
      <alignment vertical="center"/>
    </xf>
    <xf applyAlignment="0" applyBorder="0" applyFill="0" applyNumberFormat="0" applyProtection="0" borderId="0" fillId="0" fontId="8" numFmtId="0">
      <alignment vertical="center"/>
    </xf>
    <xf applyAlignment="0" applyBorder="0" applyFill="0" applyFont="0" applyProtection="0" borderId="0" fillId="0" fontId="0" numFmtId="41">
      <alignment vertical="center"/>
    </xf>
    <xf applyAlignment="0" applyFill="0" applyNumberFormat="0" applyProtection="0" borderId="5" fillId="0" fontId="19" numFmtId="0">
      <alignment vertical="center"/>
    </xf>
    <xf applyAlignment="0" applyBorder="0" applyNumberFormat="0" applyProtection="0" borderId="0" fillId="33" fontId="6" numFmtId="0">
      <alignment vertical="center"/>
    </xf>
    <xf applyAlignment="0" applyFill="0" applyNumberFormat="0" applyProtection="0" borderId="11" fillId="0" fontId="15" numFmtId="0">
      <alignment vertical="center"/>
    </xf>
    <xf applyAlignment="0" applyBorder="0" applyNumberFormat="0" applyProtection="0" borderId="0" fillId="8" fontId="7" numFmtId="0">
      <alignment vertical="center"/>
    </xf>
    <xf applyAlignment="0" applyBorder="0" applyNumberFormat="0" applyProtection="0" borderId="0" fillId="7" fontId="6" numFmtId="0">
      <alignment vertical="center"/>
    </xf>
    <xf applyAlignment="0" applyFill="0" applyNumberFormat="0" applyProtection="0" borderId="4" fillId="0" fontId="5" numFmtId="0">
      <alignment vertical="center"/>
    </xf>
  </cellStyleXfs>
  <cellXfs count="41">
    <xf borderId="0" fillId="0" fontId="0" numFmtId="0" xfId="0">
      <alignment vertical="center"/>
    </xf>
    <xf applyAlignment="1" applyNumberFormat="1" borderId="0" fillId="0" fontId="0" numFmtId="178" xfId="0"/>
    <xf applyFont="1" borderId="0" fillId="0" fontId="1" numFmtId="0" xfId="0">
      <alignment vertical="center"/>
    </xf>
    <xf applyAlignment="1" applyNumberFormat="1" borderId="0" fillId="0" fontId="0" numFmtId="176" xfId="0"/>
    <xf applyAlignment="1" applyFont="1" borderId="0" fillId="0" fontId="2" numFmtId="0" xfId="0">
      <alignment horizontal="center" vertical="center"/>
    </xf>
    <xf applyFont="1" borderId="0" fillId="0" fontId="2" numFmtId="0" xfId="0">
      <alignment vertical="center"/>
    </xf>
    <xf applyFill="1" applyFont="1" borderId="0" fillId="2" fontId="2" numFmtId="0" xfId="0">
      <alignment vertical="center"/>
    </xf>
    <xf applyNumberFormat="1" borderId="0" fillId="0" fontId="0" numFmtId="10" xfId="0">
      <alignment vertical="center"/>
    </xf>
    <xf applyFont="1" applyNumberFormat="1" borderId="0" fillId="0" fontId="2" numFmtId="10" xfId="0">
      <alignment vertical="center"/>
    </xf>
    <xf applyFont="1" applyNumberFormat="1" borderId="0" fillId="0" fontId="2" numFmtId="178" xfId="0">
      <alignment vertical="center"/>
    </xf>
    <xf applyFill="1" applyFont="1" applyNumberFormat="1" borderId="0" fillId="3" fontId="2" numFmtId="10" xfId="0">
      <alignment vertical="center"/>
    </xf>
    <xf applyFill="1" applyFont="1" borderId="0" fillId="0" fontId="2" numFmtId="0" xfId="0">
      <alignment vertical="center"/>
    </xf>
    <xf applyFill="1" applyFont="1" applyNumberFormat="1" borderId="0" fillId="0" fontId="2" numFmtId="178" xfId="0">
      <alignment vertical="center"/>
    </xf>
    <xf applyFill="1" applyFont="1" applyNumberFormat="1" borderId="0" fillId="0" fontId="2" numFmtId="10" xfId="0">
      <alignment vertical="center"/>
    </xf>
    <xf applyBorder="1" applyFill="1" applyFont="1" borderId="1" fillId="4" fontId="3" numFmtId="0" xfId="0">
      <alignment vertical="center"/>
    </xf>
    <xf applyBorder="1" applyFont="1" applyNumberFormat="1" borderId="1" fillId="0" fontId="2" numFmtId="9" xfId="0">
      <alignment vertical="center"/>
    </xf>
    <xf applyBorder="1" applyFont="1" applyNumberFormat="1" borderId="1" fillId="0" fontId="2" numFmtId="179" xfId="0">
      <alignment vertical="center"/>
    </xf>
    <xf applyBorder="1" applyFont="1" borderId="2" fillId="0" fontId="2" numFmtId="0" xfId="0">
      <alignment vertical="center"/>
    </xf>
    <xf applyBorder="1" applyFill="1" applyFont="1" applyNumberFormat="1" borderId="1" fillId="2" fontId="2" numFmtId="177" xfId="0">
      <alignment vertical="center"/>
    </xf>
    <xf applyBorder="1" applyFill="1" applyFont="1" borderId="1" fillId="2" fontId="2" numFmtId="0" xfId="0">
      <alignment vertical="center"/>
    </xf>
    <xf applyBorder="1" applyFill="1" applyFont="1" applyNumberFormat="1" borderId="1" fillId="5" fontId="2" numFmtId="178" xfId="0">
      <alignment vertical="center"/>
    </xf>
    <xf applyBorder="1" applyFont="1" applyNumberFormat="1" borderId="1" fillId="0" fontId="2" numFmtId="10" xfId="0">
      <alignment vertical="center"/>
    </xf>
    <xf applyBorder="1" applyFill="1" applyFont="1" applyNumberFormat="1" borderId="1" fillId="5" fontId="2" numFmtId="10" xfId="0">
      <alignment vertical="center"/>
    </xf>
    <xf applyBorder="1" applyFill="1" applyFont="1" applyNumberFormat="1" borderId="1" fillId="5" fontId="2" numFmtId="179" xfId="0">
      <alignment vertical="center"/>
    </xf>
    <xf applyBorder="1" applyFill="1" applyFont="1" applyNumberFormat="1" borderId="0" fillId="5" fontId="2" numFmtId="10" xfId="0">
      <alignment vertical="center"/>
    </xf>
    <xf applyBorder="1" applyFont="1" borderId="1" fillId="0" fontId="2" numFmtId="0" xfId="0">
      <alignment vertical="center"/>
    </xf>
    <xf applyBorder="1" applyFont="1" borderId="3" fillId="0" fontId="2" numFmtId="0" xfId="0">
      <alignment vertical="center"/>
    </xf>
    <xf applyNumberFormat="1" borderId="0" fillId="0" fontId="0" numFmtId="179" xfId="0">
      <alignment vertical="center"/>
    </xf>
    <xf applyFill="1" borderId="0" fillId="6" fontId="0" numFmtId="0" xfId="0">
      <alignment vertical="center"/>
    </xf>
    <xf applyFill="1" applyNumberFormat="1" borderId="0" fillId="2" fontId="0" numFmtId="10" xfId="0">
      <alignment vertical="center"/>
    </xf>
    <xf applyFont="1" borderId="0" fillId="0" fontId="4" numFmtId="0" xfId="0">
      <alignment vertical="center"/>
    </xf>
    <xf applyNumberFormat="1" borderId="0" fillId="0" fontId="0" numFmtId="180" xfId="0">
      <alignment vertical="center"/>
    </xf>
    <xf applyNumberFormat="1" borderId="0" fillId="0" fontId="0" numFmtId="182" xfId="0">
      <alignment vertical="center"/>
    </xf>
    <xf applyAlignment="1" borderId="0" fillId="0" fontId="0" numFmtId="0" xfId="0">
      <alignment vertical="center" wrapText="1"/>
    </xf>
    <xf applyNumberFormat="1" borderId="0" fillId="0" fontId="0" numFmtId="181" xfId="0">
      <alignment vertical="center"/>
    </xf>
    <xf numFmtId="183" fontId="0" fillId="0" borderId="0" xfId="0" applyNumberFormat="true"/>
    <xf numFmtId="184" fontId="0" fillId="0" borderId="0" xfId="0" applyNumberFormat="true"/>
    <xf numFmtId="183" fontId="0" fillId="0" borderId="0" xfId="0" applyNumberFormat="true"/>
    <xf numFmtId="184" fontId="0" fillId="0" borderId="0" xfId="0" applyNumberFormat="true"/>
    <xf numFmtId="183" fontId="0" fillId="0" borderId="0" xfId="0" applyNumberFormat="true"/>
    <xf numFmtId="184" fontId="0" fillId="0" borderId="0" xfId="0" applyNumberFormat="true"/>
  </cellXfs>
  <cellStyles count="49">
    <cellStyle builtinId="0" name="常规" xfId="0"/>
    <cellStyle builtinId="52" name="60% - 强调文字颜色 6" xfId="1"/>
    <cellStyle builtinId="42" name="20% - 强调文字颜色 4" xfId="2"/>
    <cellStyle builtinId="41" name="强调文字颜色 4" xfId="3"/>
    <cellStyle builtinId="20" name="输入" xfId="4"/>
    <cellStyle builtinId="39" name="40% - 强调文字颜色 3" xfId="5"/>
    <cellStyle builtinId="38" name="20% - 强调文字颜色 3" xfId="6"/>
    <cellStyle builtinId="4" name="货币" xfId="7"/>
    <cellStyle builtinId="37" name="强调文字颜色 3" xfId="8"/>
    <cellStyle builtinId="5" name="百分比" xfId="9"/>
    <cellStyle builtinId="36" name="60% - 强调文字颜色 2" xfId="10"/>
    <cellStyle builtinId="48" name="60% - 强调文字颜色 5" xfId="11"/>
    <cellStyle builtinId="33" name="强调文字颜色 2" xfId="12"/>
    <cellStyle builtinId="32" name="60% - 强调文字颜色 1" xfId="13"/>
    <cellStyle builtinId="44" name="60% - 强调文字颜色 4" xfId="14"/>
    <cellStyle builtinId="22" name="计算" xfId="15"/>
    <cellStyle builtinId="29" name="强调文字颜色 1" xfId="16"/>
    <cellStyle builtinId="28" name="适中" xfId="17"/>
    <cellStyle builtinId="46" name="20% - 强调文字颜色 5" xfId="18"/>
    <cellStyle builtinId="26" name="好" xfId="19"/>
    <cellStyle builtinId="30" name="20% - 强调文字颜色 1" xfId="20"/>
    <cellStyle builtinId="25" name="汇总" xfId="21"/>
    <cellStyle builtinId="27" name="差" xfId="22"/>
    <cellStyle builtinId="23" name="检查单元格" xfId="23"/>
    <cellStyle builtinId="21" name="输出" xfId="24"/>
    <cellStyle builtinId="16" name="标题 1" xfId="25"/>
    <cellStyle builtinId="53" name="解释性文本" xfId="26"/>
    <cellStyle builtinId="34" name="20% - 强调文字颜色 2" xfId="27"/>
    <cellStyle builtinId="19" name="标题 4" xfId="28"/>
    <cellStyle builtinId="7" name="货币[0]" xfId="29"/>
    <cellStyle builtinId="43" name="40% - 强调文字颜色 4" xfId="30"/>
    <cellStyle builtinId="3" name="千位分隔" xfId="31"/>
    <cellStyle builtinId="9" name="已访问的超链接" xfId="32"/>
    <cellStyle builtinId="15" name="标题" xfId="33"/>
    <cellStyle builtinId="35" name="40% - 强调文字颜色 2" xfId="34"/>
    <cellStyle builtinId="11" name="警告文本" xfId="35"/>
    <cellStyle builtinId="40" name="60% - 强调文字颜色 3" xfId="36"/>
    <cellStyle builtinId="10" name="注释" xfId="37"/>
    <cellStyle builtinId="50" name="20% - 强调文字颜色 6" xfId="38"/>
    <cellStyle builtinId="45" name="强调文字颜色 5" xfId="39"/>
    <cellStyle builtinId="51" name="40% - 强调文字颜色 6" xfId="40"/>
    <cellStyle builtinId="8" name="超链接" xfId="41"/>
    <cellStyle builtinId="6" name="千位分隔[0]" xfId="42"/>
    <cellStyle builtinId="17" name="标题 2" xfId="43"/>
    <cellStyle builtinId="47" name="40% - 强调文字颜色 5" xfId="44"/>
    <cellStyle builtinId="18" name="标题 3" xfId="45"/>
    <cellStyle builtinId="49" name="强调文字颜色 6" xfId="46"/>
    <cellStyle builtinId="31" name="40% - 强调文字颜色 1" xfId="47"/>
    <cellStyle builtinId="24" name="链接单元格" xfId="48"/>
  </cellStyles>
  <dxfs count="4">
    <dxf>
      <numFmt formatCode="0.00_ " numFmtId="179"/>
      <fill>
        <patternFill patternType="solid">
          <bgColor theme="4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/Relationships>

</file>

<file path=xl/tables/table1.xml><?xml version="1.0" encoding="utf-8"?>
<table xmlns="http://schemas.openxmlformats.org/spreadsheetml/2006/main" displayName="表1" id="1" name="表1" ref="A2:G10" totalsRowShown="0">
  <autoFilter ref="A2:G10"/>
  <tableColumns count="7">
    <tableColumn id="1" name="项目"/>
    <tableColumn id="2" name="现值"/>
    <tableColumn id="3" name="初值"/>
    <tableColumn id="4" name="复合增长"/>
    <tableColumn id="5" name="平均"/>
    <tableColumn id="6" name="最高"/>
    <tableColumn id="7" name="最低"/>
  </tableColumns>
  <tableStyleInfo name="TableStyleMedium2" showColumnStripes="0" showFirstColumn="0" showLastColumn="0" showRowStripes="1"/>
</table>
</file>

<file path=xl/theme/theme1.xml><?xml version="1.0" encoding="utf-8"?>
<a:theme xmlns:a="http://schemas.openxmlformats.org/drawingml/2006/main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
<Relationships xmlns="http://schemas.openxmlformats.org/package/2006/relationships">
<Relationship Id="rId1" Target="../tables/table1.xml" Type="http://schemas.openxmlformats.org/officeDocument/2006/relationships/table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46"/>
  <sheetViews>
    <sheetView tabSelected="1" workbookViewId="0">
      <pane activePane="bottomLeft" state="frozen" topLeftCell="A3" ySplit="1"/>
      <selection/>
      <selection activeCell="J13" pane="bottomLeft" sqref="J13"/>
    </sheetView>
  </sheetViews>
  <sheetFormatPr defaultColWidth="9.125" defaultRowHeight="17.6"/>
  <cols>
    <col min="1" max="1" customWidth="true" width="37.0714285714286" collapsed="false"/>
    <col min="2" max="2" customWidth="true" width="10.2857142857143" collapsed="false"/>
    <col min="3" max="3" customWidth="true" width="11.75" collapsed="false"/>
    <col min="4" max="5" customWidth="true" width="10.2857142857143" collapsed="false"/>
    <col min="6" max="6" customWidth="true" width="14.9285714285714" collapsed="false"/>
    <col min="7" max="7" customWidth="true" width="10.2857142857143" collapsed="false"/>
    <col min="8" max="8" customWidth="true" width="17.3571428571429" collapsed="false"/>
    <col min="9" max="9" customWidth="true" width="10.2857142857143" collapsed="false"/>
    <col min="10" max="10" width="12.75" collapsed="false"/>
    <col min="11" max="11" customWidth="true" width="10.2857142857143" collapsed="false"/>
    <col min="12" max="12" customWidth="true" width="8.85714285714286" collapsed="false"/>
    <col min="13" max="13" customWidth="true" width="14.9285714285714" collapsed="false"/>
    <col min="14" max="14" customWidth="true" width="13.6428571428571" collapsed="false"/>
    <col min="15" max="20" width="12.75" collapsed="false"/>
  </cols>
  <sheetData>
    <row ht="71" r="1" spans="1:23">
      <c r="A1" s="4" t="str">
        <f>"近"&amp;G1&amp;"年历史统计"</f>
        <v>近10年历史统计</v>
      </c>
      <c r="B1" s="4"/>
      <c r="C1" s="4"/>
      <c r="D1" s="4"/>
      <c r="E1" s="4"/>
      <c r="F1" s="4"/>
      <c r="G1" s="4">
        <v>10</v>
      </c>
      <c r="H1" s="4" t="s">
        <v>0</v>
      </c>
      <c r="I1" s="4"/>
      <c r="J1" s="4"/>
      <c r="K1" s="4"/>
      <c r="L1" s="4"/>
      <c r="M1" s="4"/>
      <c r="N1" t="s">
        <v>1</v>
      </c>
      <c r="O1" s="7">
        <v>0.15</v>
      </c>
      <c r="Q1" s="33" t="s">
        <v>2</v>
      </c>
      <c r="R1" s="33">
        <v>0</v>
      </c>
      <c r="S1">
        <v>1</v>
      </c>
      <c r="T1">
        <v>2</v>
      </c>
      <c r="U1">
        <v>3</v>
      </c>
      <c r="V1">
        <v>4</v>
      </c>
      <c r="W1">
        <v>5</v>
      </c>
    </row>
    <row r="2" spans="1:31">
      <c r="A2" s="5" t="s">
        <v>3</v>
      </c>
      <c r="B2" s="6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I2" s="28">
        <v>1</v>
      </c>
      <c r="J2" s="28">
        <v>2</v>
      </c>
      <c r="K2" s="28">
        <v>3</v>
      </c>
      <c r="L2" s="28">
        <v>4</v>
      </c>
      <c r="M2" s="28">
        <v>5</v>
      </c>
      <c r="N2" t="s">
        <v>10</v>
      </c>
      <c r="O2" s="7">
        <v>0.09</v>
      </c>
      <c r="Q2" s="27" t="s">
        <v>11</v>
      </c>
      <c r="R2" s="27">
        <f>O3</f>
        <v>1.7</v>
      </c>
      <c r="S2" s="27">
        <f>(1+$O$2)*R2</f>
        <v>1.853</v>
      </c>
      <c r="T2" s="27">
        <f>(1+$O$2)*S2</f>
        <v>2.01977</v>
      </c>
      <c r="U2" s="27">
        <f>(1+$O$2)*T2</f>
        <v>2.2015493</v>
      </c>
      <c r="V2" s="27">
        <f>(1+$O$2)*U2</f>
        <v>2.399688737</v>
      </c>
      <c r="W2" s="27">
        <f>(1+$O$2)*V2</f>
        <v>2.61566072333</v>
      </c>
      <c r="X2" s="27"/>
      <c r="Y2" s="27"/>
      <c r="Z2" s="27"/>
      <c r="AA2" s="27"/>
      <c r="AB2" s="27"/>
      <c r="AC2" s="27"/>
      <c r="AD2" s="27"/>
      <c r="AE2" s="27"/>
    </row>
    <row r="3" spans="1:31">
      <c r="A3" s="5" t="s">
        <v>12</v>
      </c>
      <c r="B3" s="7">
        <f>B7/B6</f>
        <v>0.268338303482355</v>
      </c>
      <c r="C3" s="7">
        <f>C7/C6</f>
        <v>0.218067316490574</v>
      </c>
      <c r="D3" s="8">
        <f>POWER(表1[[#This Row],[现值]]/表1[[#This Row],[初值]],1/$G$1)-1</f>
        <v>0.0209611325648655</v>
      </c>
      <c r="E3" s="5"/>
      <c r="F3" s="11"/>
      <c r="G3" s="11"/>
      <c r="H3" t="s">
        <v>13</v>
      </c>
      <c r="I3" s="27" t="e">
        <f>#REF!</f>
        <v>#REF!</v>
      </c>
      <c r="J3" s="27" t="e">
        <f>I3+I6-I7</f>
        <v>#REF!</v>
      </c>
      <c r="K3" s="27" t="e">
        <f>J3+J6-J7</f>
        <v>#REF!</v>
      </c>
      <c r="L3" s="27" t="e">
        <f>K3+K6-K7</f>
        <v>#REF!</v>
      </c>
      <c r="M3" s="27" t="e">
        <f>L3+L6-L7</f>
        <v>#REF!</v>
      </c>
      <c r="N3" t="s">
        <v>14</v>
      </c>
      <c r="O3">
        <v>1.7</v>
      </c>
      <c r="Q3" s="27" t="s">
        <v>15</v>
      </c>
      <c r="R3" s="27">
        <f ref="R3:W3" si="0" t="shared">R2/POWER(1+$O$1,R1)</f>
        <v>1.7</v>
      </c>
      <c r="S3" s="27">
        <f si="0" t="shared"/>
        <v>1.61130434782609</v>
      </c>
      <c r="T3" s="27">
        <f si="0" t="shared"/>
        <v>1.52723629489603</v>
      </c>
      <c r="U3" s="27">
        <f si="0" t="shared"/>
        <v>1.44755440124928</v>
      </c>
      <c r="V3" s="27">
        <f si="0" t="shared"/>
        <v>1.3720298237928</v>
      </c>
      <c r="W3" s="27">
        <f si="0" t="shared"/>
        <v>1.30044565907317</v>
      </c>
      <c r="X3" s="27" t="s">
        <v>16</v>
      </c>
      <c r="Y3" s="27">
        <f>SUM(R6:W6)</f>
        <v>0.68</v>
      </c>
      <c r="Z3" s="27"/>
      <c r="AA3" s="27"/>
      <c r="AB3" s="27"/>
      <c r="AC3" s="27"/>
      <c r="AD3" s="27"/>
      <c r="AE3" s="27"/>
    </row>
    <row r="4" spans="1:31">
      <c r="A4" s="5" t="s">
        <v>17</v>
      </c>
      <c r="B4" s="8">
        <f>B7/B5</f>
        <v>0.122838845112528</v>
      </c>
      <c r="C4" s="8">
        <f>C7/C5</f>
        <v>0.0965901312298946</v>
      </c>
      <c r="D4" s="8">
        <f>POWER(表1[[#This Row],[现值]]/表1[[#This Row],[初值]],1/$G$1)-1</f>
        <v>0.0243309542552337</v>
      </c>
      <c r="E4" s="5"/>
      <c r="F4" s="11"/>
      <c r="G4" s="11"/>
      <c r="H4" t="s">
        <v>13</v>
      </c>
      <c r="I4" s="27" t="e">
        <f>I3*(1+#REF!)</f>
        <v>#REF!</v>
      </c>
      <c r="J4" s="27" t="e">
        <f>J3*(1+#REF!)</f>
        <v>#REF!</v>
      </c>
      <c r="K4" s="27" t="e">
        <f>K3*(1+#REF!)</f>
        <v>#REF!</v>
      </c>
      <c r="L4" s="27" t="e">
        <f>L3*(1+#REF!)</f>
        <v>#REF!</v>
      </c>
      <c r="M4" s="27" t="e">
        <f>M3*(1+#REF!)</f>
        <v>#REF!</v>
      </c>
      <c r="N4" t="s">
        <v>18</v>
      </c>
      <c r="O4" s="27">
        <v>0</v>
      </c>
      <c r="P4" s="27"/>
      <c r="Q4" s="27" t="s">
        <v>19</v>
      </c>
      <c r="R4" s="27">
        <f ref="R4:W4" si="1" t="shared">R2*$O$4</f>
        <v>0</v>
      </c>
      <c r="S4" s="27">
        <f si="1" t="shared"/>
        <v>0</v>
      </c>
      <c r="T4" s="27">
        <f si="1" t="shared"/>
        <v>0</v>
      </c>
      <c r="U4" s="27">
        <f si="1" t="shared"/>
        <v>0</v>
      </c>
      <c r="V4" s="27">
        <f si="1" t="shared"/>
        <v>0</v>
      </c>
      <c r="W4" s="27">
        <f si="1" t="shared"/>
        <v>0</v>
      </c>
      <c r="X4" s="27"/>
      <c r="Y4" s="27"/>
      <c r="Z4" s="27"/>
      <c r="AA4" s="27"/>
      <c r="AB4" s="27"/>
      <c r="AC4" s="27"/>
      <c r="AD4" s="27"/>
      <c r="AE4" s="27"/>
    </row>
    <row r="5" spans="1:31">
      <c r="A5" s="5" t="s">
        <v>20</v>
      </c>
      <c r="B5" s="9">
        <f>VLOOKUP(A5,资产负债表!$B:F,2,0)</f>
        <v>119930784000</v>
      </c>
      <c r="C5" s="9">
        <f>VLOOKUP(A5,资产负债表!$B:Z,2+$G$1,0)</f>
        <v>63816328000</v>
      </c>
      <c r="D5" s="8">
        <f>POWER(表1[[#This Row],[现值]]/表1[[#This Row],[初值]],1/$G$1)-1</f>
        <v>0.0651233024409823</v>
      </c>
      <c r="E5" s="5"/>
      <c r="F5" s="11"/>
      <c r="G5" s="11"/>
      <c r="I5" s="27"/>
      <c r="J5" s="27"/>
      <c r="K5" s="27"/>
      <c r="L5" s="27"/>
      <c r="M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</row>
    <row r="6" spans="1:31">
      <c r="A6" s="5" t="s">
        <v>21</v>
      </c>
      <c r="B6" s="9">
        <f>VLOOKUP(A6,资产负债表!$B:$F,2,0)</f>
        <v>54901439000</v>
      </c>
      <c r="C6" s="9">
        <f>VLOOKUP(A6,资产负债表!$B:Z,2+$G$1,0)</f>
        <v>28266627000</v>
      </c>
      <c r="D6" s="8">
        <f>POWER(表1[[#This Row],[现值]]/表1[[#This Row],[初值]],1/$G$1)-1</f>
        <v>0.0686388874059702</v>
      </c>
      <c r="E6" s="5"/>
      <c r="F6" s="11"/>
      <c r="G6" s="11"/>
      <c r="H6" t="s">
        <v>22</v>
      </c>
      <c r="I6" s="27" t="e">
        <f>I4-I3</f>
        <v>#REF!</v>
      </c>
      <c r="J6" s="27" t="e">
        <f>J4-J3</f>
        <v>#REF!</v>
      </c>
      <c r="K6" s="27" t="e">
        <f>K4-K3</f>
        <v>#REF!</v>
      </c>
      <c r="L6" s="27" t="e">
        <f>L4-L3</f>
        <v>#REF!</v>
      </c>
      <c r="M6" s="27" t="e">
        <f>M4-M3</f>
        <v>#REF!</v>
      </c>
      <c r="Q6" s="27"/>
      <c r="R6" s="27">
        <v>0.68</v>
      </c>
      <c r="S6" s="27">
        <f>S4/POWER(1+$O$1,S1)</f>
        <v>0</v>
      </c>
      <c r="T6" s="27">
        <f>T4/POWER(1+$O$1,T1)</f>
        <v>0</v>
      </c>
      <c r="U6" s="27">
        <f>U4/POWER(1+$O$1,U1)</f>
        <v>0</v>
      </c>
      <c r="V6" s="27">
        <f>V4/POWER(1+$O$1,V1)</f>
        <v>0</v>
      </c>
      <c r="W6" s="27">
        <f>W4/POWER(1+$O$1,W1)</f>
        <v>0</v>
      </c>
      <c r="X6" s="27" t="s">
        <v>16</v>
      </c>
      <c r="Y6" s="27">
        <f>SUM(R6:W6)</f>
        <v>0.68</v>
      </c>
      <c r="Z6" s="27"/>
      <c r="AA6" s="27"/>
      <c r="AB6" s="27"/>
      <c r="AC6" s="27"/>
      <c r="AD6" s="27"/>
      <c r="AE6" s="27"/>
    </row>
    <row r="7" spans="1:13">
      <c r="A7" s="9" t="s">
        <v>22</v>
      </c>
      <c r="B7" s="9">
        <f>VLOOKUP(A7,利润表!$B:F,2,0)</f>
        <v>14732159000</v>
      </c>
      <c r="C7" s="9">
        <f>VLOOKUP(A7,利润表!$B:Z,2+$G$1,0)</f>
        <v>6164027496.13</v>
      </c>
      <c r="D7" s="8">
        <f>POWER(表1[[#This Row],[现值]]/表1[[#This Row],[初值]],1/$G$1)-1</f>
        <v>0.0910387687888572</v>
      </c>
      <c r="E7" s="5"/>
      <c r="F7" s="11"/>
      <c r="G7" s="11"/>
      <c r="H7" t="s">
        <v>19</v>
      </c>
      <c r="I7" s="27" t="e">
        <f>I6*#REF!</f>
        <v>#REF!</v>
      </c>
      <c r="J7" s="27" t="e">
        <f>J6*#REF!</f>
        <v>#REF!</v>
      </c>
      <c r="K7" s="27" t="e">
        <f>K6*#REF!</f>
        <v>#REF!</v>
      </c>
      <c r="L7" s="27" t="e">
        <f>L6*#REF!</f>
        <v>#REF!</v>
      </c>
      <c r="M7" s="27" t="e">
        <f>M6*#REF!</f>
        <v>#REF!</v>
      </c>
    </row>
    <row r="8" spans="1:23">
      <c r="A8" s="9" t="s">
        <v>23</v>
      </c>
      <c r="B8" s="9">
        <f>VLOOKUP(A8,利润表!$B:F,2,0)</f>
        <v>89867090000</v>
      </c>
      <c r="C8" s="9">
        <f>VLOOKUP(A8,利润表!$B:Z,2+$G$1,0)</f>
        <v>33954939086.19</v>
      </c>
      <c r="D8" s="10">
        <f>POWER(表1[[#This Row],[现值]]/表1[[#This Row],[初值]],1/$G$1)-1</f>
        <v>0.102223769393758</v>
      </c>
      <c r="E8" s="5"/>
      <c r="F8" s="11"/>
      <c r="G8" s="11"/>
      <c r="I8" s="27"/>
      <c r="J8" s="27"/>
      <c r="K8" s="27"/>
      <c r="L8" s="27"/>
      <c r="M8" s="27"/>
      <c r="Q8" s="27" t="s">
        <v>24</v>
      </c>
      <c r="R8" s="27"/>
      <c r="S8" s="27">
        <v>10</v>
      </c>
      <c r="T8" s="27" t="e">
        <f>#REF!-S11</f>
        <v>#REF!</v>
      </c>
      <c r="U8" s="27" t="e">
        <f>#REF!-T11</f>
        <v>#REF!</v>
      </c>
      <c r="V8" s="27" t="e">
        <f>#REF!-U11</f>
        <v>#REF!</v>
      </c>
      <c r="W8" s="27" t="e">
        <f>#REF!-V11</f>
        <v>#REF!</v>
      </c>
    </row>
    <row r="9" spans="1:25">
      <c r="A9" s="5" t="s">
        <v>25</v>
      </c>
      <c r="B9" s="5">
        <f>VLOOKUP(A9,利润表!$B:F,2,0)</f>
        <v>1.7043</v>
      </c>
      <c r="C9" s="5">
        <f>VLOOKUP(A9,利润表!$B:Z,2+$G$1,0)</f>
        <v>0.739</v>
      </c>
      <c r="D9" s="8">
        <f>POWER(表1[[#This Row],[现值]]/表1[[#This Row],[初值]],1/$G$1)-1</f>
        <v>0.0871517281669412</v>
      </c>
      <c r="E9" s="5"/>
      <c r="F9" s="11"/>
      <c r="G9" s="11"/>
      <c r="Q9" t="s">
        <v>26</v>
      </c>
      <c r="R9" s="34"/>
      <c r="S9" s="34"/>
      <c r="T9" s="7" t="e">
        <f>(#REF!-#REF!)/#REF!</f>
        <v>#REF!</v>
      </c>
      <c r="U9" s="7" t="e">
        <f>(#REF!-#REF!)/#REF!</f>
        <v>#REF!</v>
      </c>
      <c r="V9" s="7" t="e">
        <f>(#REF!-#REF!)/#REF!</f>
        <v>#REF!</v>
      </c>
      <c r="W9" s="7" t="e">
        <f>(#REF!-#REF!)/#REF!</f>
        <v>#REF!</v>
      </c>
      <c r="Y9" s="31"/>
    </row>
    <row r="10" spans="1:25">
      <c r="A10" s="11" t="s">
        <v>27</v>
      </c>
      <c r="B10" s="12"/>
      <c r="C10" s="11"/>
      <c r="D10" s="13"/>
      <c r="E10" s="11"/>
      <c r="F10" s="11"/>
      <c r="G10" s="11"/>
      <c r="R10" s="34"/>
      <c r="S10" s="34"/>
      <c r="T10" s="7"/>
      <c r="U10" s="7"/>
      <c r="V10" s="7"/>
      <c r="W10" s="7"/>
      <c r="Y10" s="31"/>
    </row>
    <row r="11" spans="1:23">
      <c r="A11" s="5"/>
      <c r="B11" s="5"/>
      <c r="C11" s="5"/>
      <c r="D11" s="5"/>
      <c r="E11" s="5"/>
      <c r="F11" s="5"/>
      <c r="G11" s="5"/>
      <c r="P11" s="27"/>
      <c r="Q11" t="s">
        <v>19</v>
      </c>
      <c r="R11" s="34">
        <v>0</v>
      </c>
      <c r="S11" s="34" t="e">
        <f>(#REF!-#REF!)*$O$4</f>
        <v>#REF!</v>
      </c>
      <c r="T11" s="34" t="e">
        <f>#REF!*$O$4</f>
        <v>#REF!</v>
      </c>
      <c r="U11" s="34" t="e">
        <f>#REF!*$O$4</f>
        <v>#REF!</v>
      </c>
      <c r="V11" s="34" t="e">
        <f>#REF!*$O$4</f>
        <v>#REF!</v>
      </c>
      <c r="W11" s="34"/>
    </row>
    <row r="12" spans="1:25">
      <c r="A12" s="14" t="s">
        <v>28</v>
      </c>
      <c r="B12" s="8">
        <f>MAX(D8,D9)</f>
        <v>0.102223769393758</v>
      </c>
      <c r="C12" s="8">
        <f>MIN(D8,D9)</f>
        <v>0.0871517281669412</v>
      </c>
      <c r="D12" s="8">
        <f>D6</f>
        <v>0.0686388874059702</v>
      </c>
      <c r="E12" s="5"/>
      <c r="F12" s="5"/>
      <c r="G12" s="5"/>
      <c r="Q12" t="s">
        <v>29</v>
      </c>
      <c r="R12" s="34">
        <f ref="R12:W12" si="2" t="shared">R11/POWER(1+$O$1,R1)</f>
        <v>0</v>
      </c>
      <c r="S12" s="34" t="e">
        <f si="2" t="shared"/>
        <v>#REF!</v>
      </c>
      <c r="T12" s="34" t="e">
        <f si="2" t="shared"/>
        <v>#REF!</v>
      </c>
      <c r="U12" s="34" t="e">
        <f si="2" t="shared"/>
        <v>#REF!</v>
      </c>
      <c r="V12" s="34" t="e">
        <f si="2" t="shared"/>
        <v>#REF!</v>
      </c>
      <c r="W12" s="34">
        <f si="2" t="shared"/>
        <v>0</v>
      </c>
      <c r="X12" t="s">
        <v>30</v>
      </c>
      <c r="Y12" s="34" t="e">
        <f>SUM(R12:W12)</f>
        <v>#REF!</v>
      </c>
    </row>
    <row r="13" spans="1:23">
      <c r="A13" s="14" t="s">
        <v>1</v>
      </c>
      <c r="B13" s="15">
        <v>0.15</v>
      </c>
      <c r="C13" s="15">
        <v>0.12</v>
      </c>
      <c r="D13" s="15">
        <v>0.09</v>
      </c>
      <c r="E13" s="25"/>
      <c r="F13" s="25"/>
      <c r="G13" s="26"/>
      <c r="P13" s="27"/>
      <c r="Q13" s="27" t="s">
        <v>31</v>
      </c>
      <c r="R13" s="27"/>
      <c r="S13" s="7" t="e">
        <f>S11/H33</f>
        <v>#REF!</v>
      </c>
      <c r="T13" s="7" t="e">
        <f>T11/I33</f>
        <v>#REF!</v>
      </c>
      <c r="U13" s="7" t="e">
        <f>U11/J33</f>
        <v>#REF!</v>
      </c>
      <c r="V13" s="7" t="e">
        <f>V11/K33</f>
        <v>#REF!</v>
      </c>
      <c r="W13" s="7" t="e">
        <f>W11/L33</f>
        <v>#DIV/0!</v>
      </c>
    </row>
    <row r="14" spans="1:25">
      <c r="A14" s="14" t="s">
        <v>32</v>
      </c>
      <c r="B14" s="16">
        <f>B12*100*$B$9</f>
        <v>17.4219970177781</v>
      </c>
      <c r="C14" s="16">
        <f>C12*100*$B$9</f>
        <v>14.8532690314918</v>
      </c>
      <c r="D14" s="16">
        <f>D12*100*$B$9</f>
        <v>11.6981255805995</v>
      </c>
      <c r="E14" s="25"/>
      <c r="F14" s="25"/>
      <c r="G14" s="26"/>
      <c r="X14" t="s">
        <v>33</v>
      </c>
      <c r="Y14" s="31" t="e">
        <f>#REF!+Y12</f>
        <v>#REF!</v>
      </c>
    </row>
    <row r="15" spans="1:25">
      <c r="A15" s="14" t="s">
        <v>34</v>
      </c>
      <c r="B15" s="16">
        <f>$B$9*(8.5+2*B12*100)/POWER(1+B13,5)</f>
        <v>24.5259988340864</v>
      </c>
      <c r="C15" s="16">
        <f>$B$9*(8.5+2*C12*100)/POWER(1+C13,5)</f>
        <v>25.0763450040739</v>
      </c>
      <c r="D15" s="16">
        <f>$B$9*(8.5+2*D12*100)/POWER(1+D13,5)</f>
        <v>24.6212214755626</v>
      </c>
      <c r="E15" s="25"/>
      <c r="F15" s="25"/>
      <c r="G15" s="25"/>
      <c r="Y15" s="31"/>
    </row>
    <row r="16" spans="1:25">
      <c r="A16" s="17"/>
      <c r="B16" s="18">
        <v>1</v>
      </c>
      <c r="C16" s="19">
        <v>2</v>
      </c>
      <c r="D16" s="18">
        <v>3</v>
      </c>
      <c r="E16" s="19">
        <v>4</v>
      </c>
      <c r="F16" s="18">
        <v>5</v>
      </c>
      <c r="G16" s="19">
        <v>6</v>
      </c>
      <c r="H16" s="18">
        <v>7</v>
      </c>
      <c r="I16" s="19">
        <v>8</v>
      </c>
      <c r="J16" s="18">
        <v>9</v>
      </c>
      <c r="K16" s="19">
        <v>10</v>
      </c>
      <c r="X16" t="s">
        <v>35</v>
      </c>
      <c r="Y16" s="7" t="e">
        <f>(Y14-#REF!)/#REF!</f>
        <v>#REF!</v>
      </c>
    </row>
    <row r="17" spans="1:25">
      <c r="A17" s="17"/>
      <c r="B17" s="20" t="str">
        <f>VLOOKUP("*报告年度",利润表!$B:F,COLUMN(),0)</f>
        <v>2020-12-31</v>
      </c>
      <c r="C17" s="20" t="str">
        <f>VLOOKUP("*报告年度",利润表!$B:G,COLUMN(),0)</f>
        <v>2019-12-31</v>
      </c>
      <c r="D17" s="20" t="str">
        <f>VLOOKUP("*报告年度",利润表!$B:H,COLUMN(),0)</f>
        <v>2018-12-31</v>
      </c>
      <c r="E17" s="20" t="str">
        <f>VLOOKUP("*报告年度",利润表!$B:I,COLUMN(),0)</f>
        <v>2017-12-31</v>
      </c>
      <c r="F17" s="20" t="str">
        <f>VLOOKUP("*报告年度",利润表!$B:J,COLUMN(),0)</f>
        <v>2016-12-31</v>
      </c>
      <c r="G17" s="20" t="str">
        <f>VLOOKUP("*报告年度",利润表!$B:K,COLUMN(),0)</f>
        <v>2015-12-31</v>
      </c>
      <c r="H17" s="20" t="str">
        <f>VLOOKUP("*报告年度",利润表!$B:L,COLUMN(),0)</f>
        <v>2014-12-31</v>
      </c>
      <c r="I17" s="20" t="str">
        <f>VLOOKUP("*报告年度",利润表!$B:M,COLUMN(),0)</f>
        <v>2013-12-31</v>
      </c>
      <c r="J17" s="20" t="str">
        <f>VLOOKUP("*报告年度",利润表!$B:N,COLUMN(),0)</f>
        <v>2012-12-31</v>
      </c>
      <c r="K17" s="20" t="str">
        <f>VLOOKUP("*报告年度",利润表!$B:O,COLUMN(),0)</f>
        <v>2011-12-31</v>
      </c>
      <c r="L17" s="2" t="s">
        <v>7</v>
      </c>
      <c r="M17" s="2" t="s">
        <v>36</v>
      </c>
      <c r="Y17" s="7"/>
    </row>
    <row r="18" spans="1:25">
      <c r="A18" s="17" t="s">
        <v>37</v>
      </c>
      <c r="B18" s="21">
        <f>VLOOKUP("净利润",利润表!$B:F,COLUMN(),0)/VLOOKUP("股东权益合计",资产负债表!$B:F,COLUMN(),0)</f>
        <v>0.268338303482355</v>
      </c>
      <c r="C18" s="21">
        <f>VLOOKUP("净利润",利润表!$B:G,COLUMN(),0)/VLOOKUP("股东权益合计",资产负债表!$B:G,COLUMN(),0)</f>
        <v>0.224765141900393</v>
      </c>
      <c r="D18" s="21">
        <f>VLOOKUP("净利润",利润表!$B:H,COLUMN(),0)/VLOOKUP("股东权益合计",资产负债表!$B:H,COLUMN(),0)</f>
        <v>0.132524479972006</v>
      </c>
      <c r="E18" s="21">
        <f>VLOOKUP("净利润",利润表!$B:I,COLUMN(),0)/VLOOKUP("股东权益合计",资产负债表!$B:I,COLUMN(),0)</f>
        <v>0.0459922818520846</v>
      </c>
      <c r="F18" s="21">
        <f>VLOOKUP("净利润",利润表!$B:J,COLUMN(),0)/VLOOKUP("股东权益合计",资产负债表!$B:J,COLUMN(),0)</f>
        <v>0.00377232484917402</v>
      </c>
      <c r="G18" s="21">
        <f>VLOOKUP("净利润",利润表!$B:K,COLUMN(),0)/VLOOKUP("股东权益合计",资产负债表!$B:K,COLUMN(),0)</f>
        <v>0.000111483530254317</v>
      </c>
      <c r="H18" s="21">
        <f>VLOOKUP("净利润",利润表!$B:L,COLUMN(),0)/VLOOKUP("股东权益合计",资产负债表!$B:L,COLUMN(),0)</f>
        <v>0.0190422007674946</v>
      </c>
      <c r="I18" s="21">
        <f>VLOOKUP("净利润",利润表!$B:M,COLUMN(),0)/VLOOKUP("股东权益合计",资产负债表!$B:M,COLUMN(),0)</f>
        <v>0.0952200246180918</v>
      </c>
      <c r="J18" s="21">
        <f>VLOOKUP("净利润",利润表!$B:N,COLUMN(),0)/VLOOKUP("股东权益合计",资产负债表!$B:N,COLUMN(),0)</f>
        <v>0.191952409379283</v>
      </c>
      <c r="K18" s="21">
        <f>VLOOKUP("净利润",利润表!$B:O,COLUMN(),0)/VLOOKUP("股东权益合计",资产负债表!$B:O,COLUMN(),0)</f>
        <v>0.323616373276178</v>
      </c>
      <c r="L18" s="29">
        <f>AVERAGE(B18:K18)</f>
        <v>0.130533502362731</v>
      </c>
      <c r="M18" s="29">
        <f>MEDIAN(B18:K18)</f>
        <v>0.113872252295049</v>
      </c>
      <c r="Y18" s="7"/>
    </row>
    <row r="19" spans="1:25">
      <c r="A19" s="17" t="s">
        <v>17</v>
      </c>
      <c r="B19" s="21">
        <f>VLOOKUP("净利润",利润表!$B:F,COLUMN(),0)/VLOOKUP("负债和股东权益合计",资产负债表!$B:F,COLUMN(),0)</f>
        <v>0.122838845112528</v>
      </c>
      <c r="C19" s="21">
        <f>VLOOKUP("净利润",利润表!$B:G,COLUMN(),0)/VLOOKUP("负债和股东权益合计",资产负债表!$B:G,COLUMN(),0)</f>
        <v>0.0986935870481075</v>
      </c>
      <c r="D19" s="21">
        <f>VLOOKUP("净利润",利润表!$B:H,COLUMN(),0)/VLOOKUP("负债和股东权益合计",资产负债表!$B:H,COLUMN(),0)</f>
        <v>0.0645113404026828</v>
      </c>
      <c r="E19" s="21">
        <f>VLOOKUP("净利润",利润表!$B:I,COLUMN(),0)/VLOOKUP("负债和股东权益合计",资产负债表!$B:I,COLUMN(),0)</f>
        <v>0.022441057341152</v>
      </c>
      <c r="F19" s="21">
        <f>VLOOKUP("净利润",利润表!$B:J,COLUMN(),0)/VLOOKUP("负债和股东权益合计",资产负债表!$B:J,COLUMN(),0)</f>
        <v>0.00185748741133519</v>
      </c>
      <c r="G19" s="21">
        <f>VLOOKUP("净利润",利润表!$B:K,COLUMN(),0)/VLOOKUP("负债和股东权益合计",资产负债表!$B:K,COLUMN(),0)</f>
        <v>5.20480421598801e-5</v>
      </c>
      <c r="H19" s="21">
        <f>VLOOKUP("净利润",利润表!$B:L,COLUMN(),0)/VLOOKUP("负债和股东权益合计",资产负债表!$B:L,COLUMN(),0)</f>
        <v>0.009035693914524</v>
      </c>
      <c r="I19" s="21">
        <f>VLOOKUP("净利润",利润表!$B:M,COLUMN(),0)/VLOOKUP("负债和股东权益合计",资产负债表!$B:M,COLUMN(),0)</f>
        <v>0.0419500321268573</v>
      </c>
      <c r="J19" s="21">
        <f>VLOOKUP("净利润",利润表!$B:N,COLUMN(),0)/VLOOKUP("负债和股东权益合计",资产负债表!$B:N,COLUMN(),0)</f>
        <v>0.0861903136349105</v>
      </c>
      <c r="K19" s="21">
        <f>VLOOKUP("净利润",利润表!$B:O,COLUMN(),0)/VLOOKUP("负债和股东权益合计",资产负债表!$B:O,COLUMN(),0)</f>
        <v>0.139188034364036</v>
      </c>
      <c r="L19" s="29">
        <f>AVERAGE(B19:K19)</f>
        <v>0.0586758439398293</v>
      </c>
      <c r="M19" s="29">
        <f>MEDIAN(B19:K19)</f>
        <v>0.0532306862647701</v>
      </c>
      <c r="Y19" s="7"/>
    </row>
    <row r="20" spans="1:25">
      <c r="A20" s="17" t="s">
        <v>20</v>
      </c>
      <c r="B20" s="20">
        <f>VLOOKUP("负债和股东权益合计",资产负债表!$B:F,COLUMN(),0)</f>
        <v>119930784000</v>
      </c>
      <c r="C20" s="20">
        <f>VLOOKUP("负债和股东权益合计",资产负债表!$B:G,COLUMN(),0)</f>
        <v>116466007000</v>
      </c>
      <c r="D20" s="20">
        <f>VLOOKUP("负债和股东权益合计",资产负债表!$B:H,COLUMN(),0)</f>
        <v>97711301000</v>
      </c>
      <c r="E20" s="20">
        <f>VLOOKUP("负债和股东权益合计",资产负债表!$B:I,COLUMN(),0)</f>
        <v>99241536000</v>
      </c>
      <c r="F20" s="20">
        <f>VLOOKUP("负债和股东权益合计",资产负债表!$B:J,COLUMN(),0)</f>
        <v>88183101000</v>
      </c>
      <c r="G20" s="20">
        <f>VLOOKUP("负债和股东权益合计",资产负债表!$B:K,COLUMN(),0)</f>
        <v>86958122000</v>
      </c>
      <c r="H20" s="20">
        <f>VLOOKUP("负债和股东权益合计",资产负债表!$B:L,COLUMN(),0)</f>
        <v>83665074000</v>
      </c>
      <c r="I20" s="20">
        <f>VLOOKUP("负债和股东权益合计",资产负债表!$B:M,COLUMN(),0)</f>
        <v>73774723000</v>
      </c>
      <c r="J20" s="20">
        <f>VLOOKUP("负债和股东权益合计",资产负债表!$B:N,COLUMN(),0)</f>
        <v>69737326000</v>
      </c>
      <c r="K20" s="20">
        <f>VLOOKUP("负债和股东权益合计",资产负债表!$B:O,COLUMN(),0)</f>
        <v>67258339000</v>
      </c>
      <c r="Y20" s="7"/>
    </row>
    <row r="21" spans="1:25">
      <c r="A21" s="5" t="s">
        <v>22</v>
      </c>
      <c r="B21" s="20">
        <f>VLOOKUP("净利润",利润表!$B:F,COLUMN(),0)</f>
        <v>14732159000</v>
      </c>
      <c r="C21" s="20">
        <f>VLOOKUP("净利润",利润表!$B:G,COLUMN(),0)</f>
        <v>11494448000</v>
      </c>
      <c r="D21" s="20">
        <f>VLOOKUP("净利润",利润表!$B:H,COLUMN(),0)</f>
        <v>6303487000</v>
      </c>
      <c r="E21" s="20">
        <f>VLOOKUP("净利润",利润表!$B:I,COLUMN(),0)</f>
        <v>2227085000</v>
      </c>
      <c r="F21" s="20">
        <f>VLOOKUP("净利润",利润表!$B:J,COLUMN(),0)</f>
        <v>163799000</v>
      </c>
      <c r="G21" s="20">
        <f>VLOOKUP("净利润",利润表!$B:K,COLUMN(),0)</f>
        <v>4526000</v>
      </c>
      <c r="H21" s="20">
        <f>VLOOKUP("净利润",利润表!$B:L,COLUMN(),0)</f>
        <v>755972000</v>
      </c>
      <c r="I21" s="20">
        <f>VLOOKUP("净利润",利润表!$B:M,COLUMN(),0)</f>
        <v>3094852000</v>
      </c>
      <c r="J21" s="20">
        <f>VLOOKUP("净利润",利润表!$B:N,COLUMN(),0)</f>
        <v>6010682000</v>
      </c>
      <c r="K21" s="20">
        <f>VLOOKUP("净利润",利润表!$B:O,COLUMN(),0)</f>
        <v>9361556000</v>
      </c>
      <c r="X21" t="s">
        <v>38</v>
      </c>
      <c r="Y21" s="7"/>
    </row>
    <row r="22" spans="1:25">
      <c r="A22" s="5"/>
      <c r="B22" s="22">
        <f>(VLOOKUP($A$21,利润表!$B:F,COLUMN(),0)-VLOOKUP($A$21,利润表!$B:F,COLUMN()+1,0))/VLOOKUP($A$21,利润表!$B:F,COLUMN()+1,0)</f>
        <v>0.281676075266946</v>
      </c>
      <c r="C22" s="22">
        <f>(VLOOKUP($A$21,利润表!$B:G,COLUMN(),0)-VLOOKUP($A$21,利润表!$B:G,COLUMN()+1,0))/VLOOKUP($A$21,利润表!$B:G,COLUMN()+1,0)</f>
        <v>0.823506259313298</v>
      </c>
      <c r="D22" s="22">
        <f>(VLOOKUP($A$21,利润表!$B:H,COLUMN(),0)-VLOOKUP($A$21,利润表!$B:H,COLUMN()+1,0))/VLOOKUP($A$21,利润表!$B:H,COLUMN()+1,0)</f>
        <v>1.83037558063567</v>
      </c>
      <c r="E22" s="22">
        <f>(VLOOKUP($A$21,利润表!$B:I,COLUMN(),0)-VLOOKUP($A$21,利润表!$B:I,COLUMN()+1,0))/VLOOKUP($A$21,利润表!$B:I,COLUMN()+1,0)</f>
        <v>12.596450527781</v>
      </c>
      <c r="F22" s="22">
        <f>(VLOOKUP($A$21,利润表!$B:J,COLUMN(),0)-VLOOKUP($A$21,利润表!$B:J,COLUMN()+1,0))/VLOOKUP($A$21,利润表!$B:J,COLUMN()+1,0)</f>
        <v>35.190676093681</v>
      </c>
      <c r="G22" s="22">
        <f>(VLOOKUP($A$21,利润表!$B:K,COLUMN(),0)-VLOOKUP($A$21,利润表!$B:K,COLUMN()+1,0))/VLOOKUP($A$21,利润表!$B:K,COLUMN()+1,0)</f>
        <v>-0.994013005772701</v>
      </c>
      <c r="H22" s="22">
        <f>(VLOOKUP($A$21,利润表!$B:L,COLUMN(),0)-VLOOKUP($A$21,利润表!$B:L,COLUMN()+1,0))/VLOOKUP($A$21,利润表!$B:L,COLUMN()+1,0)</f>
        <v>-0.755732422745902</v>
      </c>
      <c r="I22" s="22">
        <f>(VLOOKUP($A$21,利润表!$B:M,COLUMN(),0)-VLOOKUP($A$21,利润表!$B:M,COLUMN()+1,0))/VLOOKUP($A$21,利润表!$B:M,COLUMN()+1,0)</f>
        <v>-0.485108012701387</v>
      </c>
      <c r="J22" s="22">
        <f>(VLOOKUP($A$21,利润表!$B:N,COLUMN(),0)-VLOOKUP($A$21,利润表!$B:N,COLUMN()+1,0))/VLOOKUP($A$21,利润表!$B:N,COLUMN()+1,0)</f>
        <v>-0.35793985529756</v>
      </c>
      <c r="K22" s="22">
        <f>(VLOOKUP($A$21,利润表!$B:O,COLUMN(),0)-VLOOKUP($A$21,利润表!$B:O,COLUMN()+1,0))/VLOOKUP($A$21,利润表!$B:O,COLUMN()+1,0)</f>
        <v>0.518740142849383</v>
      </c>
      <c r="L22" s="29">
        <f>AVERAGE(B22:K22)</f>
        <v>4.86486313830097</v>
      </c>
      <c r="M22" s="29">
        <f>MEDIAN(B22:K22)</f>
        <v>0.400208109058165</v>
      </c>
      <c r="Y22" s="7"/>
    </row>
    <row r="23" spans="1:25">
      <c r="A23" s="5" t="s">
        <v>23</v>
      </c>
      <c r="B23" s="20">
        <f>VLOOKUP($A$23,利润表!$B:F,COLUMN(),0)</f>
        <v>89867090000</v>
      </c>
      <c r="C23" s="20">
        <f>VLOOKUP($A$23,利润表!$B:G,COLUMN(),0)</f>
        <v>75665760000</v>
      </c>
      <c r="D23" s="20">
        <f>VLOOKUP($A$23,利润表!$B:H,COLUMN(),0)</f>
        <v>55821504000</v>
      </c>
      <c r="E23" s="20">
        <f>VLOOKUP($A$23,利润表!$B:I,COLUMN(),0)</f>
        <v>38335087000</v>
      </c>
      <c r="F23" s="20">
        <f>VLOOKUP($A$23,利润表!$B:J,COLUMN(),0)</f>
        <v>23280072000</v>
      </c>
      <c r="G23" s="20">
        <f>VLOOKUP($A$23,利润表!$B:K,COLUMN(),0)</f>
        <v>23470343000</v>
      </c>
      <c r="H23" s="20">
        <f>VLOOKUP($A$23,利润表!$B:L,COLUMN(),0)</f>
        <v>30364721000</v>
      </c>
      <c r="I23" s="20">
        <f>VLOOKUP($A$23,利润表!$B:M,COLUMN(),0)</f>
        <v>37327890000</v>
      </c>
      <c r="J23" s="20">
        <f>VLOOKUP($A$23,利润表!$B:N,COLUMN(),0)</f>
        <v>46830535000</v>
      </c>
      <c r="K23" s="20">
        <f>VLOOKUP($A$23,利润表!$B:O,COLUMN(),0)</f>
        <v>50776301000</v>
      </c>
      <c r="X23" t="s">
        <v>38</v>
      </c>
      <c r="Y23" s="7"/>
    </row>
    <row r="24" spans="1:25">
      <c r="A24" s="5"/>
      <c r="B24" s="22">
        <f>(VLOOKUP($A$23,利润表!$B:F,COLUMN(),0)-VLOOKUP($A$23,利润表!$B:F,COLUMN()+1,0))/VLOOKUP($A$23,利润表!$B:F,COLUMN()+1,0)</f>
        <v>0.187685024243462</v>
      </c>
      <c r="C24" s="22">
        <f>(VLOOKUP($A$23,利润表!$B:G,COLUMN(),0)-VLOOKUP($A$23,利润表!$B:G,COLUMN()+1,0))/VLOOKUP($A$23,利润表!$B:G,COLUMN()+1,0)</f>
        <v>0.355494828659579</v>
      </c>
      <c r="D24" s="22">
        <f>(VLOOKUP($A$23,利润表!$B:H,COLUMN(),0)-VLOOKUP($A$23,利润表!$B:H,COLUMN()+1,0))/VLOOKUP($A$23,利润表!$B:H,COLUMN()+1,0)</f>
        <v>0.456146532287771</v>
      </c>
      <c r="E24" s="22">
        <f>(VLOOKUP($A$23,利润表!$B:I,COLUMN(),0)-VLOOKUP($A$23,利润表!$B:I,COLUMN()+1,0))/VLOOKUP($A$23,利润表!$B:I,COLUMN()+1,0)</f>
        <v>0.646691084116922</v>
      </c>
      <c r="F24" s="22">
        <f>(VLOOKUP($A$23,利润表!$B:J,COLUMN(),0)-VLOOKUP($A$23,利润表!$B:J,COLUMN()+1,0))/VLOOKUP($A$23,利润表!$B:J,COLUMN()+1,0)</f>
        <v>-0.00810686916676079</v>
      </c>
      <c r="G24" s="22">
        <f>(VLOOKUP($A$23,利润表!$B:K,COLUMN(),0)-VLOOKUP($A$23,利润表!$B:K,COLUMN()+1,0))/VLOOKUP($A$23,利润表!$B:K,COLUMN()+1,0)</f>
        <v>-0.227052242633812</v>
      </c>
      <c r="H24" s="22">
        <f>(VLOOKUP($A$23,利润表!$B:L,COLUMN(),0)-VLOOKUP($A$23,利润表!$B:L,COLUMN()+1,0))/VLOOKUP($A$23,利润表!$B:L,COLUMN()+1,0)</f>
        <v>-0.186540653650662</v>
      </c>
      <c r="I24" s="22">
        <f>(VLOOKUP($A$23,利润表!$B:M,COLUMN(),0)-VLOOKUP($A$23,利润表!$B:M,COLUMN()+1,0))/VLOOKUP($A$23,利润表!$B:M,COLUMN()+1,0)</f>
        <v>-0.202915576343512</v>
      </c>
      <c r="J24" s="22">
        <f>(VLOOKUP($A$23,利润表!$B:N,COLUMN(),0)-VLOOKUP($A$23,利润表!$B:N,COLUMN()+1,0))/VLOOKUP($A$23,利润表!$B:N,COLUMN()+1,0)</f>
        <v>-0.0777088114394154</v>
      </c>
      <c r="K24" s="22">
        <f>(VLOOKUP($A$23,利润表!$B:O,COLUMN(),0)-VLOOKUP($A$23,利润表!$B:O,COLUMN()+1,0))/VLOOKUP($A$23,利润表!$B:O,COLUMN()+1,0)</f>
        <v>0.495402505983335</v>
      </c>
      <c r="L24" s="29">
        <f ref="L24:L28" si="3" t="shared">AVERAGE(B24:K24)</f>
        <v>0.143909582205691</v>
      </c>
      <c r="M24" s="29">
        <f ref="M24:M28" si="4" t="shared">MEDIAN(B24:K24)</f>
        <v>0.0897890775383508</v>
      </c>
      <c r="Y24" s="7"/>
    </row>
    <row r="25" spans="1:25">
      <c r="A25" s="5" t="s">
        <v>39</v>
      </c>
      <c r="B25" s="20">
        <f>VLOOKUP($A$25,现金流量表!$B:F,COLUMN(),0)</f>
        <v>16010797000</v>
      </c>
      <c r="C25" s="20">
        <f>VLOOKUP($A$25,现金流量表!$B:G,COLUMN(),0)</f>
        <v>13265375000</v>
      </c>
      <c r="D25" s="20">
        <f>VLOOKUP($A$25,现金流量表!$B:H,COLUMN(),0)</f>
        <v>10526899000</v>
      </c>
      <c r="E25" s="20">
        <f>VLOOKUP($A$25,现金流量表!$B:I,COLUMN(),0)</f>
        <v>8564501000</v>
      </c>
      <c r="F25" s="20">
        <f>VLOOKUP($A$25,现金流量表!$B:J,COLUMN(),0)</f>
        <v>3249450000</v>
      </c>
      <c r="G25" s="20">
        <f>VLOOKUP($A$25,现金流量表!$B:K,COLUMN(),0)</f>
        <v>2696916000</v>
      </c>
      <c r="H25" s="20">
        <f>VLOOKUP($A$25,现金流量表!$B:L,COLUMN(),0)</f>
        <v>1231939000</v>
      </c>
      <c r="I25" s="20">
        <f>VLOOKUP($A$25,现金流量表!$B:M,COLUMN(),0)</f>
        <v>2769329000</v>
      </c>
      <c r="J25" s="20">
        <f>VLOOKUP($A$25,现金流量表!$B:N,COLUMN(),0)</f>
        <v>5681738000</v>
      </c>
      <c r="K25" s="20">
        <f>VLOOKUP($A$25,现金流量表!$B:O,COLUMN(),0)</f>
        <v>2279027000</v>
      </c>
      <c r="Y25" s="7"/>
    </row>
    <row r="26" spans="1:25">
      <c r="A26" s="5"/>
      <c r="B26" s="22">
        <f>(VLOOKUP($A$25,现金流量表!$B:F,COLUMN(),0)-VLOOKUP($A$25,现金流量表!$B:F,COLUMN()+1,0))/VLOOKUP($A$25,现金流量表!$B:F,COLUMN()+1,0)</f>
        <v>0.206961506930637</v>
      </c>
      <c r="C26" s="22">
        <f>(VLOOKUP($A$25,现金流量表!$B:G,COLUMN(),0)-VLOOKUP($A$25,现金流量表!$B:G,COLUMN()+1,0))/VLOOKUP($A$25,现金流量表!$B:G,COLUMN()+1,0)</f>
        <v>0.260140806898594</v>
      </c>
      <c r="D26" s="22">
        <f>(VLOOKUP($A$25,现金流量表!$B:H,COLUMN(),0)-VLOOKUP($A$25,现金流量表!$B:H,COLUMN()+1,0))/VLOOKUP($A$25,现金流量表!$B:H,COLUMN()+1,0)</f>
        <v>0.229131621328551</v>
      </c>
      <c r="E26" s="22">
        <f>(VLOOKUP($A$25,现金流量表!$B:I,COLUMN(),0)-VLOOKUP($A$25,现金流量表!$B:I,COLUMN()+1,0))/VLOOKUP($A$25,现金流量表!$B:I,COLUMN()+1,0)</f>
        <v>1.63567711458862</v>
      </c>
      <c r="F26" s="22">
        <f>(VLOOKUP($A$25,现金流量表!$B:J,COLUMN(),0)-VLOOKUP($A$25,现金流量表!$B:J,COLUMN()+1,0))/VLOOKUP($A$25,现金流量表!$B:J,COLUMN()+1,0)</f>
        <v>0.204876236412258</v>
      </c>
      <c r="G26" s="22">
        <f>(VLOOKUP($A$25,现金流量表!$B:K,COLUMN(),0)-VLOOKUP($A$25,现金流量表!$B:K,COLUMN()+1,0))/VLOOKUP($A$25,现金流量表!$B:K,COLUMN()+1,0)</f>
        <v>1.18916358683344</v>
      </c>
      <c r="H26" s="22">
        <f>(VLOOKUP($A$25,现金流量表!$B:L,COLUMN(),0)-VLOOKUP($A$25,现金流量表!$B:L,COLUMN()+1,0))/VLOOKUP($A$25,现金流量表!$B:L,COLUMN()+1,0)</f>
        <v>-0.555148918745299</v>
      </c>
      <c r="I26" s="22">
        <f>(VLOOKUP($A$25,现金流量表!$B:M,COLUMN(),0)-VLOOKUP($A$25,现金流量表!$B:M,COLUMN()+1,0))/VLOOKUP($A$25,现金流量表!$B:M,COLUMN()+1,0)</f>
        <v>-0.512591217687264</v>
      </c>
      <c r="J26" s="22">
        <f>(VLOOKUP($A$25,现金流量表!$B:N,COLUMN(),0)-VLOOKUP($A$25,现金流量表!$B:N,COLUMN()+1,0))/VLOOKUP($A$25,现金流量表!$B:N,COLUMN()+1,0)</f>
        <v>1.49305427272253</v>
      </c>
      <c r="K26" s="22">
        <f>(VLOOKUP($A$25,现金流量表!$B:O,COLUMN(),0)-VLOOKUP($A$25,现金流量表!$B:O,COLUMN()+1,0))/VLOOKUP($A$25,现金流量表!$B:O,COLUMN()+1,0)</f>
        <v>-0.662322559819134</v>
      </c>
      <c r="L26" s="29">
        <f si="3" t="shared"/>
        <v>0.348894244946293</v>
      </c>
      <c r="M26" s="29">
        <f si="4" t="shared"/>
        <v>0.218046564129594</v>
      </c>
      <c r="Y26" s="7"/>
    </row>
    <row r="27" spans="1:25">
      <c r="A27" s="5" t="s">
        <v>25</v>
      </c>
      <c r="B27" s="23">
        <f>VLOOKUP($A$27,利润表!$B:F,COLUMN(),0)</f>
        <v>1.7043</v>
      </c>
      <c r="C27" s="23">
        <f>VLOOKUP($A$27,利润表!$B:G,COLUMN(),0)</f>
        <v>1.3595</v>
      </c>
      <c r="D27" s="23">
        <f>VLOOKUP($A$27,利润表!$B:H,COLUMN(),0)</f>
        <v>0.7907</v>
      </c>
      <c r="E27" s="23">
        <f>VLOOKUP($A$27,利润表!$B:I,COLUMN(),0)</f>
        <v>0.2733</v>
      </c>
      <c r="F27" s="23">
        <f>VLOOKUP($A$27,利润表!$B:J,COLUMN(),0)</f>
        <v>0.0267</v>
      </c>
      <c r="G27" s="23">
        <f>VLOOKUP($A$27,利润表!$B:K,COLUMN(),0)</f>
        <v>0.0007</v>
      </c>
      <c r="H27" s="23">
        <f>VLOOKUP($A$27,利润表!$B:L,COLUMN(),0)</f>
        <v>0.093</v>
      </c>
      <c r="I27" s="23">
        <f>VLOOKUP($A$27,利润表!$B:M,COLUMN(),0)</f>
        <v>0.381</v>
      </c>
      <c r="J27" s="23">
        <f>VLOOKUP($A$27,利润表!$B:N,COLUMN(),0)</f>
        <v>0.75</v>
      </c>
      <c r="K27" s="23">
        <f>VLOOKUP($A$27,利润表!$B:O,COLUMN(),0)</f>
        <v>1.14</v>
      </c>
      <c r="Y27" s="7"/>
    </row>
    <row r="28" spans="1:25">
      <c r="A28" s="5"/>
      <c r="B28" s="22">
        <f>(VLOOKUP($A$27,利润表!$B:F,COLUMN(),0)-VLOOKUP($A$27,利润表!$B:F,COLUMN()+1,0))/VLOOKUP($A$27,利润表!$B:F,COLUMN()+1,0)</f>
        <v>0.25362265538801</v>
      </c>
      <c r="C28" s="22">
        <f>(VLOOKUP($A$27,利润表!$B:G,COLUMN(),0)-VLOOKUP($A$27,利润表!$B:G,COLUMN()+1,0))/VLOOKUP($A$27,利润表!$B:G,COLUMN()+1,0)</f>
        <v>0.719362590110029</v>
      </c>
      <c r="D28" s="22">
        <f>(VLOOKUP($A$27,利润表!$B:H,COLUMN(),0)-VLOOKUP($A$27,利润表!$B:H,COLUMN()+1,0))/VLOOKUP($A$27,利润表!$B:H,COLUMN()+1,0)</f>
        <v>1.8931577021588</v>
      </c>
      <c r="E28" s="22">
        <f>(VLOOKUP($A$27,利润表!$B:I,COLUMN(),0)-VLOOKUP($A$27,利润表!$B:I,COLUMN()+1,0))/VLOOKUP($A$27,利润表!$B:I,COLUMN()+1,0)</f>
        <v>9.23595505617977</v>
      </c>
      <c r="F28" s="22">
        <f>(VLOOKUP($A$27,利润表!$B:J,COLUMN(),0)-VLOOKUP($A$27,利润表!$B:J,COLUMN()+1,0))/VLOOKUP($A$27,利润表!$B:J,COLUMN()+1,0)</f>
        <v>37.1428571428571</v>
      </c>
      <c r="G28" s="22">
        <f>(VLOOKUP($A$27,利润表!$B:K,COLUMN(),0)-VLOOKUP($A$27,利润表!$B:K,COLUMN()+1,0))/VLOOKUP($A$27,利润表!$B:K,COLUMN()+1,0)</f>
        <v>-0.99247311827957</v>
      </c>
      <c r="H28" s="22">
        <f>(VLOOKUP($A$27,利润表!$B:L,COLUMN(),0)-VLOOKUP($A$27,利润表!$B:L,COLUMN()+1,0))/VLOOKUP($A$27,利润表!$B:L,COLUMN()+1,0)</f>
        <v>-0.755905511811024</v>
      </c>
      <c r="I28" s="22">
        <f>(VLOOKUP($A$27,利润表!$B:M,COLUMN(),0)-VLOOKUP($A$27,利润表!$B:M,COLUMN()+1,0))/VLOOKUP($A$27,利润表!$B:M,COLUMN()+1,0)</f>
        <v>-0.492</v>
      </c>
      <c r="J28" s="22">
        <f>(VLOOKUP($A$27,利润表!$B:N,COLUMN(),0)-VLOOKUP($A$27,利润表!$B:N,COLUMN()+1,0))/VLOOKUP($A$27,利润表!$B:N,COLUMN()+1,0)</f>
        <v>-0.342105263157895</v>
      </c>
      <c r="K28" s="22">
        <f>(VLOOKUP($A$27,利润表!$B:O,COLUMN(),0)-VLOOKUP($A$27,利润表!$B:O,COLUMN()+1,0))/VLOOKUP($A$27,利润表!$B:O,COLUMN()+1,0)</f>
        <v>0.542625169147496</v>
      </c>
      <c r="L28" s="29">
        <f>AVERAGE(B28:K28)</f>
        <v>4.72050964225928</v>
      </c>
      <c r="M28" s="29">
        <f>MEDIAN(B28:K28)</f>
        <v>0.398123912267753</v>
      </c>
      <c r="Y28" s="7"/>
    </row>
    <row r="29" spans="1:25">
      <c r="A29" s="5"/>
      <c r="B29" s="24"/>
      <c r="C29" s="24"/>
      <c r="D29" s="24"/>
      <c r="E29" s="24"/>
      <c r="F29" s="24"/>
      <c r="G29" s="24"/>
      <c r="H29" s="24"/>
      <c r="I29" s="24"/>
      <c r="J29" s="24"/>
      <c r="K29" s="24"/>
      <c r="Y29" s="7"/>
    </row>
    <row r="30" spans="1:25">
      <c r="A30" s="5"/>
      <c r="B30" s="24"/>
      <c r="C30" s="24"/>
      <c r="D30" s="24"/>
      <c r="E30" s="24"/>
      <c r="F30" s="24"/>
      <c r="G30" s="24"/>
      <c r="H30" s="24"/>
      <c r="I30" s="24"/>
      <c r="J30" s="24"/>
      <c r="K30" s="24"/>
      <c r="Y30" s="7"/>
    </row>
    <row r="31" spans="2:14">
      <c r="B31" s="2"/>
      <c r="C31" s="2"/>
      <c r="D31"/>
      <c r="H31" s="27"/>
      <c r="I31" s="27"/>
      <c r="J31" s="27"/>
      <c r="K31" s="27"/>
      <c r="L31" s="27"/>
      <c r="M31"/>
      <c r="N31" s="31"/>
    </row>
    <row r="32" spans="3:14">
      <c r="C32" s="2"/>
      <c r="N32" s="32"/>
    </row>
    <row r="33" spans="8:14">
      <c r="H33" s="27"/>
      <c r="I33" s="27"/>
      <c r="J33" s="27"/>
      <c r="K33" s="27"/>
      <c r="L33" s="27"/>
      <c r="M33"/>
      <c r="N33" s="7"/>
    </row>
    <row r="34" spans="1:12">
      <c r="A34" s="7"/>
      <c r="B34" s="7"/>
      <c r="C34" s="7"/>
      <c r="I34" s="7"/>
      <c r="J34" s="7"/>
      <c r="K34" s="7"/>
      <c r="L34" s="7"/>
    </row>
    <row r="38" spans="8:9">
      <c r="H38" s="7"/>
      <c r="I38" s="7"/>
    </row>
    <row r="40" spans="8:9">
      <c r="H40" s="7"/>
      <c r="I40" s="7"/>
    </row>
    <row r="44" spans="10:10">
      <c r="J44" s="30"/>
    </row>
    <row r="46" spans="4:10">
      <c r="D46" s="7"/>
      <c r="E46" s="7"/>
      <c r="F46" s="7"/>
      <c r="G46" s="7"/>
      <c r="H46" s="7"/>
      <c r="I46" s="7"/>
      <c r="J46" s="7"/>
    </row>
  </sheetData>
  <mergeCells count="2">
    <mergeCell ref="A1:F1"/>
    <mergeCell ref="H1:M1"/>
  </mergeCells>
  <conditionalFormatting sqref="P1:W1">
    <cfRule dxfId="0" priority="2" type="duplicateValues"/>
  </conditionalFormatting>
  <conditionalFormatting sqref="Q1:W1">
    <cfRule dxfId="1" operator="lessThan" priority="1" type="cellIs">
      <formula>3.5</formula>
    </cfRule>
    <cfRule dxfId="2" operator="greaterThan" priority="3" type="cellIs">
      <formula>5</formula>
    </cfRule>
    <cfRule dxfId="3" operator="greaterThan" priority="4" type="cellIs">
      <formula>3.5</formula>
    </cfRule>
  </conditionalFormatting>
  <pageMargins bottom="1" footer="0.511805555555556" header="0.511805555555556" left="0.75" right="0.75" top="1"/>
  <pageSetup orientation="portrait" paperSize="9"/>
  <headerFooter/>
  <tableParts count="1">
    <tablePart r:id="rId1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CM109"/>
  <sheetViews>
    <sheetView topLeftCell="A91" workbookViewId="0">
      <selection activeCell="B108" sqref="B108"/>
    </sheetView>
  </sheetViews>
  <sheetFormatPr defaultColWidth="9.125" defaultRowHeight="17.6"/>
  <cols>
    <col min="74" max="74" customWidth="true" width="11.8125" collapsed="true" bestFit="true"/>
    <col min="73" max="73" customWidth="true" width="12.35546875" collapsed="true" bestFit="true"/>
    <col min="72" max="72" customWidth="true" width="11.8125" collapsed="true" bestFit="true"/>
    <col min="71" max="71" customWidth="true" width="11.8125" collapsed="true" bestFit="true"/>
    <col min="70" max="70" customWidth="true" width="11.8125" collapsed="true" bestFit="true"/>
    <col min="69" max="69" customWidth="true" width="12.35546875" collapsed="true" bestFit="true"/>
    <col min="68" max="68" customWidth="true" width="11.8125" collapsed="true" bestFit="true"/>
    <col min="67" max="67" customWidth="true" width="11.8125" collapsed="true" bestFit="true"/>
    <col min="66" max="66" customWidth="true" width="12.35546875" collapsed="true" bestFit="true"/>
    <col min="65" max="65" customWidth="true" width="12.35546875" collapsed="true" bestFit="true"/>
    <col min="64" max="64" customWidth="true" width="12.35546875" collapsed="true" bestFit="true"/>
    <col min="63" max="63" customWidth="true" width="12.35546875" collapsed="true" bestFit="true"/>
    <col min="62" max="62" customWidth="true" width="12.35546875" collapsed="true" bestFit="true"/>
    <col min="61" max="61" customWidth="true" width="12.35546875" collapsed="true" bestFit="true"/>
    <col min="60" max="60" customWidth="true" width="12.35546875" collapsed="true" bestFit="true"/>
    <col min="59" max="59" customWidth="true" width="12.35546875" collapsed="true" bestFit="true"/>
    <col min="55" max="55" customWidth="true" width="12.35546875" collapsed="true" bestFit="true"/>
    <col min="54" max="54" customWidth="true" width="12.35546875" collapsed="true" bestFit="true"/>
    <col min="53" max="53" customWidth="true" width="12.35546875" collapsed="true" bestFit="true"/>
    <col min="52" max="52" customWidth="true" width="12.35546875" collapsed="true" bestFit="true"/>
    <col min="51" max="51" customWidth="true" width="12.35546875" collapsed="true" bestFit="true"/>
    <col min="50" max="50" customWidth="true" width="12.35546875" collapsed="true" bestFit="true"/>
    <col min="49" max="49" customWidth="true" width="12.35546875" collapsed="true" bestFit="true"/>
    <col min="48" max="48" customWidth="true" width="12.35546875" collapsed="true" bestFit="true"/>
    <col min="47" max="47" customWidth="true" width="12.35546875" collapsed="true" bestFit="true"/>
    <col min="46" max="46" customWidth="true" width="12.35546875" collapsed="true" bestFit="true"/>
    <col min="45" max="45" customWidth="true" width="12.35546875" collapsed="true" bestFit="true"/>
    <col min="44" max="44" customWidth="true" width="12.35546875" collapsed="true" bestFit="true"/>
    <col min="43" max="43" customWidth="true" width="12.35546875" collapsed="true" bestFit="true"/>
    <col min="42" max="42" customWidth="true" width="12.35546875" collapsed="true" bestFit="true"/>
    <col min="41" max="41" customWidth="true" width="12.35546875" collapsed="true" bestFit="true"/>
    <col min="40" max="40" customWidth="true" width="12.35546875" collapsed="true" bestFit="true"/>
    <col min="38" max="38" customWidth="true" width="12.35546875" collapsed="true" bestFit="true"/>
    <col min="36" max="36" customWidth="true" width="12.35546875" collapsed="true" bestFit="true"/>
    <col min="34" max="34" customWidth="true" width="12.35546875" collapsed="true" bestFit="true"/>
    <col min="33" max="33" customWidth="true" width="12.35546875" collapsed="true" bestFit="true"/>
    <col min="32" max="32" customWidth="true" width="12.35546875" collapsed="true" bestFit="true"/>
    <col min="31" max="31" customWidth="true" width="12.35546875" collapsed="true" bestFit="true"/>
    <col min="30" max="30" customWidth="true" width="12.35546875" collapsed="true" bestFit="true"/>
    <col min="29" max="29" customWidth="true" width="12.35546875" collapsed="true" bestFit="true"/>
    <col min="28" max="28" customWidth="true" width="12.35546875" collapsed="true" bestFit="true"/>
    <col min="27" max="27" customWidth="true" width="12.35546875" collapsed="true" bestFit="true"/>
    <col min="26" max="26" customWidth="true" width="12.35546875" collapsed="true" bestFit="true"/>
    <col min="25" max="25" customWidth="true" width="12.35546875" collapsed="true" bestFit="true"/>
    <col min="24" max="24" customWidth="true" width="12.35546875" collapsed="true" bestFit="true"/>
    <col min="23" max="23" customWidth="true" width="12.35546875" collapsed="true" bestFit="true"/>
    <col min="22" max="22" customWidth="true" width="12.35546875" collapsed="true" bestFit="true"/>
    <col min="21" max="21" customWidth="true" width="12.35546875" collapsed="true" bestFit="true"/>
    <col min="20" max="20" customWidth="true" width="12.35546875" collapsed="true" bestFit="true"/>
    <col min="19" max="19" customWidth="true" width="12.35546875" collapsed="true" bestFit="true"/>
    <col min="18" max="18" customWidth="true" width="12.35546875" collapsed="true" bestFit="true"/>
    <col min="17" max="17" customWidth="true" width="12.35546875" collapsed="true" bestFit="true"/>
    <col min="16" max="16" customWidth="true" width="12.35546875" collapsed="true" bestFit="true"/>
    <col min="15" max="15" customWidth="true" width="12.35546875" collapsed="true" bestFit="true"/>
    <col min="14" max="14" customWidth="true" width="12.35546875" collapsed="true" bestFit="true"/>
    <col min="13" max="13" customWidth="true" width="12.35546875" collapsed="true" bestFit="true"/>
    <col min="12" max="12" customWidth="true" width="12.35546875" collapsed="true" bestFit="true"/>
    <col min="11" max="11" customWidth="true" width="12.8984375" collapsed="true" bestFit="true"/>
    <col min="10" max="10" customWidth="true" width="12.8984375" collapsed="true" bestFit="true"/>
    <col min="9" max="9" customWidth="true" width="12.8984375" collapsed="true" bestFit="true"/>
    <col min="8" max="8" customWidth="true" width="12.8984375" collapsed="true" bestFit="true"/>
    <col min="7" max="7" customWidth="true" width="12.8984375" collapsed="true" bestFit="true"/>
    <col min="6" max="6" customWidth="true" width="12.8984375" collapsed="true" bestFit="true"/>
    <col min="5" max="5" customWidth="true" width="12.8984375" collapsed="true" bestFit="true"/>
    <col min="4" max="4" customWidth="true" width="12.8984375" collapsed="true" bestFit="true"/>
    <col min="1" max="1" customWidth="true" width="22.86328125" collapsed="false" bestFit="true"/>
    <col min="2" max="2" customWidth="true" width="48.7109375" collapsed="false" bestFit="true"/>
    <col min="3" max="3" customWidth="true" width="12.8984375" collapsed="false" bestFit="true"/>
    <col min="35" max="35" customWidth="true" width="12.35546875" collapsed="false" bestFit="true"/>
    <col min="37" max="37" customWidth="true" width="12.35546875" collapsed="false" bestFit="true"/>
    <col min="39" max="39" customWidth="true" width="12.35546875" collapsed="false" bestFit="true"/>
    <col min="56" max="56" customWidth="true" width="12.35546875" collapsed="false" bestFit="true"/>
    <col min="57" max="57" customWidth="true" width="12.35546875" collapsed="false" bestFit="true"/>
    <col min="58" max="58" customWidth="true" width="12.35546875" collapsed="false" bestFit="true"/>
    <col min="75" max="75" customWidth="true" width="12.35546875" collapsed="false" bestFit="true"/>
    <col min="76" max="76" width="11.8125" customWidth="true" bestFit="true"/>
    <col min="77" max="77" width="12.35546875" customWidth="true" bestFit="true"/>
    <col min="78" max="78" width="11.8125" customWidth="true" bestFit="true"/>
    <col min="79" max="79" width="12.35546875" customWidth="true" bestFit="true"/>
    <col min="80" max="80" width="11.8125" customWidth="true" bestFit="true"/>
    <col min="81" max="81" width="12.35546875" customWidth="true" bestFit="true"/>
    <col min="82" max="82" width="12.35546875" customWidth="true" bestFit="true"/>
    <col min="83" max="83" width="12.35546875" customWidth="true" bestFit="true"/>
    <col min="84" max="84" width="12.35546875" customWidth="true" bestFit="true"/>
    <col min="85" max="85" width="12.35546875" customWidth="true" bestFit="true"/>
    <col min="86" max="86" width="12.35546875" customWidth="true" bestFit="true"/>
    <col min="87" max="87" width="12.35546875" customWidth="true" bestFit="true"/>
    <col min="88" max="88" width="12.35546875" customWidth="true" bestFit="true"/>
    <col min="89" max="89" width="12.35546875" customWidth="true" bestFit="true"/>
    <col min="90" max="90" width="12.35546875" customWidth="true" bestFit="true"/>
  </cols>
  <sheetData>
    <row r="1">
      <c r="A1" t="s">
        <v>40</v>
      </c>
      <c r="B1" t="s">
        <v>530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67</v>
      </c>
      <c r="AC1" t="s">
        <v>68</v>
      </c>
      <c r="AD1" t="s">
        <v>69</v>
      </c>
      <c r="AE1" t="s">
        <v>70</v>
      </c>
      <c r="AF1" t="s">
        <v>71</v>
      </c>
      <c r="AG1" t="s">
        <v>72</v>
      </c>
      <c r="AH1" t="s">
        <v>73</v>
      </c>
      <c r="AI1" t="s">
        <v>74</v>
      </c>
      <c r="AJ1" t="s">
        <v>75</v>
      </c>
      <c r="AK1" t="s">
        <v>76</v>
      </c>
      <c r="AL1" t="s">
        <v>77</v>
      </c>
      <c r="AM1" t="s">
        <v>78</v>
      </c>
      <c r="AN1" t="s">
        <v>79</v>
      </c>
      <c r="AO1" t="s">
        <v>80</v>
      </c>
      <c r="AP1" t="s">
        <v>81</v>
      </c>
      <c r="AQ1" t="s">
        <v>82</v>
      </c>
      <c r="AR1" t="s">
        <v>83</v>
      </c>
      <c r="AS1" t="s">
        <v>84</v>
      </c>
      <c r="AT1" t="s">
        <v>85</v>
      </c>
      <c r="AU1" t="s">
        <v>86</v>
      </c>
      <c r="AV1" t="s">
        <v>87</v>
      </c>
      <c r="AW1" t="s">
        <v>88</v>
      </c>
      <c r="AX1" t="s">
        <v>89</v>
      </c>
      <c r="AY1" t="s">
        <v>90</v>
      </c>
      <c r="AZ1" t="s">
        <v>91</v>
      </c>
      <c r="BA1" t="s">
        <v>92</v>
      </c>
      <c r="BB1" t="s">
        <v>93</v>
      </c>
      <c r="BC1" t="s">
        <v>94</v>
      </c>
      <c r="BD1" t="s">
        <v>95</v>
      </c>
      <c r="BE1" t="s">
        <v>96</v>
      </c>
      <c r="BF1" t="s">
        <v>97</v>
      </c>
      <c r="BG1" t="s">
        <v>98</v>
      </c>
      <c r="BH1" t="s">
        <v>99</v>
      </c>
      <c r="BI1" t="s">
        <v>100</v>
      </c>
      <c r="BJ1" t="s">
        <v>101</v>
      </c>
      <c r="BK1" t="s">
        <v>102</v>
      </c>
      <c r="BL1" t="s">
        <v>103</v>
      </c>
      <c r="BM1" t="s">
        <v>104</v>
      </c>
      <c r="BN1" t="s">
        <v>105</v>
      </c>
      <c r="BO1" t="s">
        <v>106</v>
      </c>
      <c r="BP1" t="s">
        <v>107</v>
      </c>
      <c r="BQ1" t="s">
        <v>108</v>
      </c>
      <c r="BR1" t="s">
        <v>109</v>
      </c>
      <c r="BS1" t="s">
        <v>110</v>
      </c>
      <c r="BT1" t="s">
        <v>111</v>
      </c>
      <c r="BU1" t="s">
        <v>531</v>
      </c>
      <c r="BV1" t="s">
        <v>112</v>
      </c>
      <c r="BW1" t="s">
        <v>532</v>
      </c>
      <c r="BX1" t="s">
        <v>533</v>
      </c>
      <c r="BY1" t="s">
        <v>534</v>
      </c>
      <c r="BZ1" t="s">
        <v>113</v>
      </c>
      <c r="CA1" t="s">
        <v>535</v>
      </c>
      <c r="CB1" t="s">
        <v>114</v>
      </c>
      <c r="CC1" t="s">
        <v>536</v>
      </c>
      <c r="CD1" t="s">
        <v>537</v>
      </c>
      <c r="CE1" t="s">
        <v>538</v>
      </c>
      <c r="CF1" t="s">
        <v>539</v>
      </c>
      <c r="CG1" t="s">
        <v>540</v>
      </c>
      <c r="CH1" t="s">
        <v>541</v>
      </c>
      <c r="CI1" t="s">
        <v>542</v>
      </c>
      <c r="CJ1" t="s">
        <v>543</v>
      </c>
      <c r="CK1" t="s">
        <v>544</v>
      </c>
      <c r="CL1" t="s">
        <v>545</v>
      </c>
    </row>
    <row r="2">
      <c r="A2" t="s">
        <v>115</v>
      </c>
      <c r="B2" t="s">
        <v>116</v>
      </c>
      <c r="C2" t="n" s="35">
        <v>2.2721324699E9</v>
      </c>
      <c r="D2" t="n" s="35">
        <v>2.74442371159E9</v>
      </c>
      <c r="E2" t="n" s="35">
        <v>2.36951158646E9</v>
      </c>
      <c r="F2" t="n" s="35">
        <v>1.84391479873E9</v>
      </c>
      <c r="G2" t="n" s="35">
        <v>1.7237686806E9</v>
      </c>
      <c r="H2" t="n" s="35">
        <v>1.76161529959E9</v>
      </c>
      <c r="I2" t="n" s="35">
        <v>1.29878756308E9</v>
      </c>
      <c r="J2" t="n" s="35">
        <v>1.0970164072E9</v>
      </c>
      <c r="K2" t="n" s="35">
        <v>1.10985376755E9</v>
      </c>
      <c r="L2" t="n" s="35">
        <v>1.61065795879E9</v>
      </c>
      <c r="M2" t="n" s="35">
        <v>1.54803179946E9</v>
      </c>
      <c r="N2" t="n" s="35">
        <v>1.24813512764E9</v>
      </c>
      <c r="O2" t="n" s="35">
        <v>1.04431403538E9</v>
      </c>
      <c r="P2" t="n" s="35">
        <v>1.17469293001E9</v>
      </c>
      <c r="Q2" t="n" s="35">
        <v>1.66610902943E9</v>
      </c>
      <c r="R2" t="n" s="35">
        <v>1.48692548095E9</v>
      </c>
      <c r="S2" t="n" s="35">
        <v>1.13269828183E9</v>
      </c>
      <c r="T2" t="n" s="35">
        <v>1.19191158516E9</v>
      </c>
      <c r="U2" t="n" s="35">
        <v>9.1879700665E8</v>
      </c>
      <c r="V2" t="n" s="35">
        <v>7.7823812169E8</v>
      </c>
      <c r="W2" t="n" s="35">
        <v>1.40207199599E9</v>
      </c>
      <c r="X2" t="n" s="35">
        <v>1.31741808859E9</v>
      </c>
      <c r="Y2" t="n" s="35">
        <v>1.16683268523E9</v>
      </c>
      <c r="Z2" t="n" s="35">
        <v>1.37285992905E9</v>
      </c>
      <c r="AA2" t="n" s="35">
        <v>1.09629911082E9</v>
      </c>
      <c r="AB2" t="n" s="35">
        <v>1.49722416891E9</v>
      </c>
      <c r="AC2" t="n" s="35">
        <v>1.30927392971E9</v>
      </c>
      <c r="AD2" t="n" s="35">
        <v>1.41001779646E9</v>
      </c>
      <c r="AE2" t="n" s="35">
        <v>1.18673069975E9</v>
      </c>
      <c r="AF2" t="n" s="35">
        <v>1.21871783749E9</v>
      </c>
      <c r="AG2" t="n" s="35">
        <v>1.10082704203E9</v>
      </c>
      <c r="AH2" t="n" s="35">
        <v>1.00471410675E9</v>
      </c>
      <c r="AI2" t="n" s="35">
        <v>8.7328642126E8</v>
      </c>
      <c r="AJ2" t="n" s="35">
        <v>1.10154999512E9</v>
      </c>
      <c r="AK2" t="n" s="35">
        <v>1.07751761281E9</v>
      </c>
      <c r="AL2" t="n" s="35">
        <v>1.10450838323E9</v>
      </c>
      <c r="AM2" t="n" s="35">
        <v>8.3487089707E8</v>
      </c>
      <c r="AN2" t="n" s="35">
        <v>9.5508615491E8</v>
      </c>
      <c r="AO2" t="n" s="35">
        <v>1.08274909128E9</v>
      </c>
      <c r="AP2" t="n" s="35">
        <v>1.05664722942E9</v>
      </c>
      <c r="AQ2" t="n" s="35">
        <v>9.922011851E8</v>
      </c>
      <c r="AR2" t="n" s="35">
        <v>1.15634109966E9</v>
      </c>
      <c r="AS2" t="n" s="35">
        <v>8.8496789054E8</v>
      </c>
      <c r="AT2" t="n" s="35">
        <v>1.02351835749E9</v>
      </c>
      <c r="AU2" t="n" s="35">
        <v>9.5271071429E8</v>
      </c>
      <c r="AV2" t="n" s="35">
        <v>1.06229556602E9</v>
      </c>
      <c r="AW2" t="n" s="35">
        <v>1.00725439741E9</v>
      </c>
      <c r="AX2" t="n" s="35">
        <v>1.02843126473E9</v>
      </c>
      <c r="AY2" t="n" s="35">
        <v>9.1387506272E8</v>
      </c>
      <c r="AZ2" t="n" s="35">
        <v>8.9155849239E8</v>
      </c>
      <c r="BA2" t="n" s="35">
        <v>6.0275559599E8</v>
      </c>
      <c r="BB2" t="n" s="35">
        <v>6.542880534E8</v>
      </c>
      <c r="BC2" t="n" s="35">
        <v>4.9188602897E8</v>
      </c>
      <c r="BD2" t="n" s="35">
        <v>4.8439826222E8</v>
      </c>
      <c r="BE2" t="n" s="35">
        <v>4.5439640274E8</v>
      </c>
      <c r="BF2" t="n" s="35">
        <v>4.6818820298E8</v>
      </c>
      <c r="BG2" t="n" s="35">
        <v>4.4002911649E8</v>
      </c>
      <c r="BH2" t="n" s="35">
        <v>5.9778919969E8</v>
      </c>
      <c r="BI2" t="n" s="35">
        <v>6.5619362353E8</v>
      </c>
      <c r="BJ2" t="n" s="35">
        <v>6.685702927E8</v>
      </c>
      <c r="BK2" t="n" s="35">
        <v>7.1860233457E8</v>
      </c>
      <c r="BL2" t="n" s="35">
        <v>7.5458951465E8</v>
      </c>
      <c r="BM2" t="n" s="35">
        <v>4.2132648111E8</v>
      </c>
      <c r="BN2" t="n" s="35">
        <v>5.7368306494E8</v>
      </c>
      <c r="BO2" t="n" s="35">
        <v>4.08004569E8</v>
      </c>
      <c r="BP2" t="n" s="35">
        <v>4.39234903E8</v>
      </c>
      <c r="BQ2" t="n" s="35">
        <v>5.3400224334E8</v>
      </c>
      <c r="BR2" t="n" s="35">
        <v>4.44693503E8</v>
      </c>
      <c r="BS2" t="n" s="35">
        <v>4.14799564E8</v>
      </c>
      <c r="BT2" t="n" s="35">
        <v>4.30372419E8</v>
      </c>
      <c r="BU2" t="n" s="35">
        <v>5.1812936055E8</v>
      </c>
      <c r="BV2" t="n" s="35">
        <v>5.13674001E8</v>
      </c>
      <c r="BW2" t="n" s="35">
        <v>5.0100084752E8</v>
      </c>
      <c r="BX2" t="n" s="35">
        <v>5.394088E8</v>
      </c>
      <c r="BY2" t="n" s="35">
        <v>5.6035790807E8</v>
      </c>
      <c r="BZ2" t="n" s="35">
        <v>5.55298418E8</v>
      </c>
      <c r="CA2" t="n" s="35">
        <v>3.9857636488E8</v>
      </c>
      <c r="CB2" t="n" s="35">
        <v>2.04463758E8</v>
      </c>
      <c r="CC2" t="n" s="35">
        <v>3.081094871E8</v>
      </c>
      <c r="CD2" t="n" s="35">
        <v>3.18745384E8</v>
      </c>
      <c r="CE2" t="n" s="35">
        <v>2.2237208974E8</v>
      </c>
      <c r="CF2" t="n" s="35">
        <v>1.4065932014E8</v>
      </c>
      <c r="CG2" t="n" s="35">
        <v>2.8379055318E8</v>
      </c>
      <c r="CH2" t="n" s="35">
        <v>3.3790208001E8</v>
      </c>
      <c r="CI2"/>
      <c r="CJ2" t="n" s="36">
        <v>9167009.9</v>
      </c>
      <c r="CK2" t="n" s="36">
        <v>1.427660616E7</v>
      </c>
      <c r="CL2" t="n" s="36">
        <v>1084418.81</v>
      </c>
    </row>
    <row r="3">
      <c r="A3" t="s">
        <v>117</v>
      </c>
      <c r="B3" t="s">
        <v>118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 t="n">
        <v>0.0</v>
      </c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</row>
    <row r="4">
      <c r="A4" t="s">
        <v>119</v>
      </c>
      <c r="B4" t="s">
        <v>120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</row>
    <row r="5">
      <c r="A5" t="s">
        <v>121</v>
      </c>
      <c r="B5" t="s">
        <v>122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</row>
    <row r="6">
      <c r="A6" t="s">
        <v>123</v>
      </c>
      <c r="B6" t="s">
        <v>124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 t="n">
        <v>0.0</v>
      </c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 t="n" s="36">
        <v>120000.0</v>
      </c>
      <c r="BK6" t="n" s="36">
        <v>120000.0</v>
      </c>
      <c r="BL6"/>
      <c r="BM6"/>
      <c r="BN6"/>
      <c r="BO6"/>
      <c r="BP6"/>
      <c r="BQ6"/>
      <c r="BR6"/>
      <c r="BS6"/>
      <c r="BT6"/>
      <c r="BU6"/>
      <c r="BV6"/>
      <c r="BW6"/>
      <c r="BX6" t="n">
        <v>2600.0</v>
      </c>
      <c r="BY6" t="n">
        <v>2600.0</v>
      </c>
      <c r="BZ6" t="n">
        <v>2600.0</v>
      </c>
      <c r="CA6" t="n" s="36">
        <v>57610.0</v>
      </c>
      <c r="CB6" t="n" s="36">
        <v>9.8382124E7</v>
      </c>
      <c r="CC6" t="n" s="36">
        <v>1.0E8</v>
      </c>
      <c r="CD6"/>
      <c r="CE6"/>
      <c r="CF6"/>
      <c r="CG6"/>
      <c r="CH6"/>
      <c r="CI6"/>
      <c r="CJ6"/>
      <c r="CK6"/>
      <c r="CL6"/>
    </row>
    <row r="7">
      <c r="A7" t="s">
        <v>125</v>
      </c>
      <c r="B7" t="s">
        <v>126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</row>
    <row r="8">
      <c r="A8" t="s">
        <v>127</v>
      </c>
      <c r="B8" t="s">
        <v>128</v>
      </c>
      <c r="C8" t="n" s="35">
        <v>1.41643354515E9</v>
      </c>
      <c r="D8" t="n" s="35">
        <v>1.35425636687E9</v>
      </c>
      <c r="E8" t="n" s="35">
        <v>1.39018942941E9</v>
      </c>
      <c r="F8" t="n" s="35">
        <v>1.18947076124E9</v>
      </c>
      <c r="G8" t="n" s="35">
        <v>1.42812319429E9</v>
      </c>
      <c r="H8" t="n" s="35">
        <v>1.35358634911E9</v>
      </c>
      <c r="I8" t="n" s="35">
        <v>2.2563990813E9</v>
      </c>
      <c r="J8" t="n" s="35">
        <v>1.06604924453E9</v>
      </c>
      <c r="K8" t="n" s="35">
        <v>1.99551019615E9</v>
      </c>
      <c r="L8" t="n" s="35">
        <v>1.92215310462E9</v>
      </c>
      <c r="M8" t="n" s="35">
        <v>2.08769833222E9</v>
      </c>
      <c r="N8" t="n" s="35">
        <v>1.79173367148E9</v>
      </c>
      <c r="O8" t="n" s="35">
        <v>1.86213795576E9</v>
      </c>
      <c r="P8" t="n" s="35">
        <v>1.73223814179E9</v>
      </c>
      <c r="Q8" t="n" s="35">
        <v>1.80317135874E9</v>
      </c>
      <c r="R8" t="n" s="35">
        <v>1.75815556659E9</v>
      </c>
      <c r="S8" t="n" s="35">
        <v>1.82078139595E9</v>
      </c>
      <c r="T8" t="n" s="35">
        <v>1.87239825479E9</v>
      </c>
      <c r="U8" t="n" s="35">
        <v>1.73324937967E9</v>
      </c>
      <c r="V8" t="n" s="35">
        <v>1.6008031482E9</v>
      </c>
      <c r="W8" t="n" s="35">
        <v>1.2899627891E9</v>
      </c>
      <c r="X8" t="n" s="35">
        <v>1.31790949134E9</v>
      </c>
      <c r="Y8" t="n" s="35">
        <v>1.33563036866E9</v>
      </c>
      <c r="Z8" t="n" s="35">
        <v>1.48111938687E9</v>
      </c>
      <c r="AA8" t="n" s="35">
        <v>1.42858863877E9</v>
      </c>
      <c r="AB8" t="n" s="35">
        <v>1.51064519568E9</v>
      </c>
      <c r="AC8" t="n" s="35">
        <v>1.57448823545E9</v>
      </c>
      <c r="AD8" t="n" s="35">
        <v>1.60437336155E9</v>
      </c>
      <c r="AE8" t="n" s="35">
        <v>2.01840518383E9</v>
      </c>
      <c r="AF8" t="n" s="35">
        <v>2.00565783336E9</v>
      </c>
      <c r="AG8" t="n" s="35">
        <v>1.95677757742E9</v>
      </c>
      <c r="AH8" t="n" s="35">
        <v>1.62284478839E9</v>
      </c>
      <c r="AI8" t="n" s="35">
        <v>1.94149157796E9</v>
      </c>
      <c r="AJ8" t="n" s="35">
        <v>1.74665033466E9</v>
      </c>
      <c r="AK8" t="n" s="35">
        <v>1.79534680995E9</v>
      </c>
      <c r="AL8" t="n" s="35">
        <v>1.48460283553E9</v>
      </c>
      <c r="AM8" t="n" s="35">
        <v>1.63263671817E9</v>
      </c>
      <c r="AN8" t="n" s="35">
        <v>1.43980740995E9</v>
      </c>
      <c r="AO8" t="n" s="35">
        <v>1.30171242295E9</v>
      </c>
      <c r="AP8" t="n" s="35">
        <v>1.13707749184E9</v>
      </c>
      <c r="AQ8" t="n" s="35">
        <v>1.26938339857E9</v>
      </c>
      <c r="AR8" t="n" s="35">
        <v>1.05905256824E9</v>
      </c>
      <c r="AS8" t="n" s="35">
        <v>1.32374078574E9</v>
      </c>
      <c r="AT8" t="n" s="35">
        <v>9.9483387098E8</v>
      </c>
      <c r="AU8" t="n" s="35">
        <v>1.08064424896E9</v>
      </c>
      <c r="AV8" t="n" s="35">
        <v>8.8201029224E8</v>
      </c>
      <c r="AW8" t="n" s="35">
        <v>8.622240755E8</v>
      </c>
      <c r="AX8" t="n" s="35">
        <v>7.0868070065E8</v>
      </c>
      <c r="AY8" t="n" s="35">
        <v>9.8329440645E8</v>
      </c>
      <c r="AZ8" t="n" s="35">
        <v>9.0584983987E8</v>
      </c>
      <c r="BA8" t="n" s="35">
        <v>9.5232275371E8</v>
      </c>
      <c r="BB8" t="n" s="35">
        <v>7.5129976915E8</v>
      </c>
      <c r="BC8" t="n" s="35">
        <v>8.3007904681E8</v>
      </c>
      <c r="BD8" t="n" s="35">
        <v>7.5485264687E8</v>
      </c>
      <c r="BE8" t="n" s="35">
        <v>7.7482561923E8</v>
      </c>
      <c r="BF8" t="n" s="35">
        <v>6.6386546848E8</v>
      </c>
      <c r="BG8" t="n" s="35">
        <v>7.2909547108E8</v>
      </c>
      <c r="BH8" t="n" s="35">
        <v>6.3711356826E8</v>
      </c>
      <c r="BI8" t="n" s="35">
        <v>7.664767E8</v>
      </c>
      <c r="BJ8" t="n" s="35">
        <v>7.0483954759E8</v>
      </c>
      <c r="BK8" t="n" s="35">
        <v>9.9635487354E8</v>
      </c>
      <c r="BL8" t="n" s="35">
        <v>9.2117685025E8</v>
      </c>
      <c r="BM8" t="n" s="35">
        <v>9.413453113E8</v>
      </c>
      <c r="BN8" t="n" s="35">
        <v>8.5709151107E8</v>
      </c>
      <c r="BO8" t="n" s="35">
        <v>1.05532308E9</v>
      </c>
      <c r="BP8" t="n" s="35">
        <v>1.060382453E9</v>
      </c>
      <c r="BQ8" t="n" s="35">
        <v>1.29883299983E9</v>
      </c>
      <c r="BR8" t="n" s="35">
        <v>1.13317463E9</v>
      </c>
      <c r="BS8" t="n" s="35">
        <v>1.175829653E9</v>
      </c>
      <c r="BT8" t="n" s="35">
        <v>9.71499428E8</v>
      </c>
      <c r="BU8" t="n" s="35">
        <v>9.4873238123E8</v>
      </c>
      <c r="BV8" t="n" s="35">
        <v>8.5333037E8</v>
      </c>
      <c r="BW8" t="n" s="35">
        <v>8.1331756733E8</v>
      </c>
      <c r="BX8" t="n" s="35">
        <v>7.95153744E8</v>
      </c>
      <c r="BY8" t="n" s="35">
        <v>7.4378347315E8</v>
      </c>
      <c r="BZ8" t="n" s="35">
        <v>5.45624273E8</v>
      </c>
      <c r="CA8" t="n" s="35">
        <v>4.0377295543E8</v>
      </c>
      <c r="CB8" t="n" s="35">
        <v>2.67652357E8</v>
      </c>
      <c r="CC8" t="n" s="36">
        <v>1600000.0</v>
      </c>
      <c r="CD8" t="n" s="36">
        <v>2212000.0</v>
      </c>
      <c r="CE8" t="n" s="36">
        <v>2972500.0</v>
      </c>
      <c r="CF8" t="n" s="36">
        <v>2949000.0</v>
      </c>
      <c r="CG8" t="n" s="36">
        <v>2.861690645E7</v>
      </c>
      <c r="CH8" t="n" s="36">
        <v>3.313592158E7</v>
      </c>
      <c r="CI8"/>
      <c r="CJ8"/>
      <c r="CK8"/>
      <c r="CL8"/>
    </row>
    <row r="9">
      <c r="A9" t="s">
        <v>129</v>
      </c>
      <c r="B9" t="s">
        <v>130</v>
      </c>
      <c r="C9"/>
      <c r="D9"/>
      <c r="E9"/>
      <c r="F9"/>
      <c r="G9"/>
      <c r="H9"/>
      <c r="I9" t="n" s="35">
        <v>7.888072131E8</v>
      </c>
      <c r="J9" t="n" s="35">
        <v>8.0608738537E8</v>
      </c>
      <c r="K9" t="n" s="35">
        <v>6.0240125824E8</v>
      </c>
      <c r="L9" t="n" s="35">
        <v>6.6921947416E8</v>
      </c>
      <c r="M9" t="n" s="35">
        <v>8.5905988733E8</v>
      </c>
      <c r="N9" t="n" s="35">
        <v>8.3594674721E8</v>
      </c>
      <c r="O9" t="n" s="35">
        <v>6.7587416888E8</v>
      </c>
      <c r="P9" t="n" s="35">
        <v>6.4425352544E8</v>
      </c>
      <c r="Q9" t="n" s="35">
        <v>7.6856258225E8</v>
      </c>
      <c r="R9" t="n" s="35">
        <v>8.6407755044E8</v>
      </c>
      <c r="S9" t="n" s="35">
        <v>7.7721783975E8</v>
      </c>
      <c r="T9" t="n" s="35">
        <v>7.1179291771E8</v>
      </c>
      <c r="U9" t="n" s="35">
        <v>6.8939977633E8</v>
      </c>
      <c r="V9" t="n" s="35">
        <v>7.0421913435E8</v>
      </c>
      <c r="W9" t="n" s="35">
        <v>4.8200575193E8</v>
      </c>
      <c r="X9" t="n" s="35">
        <v>4.5699553954E8</v>
      </c>
      <c r="Y9" t="n" s="35">
        <v>5.2862531911E8</v>
      </c>
      <c r="Z9" t="n" s="35">
        <v>6.7518826906E8</v>
      </c>
      <c r="AA9" t="n" s="35">
        <v>5.9694255609E8</v>
      </c>
      <c r="AB9" t="n" s="35">
        <v>7.2629479383E8</v>
      </c>
      <c r="AC9" t="n" s="35">
        <v>8.0868375653E8</v>
      </c>
      <c r="AD9" t="n" s="35">
        <v>9.893208318E8</v>
      </c>
      <c r="AE9" t="n" s="35">
        <v>6.3772032984E8</v>
      </c>
      <c r="AF9" t="n" s="35">
        <v>6.9124534474E8</v>
      </c>
      <c r="AG9" t="n" s="35">
        <v>6.7368603574E8</v>
      </c>
      <c r="AH9" t="n" s="35">
        <v>7.3592887034E8</v>
      </c>
      <c r="AI9" t="n" s="35">
        <v>7.2406443466E8</v>
      </c>
      <c r="AJ9" t="n" s="35">
        <v>6.3209991282E8</v>
      </c>
      <c r="AK9" t="n" s="35">
        <v>5.3164266767E8</v>
      </c>
      <c r="AL9" t="n" s="35">
        <v>5.2277980048E8</v>
      </c>
      <c r="AM9" t="n" s="35">
        <v>5.6338440058E8</v>
      </c>
      <c r="AN9" t="n" s="35">
        <v>4.7144614319E8</v>
      </c>
      <c r="AO9" t="n" s="35">
        <v>4.0770413623E8</v>
      </c>
      <c r="AP9" t="n" s="35">
        <v>4.741267745E8</v>
      </c>
      <c r="AQ9" t="n" s="35">
        <v>4.26782101E8</v>
      </c>
      <c r="AR9" t="n" s="35">
        <v>2.7067622473E8</v>
      </c>
      <c r="AS9" t="n" s="35">
        <v>4.7726832645E8</v>
      </c>
      <c r="AT9" t="n" s="35">
        <v>4.2137469593E8</v>
      </c>
      <c r="AU9" t="n" s="35">
        <v>3.406185367E8</v>
      </c>
      <c r="AV9" t="n" s="35">
        <v>2.2776539086E8</v>
      </c>
      <c r="AW9" t="n" s="35">
        <v>2.0928002019E8</v>
      </c>
      <c r="AX9" t="n" s="35">
        <v>1.7327448896E8</v>
      </c>
      <c r="AY9" t="n" s="35">
        <v>3.485554783E8</v>
      </c>
      <c r="AZ9" t="n" s="35">
        <v>3.1187453528E8</v>
      </c>
      <c r="BA9" t="n" s="35">
        <v>3.4388507202E8</v>
      </c>
      <c r="BB9" t="n" s="35">
        <v>2.5162453847E8</v>
      </c>
      <c r="BC9" t="n" s="35">
        <v>2.3838118828E8</v>
      </c>
      <c r="BD9" t="n" s="35">
        <v>2.0238095624E8</v>
      </c>
      <c r="BE9" t="n" s="35">
        <v>1.8446039279E8</v>
      </c>
      <c r="BF9" t="n" s="35">
        <v>1.5667671193E8</v>
      </c>
      <c r="BG9" t="n" s="35">
        <v>1.479559353E8</v>
      </c>
      <c r="BH9" t="n" s="36">
        <v>7.978057577E7</v>
      </c>
      <c r="BI9" t="n" s="35">
        <v>1.7877140849E8</v>
      </c>
      <c r="BJ9" t="n" s="35">
        <v>1.1130211873E8</v>
      </c>
      <c r="BK9" t="n" s="35">
        <v>1.0142064252E8</v>
      </c>
      <c r="BL9" t="n" s="36">
        <v>6.410752094E7</v>
      </c>
      <c r="BM9" t="n" s="36">
        <v>4.939824355E7</v>
      </c>
      <c r="BN9" t="n" s="36">
        <v>4.334130565E7</v>
      </c>
      <c r="BO9" t="n" s="36">
        <v>4.2063365E7</v>
      </c>
      <c r="BP9" t="n" s="36">
        <v>3.3762612E7</v>
      </c>
      <c r="BQ9" t="n" s="36">
        <v>4.611375487E7</v>
      </c>
      <c r="BR9" t="n" s="36">
        <v>9.54795E7</v>
      </c>
      <c r="BS9" t="n" s="36">
        <v>6.2382244E7</v>
      </c>
      <c r="BT9" t="n" s="36">
        <v>4.8893761E7</v>
      </c>
      <c r="BU9" t="n" s="36">
        <v>6.062471464E7</v>
      </c>
      <c r="BV9" t="n" s="36">
        <v>2.9170539E7</v>
      </c>
      <c r="BW9" t="n" s="36">
        <v>1.624219929E7</v>
      </c>
      <c r="BX9" t="n" s="36">
        <v>1.4397974E7</v>
      </c>
      <c r="BY9" t="n" s="36">
        <v>1.043540328E7</v>
      </c>
      <c r="BZ9" t="n" s="36">
        <v>3880000.0</v>
      </c>
      <c r="CA9" t="n" s="36">
        <v>3653181.41</v>
      </c>
      <c r="CB9" t="n" s="36">
        <v>2060000.0</v>
      </c>
      <c r="CC9" t="n" s="36">
        <v>1600000.0</v>
      </c>
      <c r="CD9" t="n" s="36">
        <v>2212000.0</v>
      </c>
      <c r="CE9" t="n" s="36">
        <v>2972500.0</v>
      </c>
      <c r="CF9" t="n" s="36">
        <v>2949000.0</v>
      </c>
      <c r="CG9"/>
      <c r="CH9"/>
      <c r="CI9"/>
      <c r="CJ9"/>
      <c r="CK9"/>
      <c r="CL9"/>
    </row>
    <row r="10">
      <c r="A10" t="s">
        <v>131</v>
      </c>
      <c r="B10" t="s">
        <v>132</v>
      </c>
      <c r="C10" t="n" s="35">
        <v>1.41643354515E9</v>
      </c>
      <c r="D10" t="n" s="35">
        <v>1.35425636687E9</v>
      </c>
      <c r="E10" t="n" s="35">
        <v>1.39018942941E9</v>
      </c>
      <c r="F10" t="n" s="35">
        <v>1.18947076124E9</v>
      </c>
      <c r="G10" t="n" s="35">
        <v>1.42812319429E9</v>
      </c>
      <c r="H10" t="n" s="35">
        <v>1.35358634911E9</v>
      </c>
      <c r="I10" t="n" s="35">
        <v>1.4675918682E9</v>
      </c>
      <c r="J10" t="n" s="35">
        <v>1.06604924453E9</v>
      </c>
      <c r="K10" t="n" s="35">
        <v>1.39310893791E9</v>
      </c>
      <c r="L10" t="n" s="35">
        <v>1.25293363046E9</v>
      </c>
      <c r="M10" t="n" s="35">
        <v>1.22863844489E9</v>
      </c>
      <c r="N10" t="n" s="35">
        <v>9.5578692427E8</v>
      </c>
      <c r="O10" t="n" s="35">
        <v>1.18626378688E9</v>
      </c>
      <c r="P10" t="n" s="35">
        <v>1.08798461635E9</v>
      </c>
      <c r="Q10" t="n" s="35">
        <v>1.03460877649E9</v>
      </c>
      <c r="R10" t="n" s="35">
        <v>8.9407801615E8</v>
      </c>
      <c r="S10" t="n" s="35">
        <v>1.0435635562E9</v>
      </c>
      <c r="T10" t="n" s="35">
        <v>1.16060533708E9</v>
      </c>
      <c r="U10" t="n" s="35">
        <v>1.04384960334E9</v>
      </c>
      <c r="V10" t="n" s="35">
        <v>8.9658401385E8</v>
      </c>
      <c r="W10" t="n" s="35">
        <v>8.0795703717E8</v>
      </c>
      <c r="X10" t="n" s="35">
        <v>8.609139518E8</v>
      </c>
      <c r="Y10" t="n" s="35">
        <v>8.0700504955E8</v>
      </c>
      <c r="Z10" t="n" s="35">
        <v>8.0593111781E8</v>
      </c>
      <c r="AA10" t="n" s="35">
        <v>8.3164608268E8</v>
      </c>
      <c r="AB10" t="n" s="35">
        <v>7.8435040185E8</v>
      </c>
      <c r="AC10" t="n" s="35">
        <v>7.6580447892E8</v>
      </c>
      <c r="AD10" t="n" s="35">
        <v>6.1505252975E8</v>
      </c>
      <c r="AE10" t="n" s="35">
        <v>1.38068485399E9</v>
      </c>
      <c r="AF10" t="n" s="35">
        <v>1.31441248862E9</v>
      </c>
      <c r="AG10" t="n" s="35">
        <v>1.28309154168E9</v>
      </c>
      <c r="AH10" t="n" s="35">
        <v>8.8691591805E8</v>
      </c>
      <c r="AI10" t="n" s="35">
        <v>1.2174271433E9</v>
      </c>
      <c r="AJ10" t="n" s="35">
        <v>1.11455042184E9</v>
      </c>
      <c r="AK10" t="n" s="35">
        <v>1.26370414228E9</v>
      </c>
      <c r="AL10" t="n" s="35">
        <v>9.6182303505E8</v>
      </c>
      <c r="AM10" t="n" s="35">
        <v>1.06925231759E9</v>
      </c>
      <c r="AN10" t="n" s="35">
        <v>9.6836126676E8</v>
      </c>
      <c r="AO10" t="n" s="35">
        <v>8.9400828672E8</v>
      </c>
      <c r="AP10" t="n" s="35">
        <v>6.6295071734E8</v>
      </c>
      <c r="AQ10" t="n" s="35">
        <v>8.4260129757E8</v>
      </c>
      <c r="AR10" t="n" s="35">
        <v>7.8837634351E8</v>
      </c>
      <c r="AS10" t="n" s="35">
        <v>8.4647245929E8</v>
      </c>
      <c r="AT10" t="n" s="35">
        <v>5.7345917505E8</v>
      </c>
      <c r="AU10" t="n" s="35">
        <v>7.4002571226E8</v>
      </c>
      <c r="AV10" t="n" s="35">
        <v>6.5424490138E8</v>
      </c>
      <c r="AW10" t="n" s="35">
        <v>6.5294405531E8</v>
      </c>
      <c r="AX10" t="n" s="35">
        <v>5.3540621169E8</v>
      </c>
      <c r="AY10" t="n" s="35">
        <v>6.3473892815E8</v>
      </c>
      <c r="AZ10" t="n" s="35">
        <v>5.9397530459E8</v>
      </c>
      <c r="BA10" t="n" s="35">
        <v>6.0843768169E8</v>
      </c>
      <c r="BB10" t="n" s="35">
        <v>4.9967523068E8</v>
      </c>
      <c r="BC10" t="n" s="35">
        <v>5.9169785853E8</v>
      </c>
      <c r="BD10" t="n" s="35">
        <v>5.5247169063E8</v>
      </c>
      <c r="BE10" t="n" s="35">
        <v>5.9036522644E8</v>
      </c>
      <c r="BF10" t="n" s="35">
        <v>5.0718875655E8</v>
      </c>
      <c r="BG10" t="n" s="35">
        <v>5.8113953578E8</v>
      </c>
      <c r="BH10" t="n" s="35">
        <v>5.5733299249E8</v>
      </c>
      <c r="BI10" t="n" s="35">
        <v>5.8770529151E8</v>
      </c>
      <c r="BJ10" t="n" s="35">
        <v>5.9353742886E8</v>
      </c>
      <c r="BK10" t="n" s="35">
        <v>8.9493423102E8</v>
      </c>
      <c r="BL10" t="n" s="35">
        <v>8.5706932931E8</v>
      </c>
      <c r="BM10" t="n" s="35">
        <v>8.9194706775E8</v>
      </c>
      <c r="BN10" t="n" s="35">
        <v>8.1375020542E8</v>
      </c>
      <c r="BO10" t="n" s="35">
        <v>1.013259715E9</v>
      </c>
      <c r="BP10" t="n" s="35">
        <v>1.026619841E9</v>
      </c>
      <c r="BQ10" t="n" s="35">
        <v>1.25271924496E9</v>
      </c>
      <c r="BR10" t="n" s="35">
        <v>1.03769513E9</v>
      </c>
      <c r="BS10" t="n" s="35">
        <v>1.113447409E9</v>
      </c>
      <c r="BT10" t="n" s="35">
        <v>9.22605667E8</v>
      </c>
      <c r="BU10" t="n" s="35">
        <v>8.8810766659E8</v>
      </c>
      <c r="BV10" t="n" s="35">
        <v>8.24159831E8</v>
      </c>
      <c r="BW10" t="n" s="35">
        <v>7.9707536804E8</v>
      </c>
      <c r="BX10" t="n" s="35">
        <v>7.8075577E8</v>
      </c>
      <c r="BY10" t="n" s="35">
        <v>7.3334806987E8</v>
      </c>
      <c r="BZ10" t="n" s="35">
        <v>5.41744273E8</v>
      </c>
      <c r="CA10" t="n" s="35">
        <v>4.0011977402E8</v>
      </c>
      <c r="CB10" t="n" s="35">
        <v>2.65592357E8</v>
      </c>
      <c r="CC10"/>
      <c r="CD10"/>
      <c r="CE10"/>
      <c r="CF10" t="n" s="36">
        <v>5.495413829E7</v>
      </c>
      <c r="CG10" t="n" s="36">
        <v>2.861690645E7</v>
      </c>
      <c r="CH10" t="n" s="36">
        <v>3.313592158E7</v>
      </c>
      <c r="CI10"/>
      <c r="CJ10"/>
      <c r="CK10"/>
      <c r="CL10"/>
    </row>
    <row r="11">
      <c r="A11" t="s">
        <v>133</v>
      </c>
      <c r="B11" t="s">
        <v>134</v>
      </c>
      <c r="C11" t="n" s="35">
        <v>1.3445461226E8</v>
      </c>
      <c r="D11" t="n" s="35">
        <v>1.1389759306E8</v>
      </c>
      <c r="E11" t="n" s="35">
        <v>1.362969701E8</v>
      </c>
      <c r="F11" t="n" s="35">
        <v>1.0671384626E8</v>
      </c>
      <c r="G11" t="n" s="35">
        <v>1.2776748749E8</v>
      </c>
      <c r="H11" t="n" s="36">
        <v>9.3767679E7</v>
      </c>
      <c r="I11" t="n" s="35">
        <v>1.0163128973E8</v>
      </c>
      <c r="J11" t="n" s="35">
        <v>1.1354678671E8</v>
      </c>
      <c r="K11" t="n" s="35">
        <v>1.1480737332E8</v>
      </c>
      <c r="L11" t="n" s="35">
        <v>1.1071150813E8</v>
      </c>
      <c r="M11" t="n" s="35">
        <v>1.0370387045E8</v>
      </c>
      <c r="N11" t="n" s="36">
        <v>7.904382686E7</v>
      </c>
      <c r="O11" t="n" s="35">
        <v>1.4043689095E8</v>
      </c>
      <c r="P11" t="n" s="35">
        <v>1.2201806277E8</v>
      </c>
      <c r="Q11" t="n" s="35">
        <v>1.2020834518E8</v>
      </c>
      <c r="R11" t="n" s="36">
        <v>8.19755762E7</v>
      </c>
      <c r="S11" t="n" s="36">
        <v>6.974125823E7</v>
      </c>
      <c r="T11" t="n" s="36">
        <v>9.861427857E7</v>
      </c>
      <c r="U11" t="n" s="36">
        <v>8.642950463E7</v>
      </c>
      <c r="V11" t="n" s="36">
        <v>9.526375472E7</v>
      </c>
      <c r="W11" t="n" s="36">
        <v>9.510552787E7</v>
      </c>
      <c r="X11" t="n" s="35">
        <v>1.6375207113E8</v>
      </c>
      <c r="Y11" t="n" s="35">
        <v>1.0497169287E8</v>
      </c>
      <c r="Z11" t="n" s="35">
        <v>1.1070464666E8</v>
      </c>
      <c r="AA11" t="n" s="35">
        <v>2.1518202697E8</v>
      </c>
      <c r="AB11" t="n" s="35">
        <v>2.0162366056E8</v>
      </c>
      <c r="AC11" t="n" s="35">
        <v>1.9523200491E8</v>
      </c>
      <c r="AD11" t="n" s="35">
        <v>1.1077234977E8</v>
      </c>
      <c r="AE11" t="n" s="35">
        <v>2.8859609133E8</v>
      </c>
      <c r="AF11" t="n" s="35">
        <v>2.4076850846E8</v>
      </c>
      <c r="AG11" t="n" s="35">
        <v>3.1400402188E8</v>
      </c>
      <c r="AH11" t="n" s="35">
        <v>2.4973168178E8</v>
      </c>
      <c r="AI11" t="n" s="35">
        <v>2.6945262044E8</v>
      </c>
      <c r="AJ11" t="n" s="35">
        <v>1.8222254711E8</v>
      </c>
      <c r="AK11" t="n" s="35">
        <v>2.2444620801E8</v>
      </c>
      <c r="AL11" t="n" s="35">
        <v>2.1604792729E8</v>
      </c>
      <c r="AM11" t="n" s="35">
        <v>3.3455640726E8</v>
      </c>
      <c r="AN11" t="n" s="35">
        <v>3.513267382E8</v>
      </c>
      <c r="AO11" t="n" s="35">
        <v>3.104439199E8</v>
      </c>
      <c r="AP11" t="n" s="35">
        <v>2.1208893639E8</v>
      </c>
      <c r="AQ11" t="n" s="35">
        <v>3.1010016654E8</v>
      </c>
      <c r="AR11" t="n" s="35">
        <v>2.015389975E8</v>
      </c>
      <c r="AS11" t="n" s="35">
        <v>2.100395136E8</v>
      </c>
      <c r="AT11" t="n" s="35">
        <v>1.5278918158E8</v>
      </c>
      <c r="AU11" t="n" s="35">
        <v>2.7605851188E8</v>
      </c>
      <c r="AV11" t="n" s="35">
        <v>3.1424664061E8</v>
      </c>
      <c r="AW11" t="n" s="35">
        <v>2.931397733E8</v>
      </c>
      <c r="AX11" t="n" s="35">
        <v>2.2119951433E8</v>
      </c>
      <c r="AY11" t="n" s="35">
        <v>2.3752720718E8</v>
      </c>
      <c r="AZ11" t="n" s="35">
        <v>1.8533689524E8</v>
      </c>
      <c r="BA11" t="n" s="35">
        <v>1.9597853265E8</v>
      </c>
      <c r="BB11" t="n" s="35">
        <v>1.4553200779E8</v>
      </c>
      <c r="BC11" t="n" s="35">
        <v>1.9321476519E8</v>
      </c>
      <c r="BD11" t="n" s="35">
        <v>1.5240254279E8</v>
      </c>
      <c r="BE11" t="n" s="35">
        <v>1.8101035371E8</v>
      </c>
      <c r="BF11" t="n" s="35">
        <v>1.6862942438E8</v>
      </c>
      <c r="BG11" t="n" s="35">
        <v>1.4065413098E8</v>
      </c>
      <c r="BH11" t="n" s="35">
        <v>1.055548469E8</v>
      </c>
      <c r="BI11" t="n" s="35">
        <v>1.1232531075E8</v>
      </c>
      <c r="BJ11" t="n" s="35">
        <v>1.1398379421E8</v>
      </c>
      <c r="BK11" t="n" s="35">
        <v>1.3005154819E8</v>
      </c>
      <c r="BL11" t="n" s="36">
        <v>9.704176057E7</v>
      </c>
      <c r="BM11" t="n" s="36">
        <v>9.622780908E7</v>
      </c>
      <c r="BN11" t="n" s="36">
        <v>9.055961914E7</v>
      </c>
      <c r="BO11" t="n" s="36">
        <v>8.5555252E7</v>
      </c>
      <c r="BP11" t="n" s="36">
        <v>9.0362053E7</v>
      </c>
      <c r="BQ11" t="n" s="36">
        <v>9.414834739E7</v>
      </c>
      <c r="BR11" t="n" s="36">
        <v>9.3963442E7</v>
      </c>
      <c r="BS11" t="n" s="35">
        <v>1.36922945E8</v>
      </c>
      <c r="BT11" t="n" s="35">
        <v>1.14466197E8</v>
      </c>
      <c r="BU11" t="n" s="36">
        <v>7.487579342E7</v>
      </c>
      <c r="BV11" t="n" s="36">
        <v>9.1428438E7</v>
      </c>
      <c r="BW11" t="n" s="35">
        <v>1.0936488505E8</v>
      </c>
      <c r="BX11" t="n" s="36">
        <v>7.7415488E7</v>
      </c>
      <c r="BY11" t="n" s="36">
        <v>8.386643111E7</v>
      </c>
      <c r="BZ11" t="n" s="36">
        <v>8.4217531E7</v>
      </c>
      <c r="CA11" t="n" s="36">
        <v>4.824212543E7</v>
      </c>
      <c r="CB11" t="n" s="36">
        <v>4.0751755E7</v>
      </c>
      <c r="CC11" t="n" s="36">
        <v>2.660218041E7</v>
      </c>
      <c r="CD11" t="n" s="36">
        <v>3.4454658E7</v>
      </c>
      <c r="CE11" t="n" s="36">
        <v>3.488456684E7</v>
      </c>
      <c r="CF11" t="n" s="36">
        <v>3.526294579E7</v>
      </c>
      <c r="CG11" t="n" s="36">
        <v>2.04364287E7</v>
      </c>
      <c r="CH11" t="n" s="36">
        <v>615671.5</v>
      </c>
      <c r="CI11"/>
      <c r="CJ11" t="n" s="36">
        <v>199949.5</v>
      </c>
      <c r="CK11" t="n" s="36">
        <v>3411851.83</v>
      </c>
      <c r="CL11" t="n" s="36">
        <v>3038292.79</v>
      </c>
    </row>
    <row r="12">
      <c r="A12" t="s">
        <v>135</v>
      </c>
      <c r="B12" t="s">
        <v>136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 t="n">
        <v>0.0</v>
      </c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</row>
    <row r="13">
      <c r="A13" t="s">
        <v>137</v>
      </c>
      <c r="B13" t="s">
        <v>138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 t="n">
        <v>0.0</v>
      </c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</row>
    <row r="14">
      <c r="A14" t="s">
        <v>139</v>
      </c>
      <c r="B14" t="s">
        <v>140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 t="n">
        <v>0.0</v>
      </c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</row>
    <row r="15">
      <c r="A15" t="s">
        <v>141</v>
      </c>
      <c r="B15" t="s">
        <v>142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</row>
    <row r="16">
      <c r="A16" t="s">
        <v>143</v>
      </c>
      <c r="B16" t="s">
        <v>144</v>
      </c>
      <c r="C16"/>
      <c r="D16"/>
      <c r="E16"/>
      <c r="F16"/>
      <c r="G16" t="n" s="36">
        <v>791623.99</v>
      </c>
      <c r="H16" t="n" s="36">
        <v>21797.78</v>
      </c>
      <c r="I16" t="n" s="36">
        <v>25655.19</v>
      </c>
      <c r="J16" t="n" s="36">
        <v>25563.8</v>
      </c>
      <c r="K16" t="n" s="36">
        <v>25315.08</v>
      </c>
      <c r="L16"/>
      <c r="M16" t="n" s="36">
        <v>94027.42</v>
      </c>
      <c r="N16" t="n" s="36">
        <v>237931.51</v>
      </c>
      <c r="O16" t="n" s="36">
        <v>236971.93</v>
      </c>
      <c r="P16" t="n" s="36">
        <v>43095.89</v>
      </c>
      <c r="Q16" t="n" s="36">
        <v>2913389.93</v>
      </c>
      <c r="R16" t="n" s="36">
        <v>3978059.04</v>
      </c>
      <c r="S16" t="n" s="36">
        <v>4863938.49</v>
      </c>
      <c r="T16" t="n" s="36">
        <v>5383359.26</v>
      </c>
      <c r="U16" t="n" s="36">
        <v>3928066.1</v>
      </c>
      <c r="V16" t="n" s="36">
        <v>3720721.24</v>
      </c>
      <c r="W16" t="n" s="36">
        <v>5948464.68</v>
      </c>
      <c r="X16" t="n" s="36">
        <v>8298950.17</v>
      </c>
      <c r="Y16" t="n" s="36">
        <v>5657123.98</v>
      </c>
      <c r="Z16" t="n" s="36">
        <v>8236251.39</v>
      </c>
      <c r="AA16" t="n" s="36">
        <v>1726600.0</v>
      </c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</row>
    <row r="17">
      <c r="A17" t="s">
        <v>145</v>
      </c>
      <c r="B17" t="s">
        <v>146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 t="n" s="36">
        <v>32445.17</v>
      </c>
      <c r="AF17" t="n" s="36">
        <v>32445.17</v>
      </c>
      <c r="AG17" t="n" s="36">
        <v>32445.17</v>
      </c>
      <c r="AH17" t="n" s="36">
        <v>32445.17</v>
      </c>
      <c r="AI17" t="n" s="36">
        <v>32445.17</v>
      </c>
      <c r="AJ17" t="n" s="36">
        <v>32445.17</v>
      </c>
      <c r="AK17" t="n" s="36">
        <v>5010661.18</v>
      </c>
      <c r="AL17" t="n" s="36">
        <v>5010661.18</v>
      </c>
      <c r="AM17" t="n" s="36">
        <v>1012992.1</v>
      </c>
      <c r="AN17" t="n" s="36">
        <v>1012992.1</v>
      </c>
      <c r="AO17" t="n" s="36">
        <v>6239872.0</v>
      </c>
      <c r="AP17" t="n" s="36">
        <v>6238435.84</v>
      </c>
      <c r="AQ17"/>
      <c r="AR17"/>
      <c r="AS17"/>
      <c r="AT17"/>
      <c r="AU17" t="n" s="36">
        <v>1113288.33</v>
      </c>
      <c r="AV17" t="n" s="36">
        <v>1113288.33</v>
      </c>
      <c r="AW17" t="n" s="36">
        <v>1113288.33</v>
      </c>
      <c r="AX17" t="n" s="36">
        <v>1113288.33</v>
      </c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 t="n" s="36">
        <v>817000.0</v>
      </c>
      <c r="CD17"/>
      <c r="CE17"/>
      <c r="CF17"/>
      <c r="CG17"/>
      <c r="CH17"/>
      <c r="CI17"/>
      <c r="CJ17"/>
      <c r="CK17"/>
      <c r="CL17"/>
    </row>
    <row r="18">
      <c r="A18" t="s">
        <v>147</v>
      </c>
      <c r="B18" t="s">
        <v>148</v>
      </c>
      <c r="C18" t="n" s="36">
        <v>1.688347919E7</v>
      </c>
      <c r="D18" t="n" s="36">
        <v>1.927344217E7</v>
      </c>
      <c r="E18" t="n" s="36">
        <v>2.193918677E7</v>
      </c>
      <c r="F18" t="n" s="36">
        <v>2.030065414E7</v>
      </c>
      <c r="G18" t="n" s="36">
        <v>3.869203575E7</v>
      </c>
      <c r="H18" t="n" s="36">
        <v>3.478228325E7</v>
      </c>
      <c r="I18" t="n" s="36">
        <v>3.624706299E7</v>
      </c>
      <c r="J18" t="n" s="36">
        <v>3.177529427E7</v>
      </c>
      <c r="K18" t="n" s="36">
        <v>4.420610778E7</v>
      </c>
      <c r="L18" t="n" s="36">
        <v>3.777092772E7</v>
      </c>
      <c r="M18" t="n" s="36">
        <v>2.802476378E7</v>
      </c>
      <c r="N18" t="n" s="36">
        <v>2.170843962E7</v>
      </c>
      <c r="O18" t="n" s="36">
        <v>3.342543039E7</v>
      </c>
      <c r="P18" t="n" s="36">
        <v>3.481157394E7</v>
      </c>
      <c r="Q18" t="n" s="35">
        <v>1.1867742753E8</v>
      </c>
      <c r="R18" t="n" s="36">
        <v>2.061595661E7</v>
      </c>
      <c r="S18" t="n" s="36">
        <v>3.555798626E7</v>
      </c>
      <c r="T18" t="n" s="36">
        <v>2.50454954E7</v>
      </c>
      <c r="U18" t="n" s="36">
        <v>2.030821925E7</v>
      </c>
      <c r="V18" t="n" s="36">
        <v>3.210146291E7</v>
      </c>
      <c r="W18" t="n" s="36">
        <v>3.22994911E7</v>
      </c>
      <c r="X18" t="n" s="36">
        <v>3.00129049E7</v>
      </c>
      <c r="Y18" t="n" s="36">
        <v>4.46647604E7</v>
      </c>
      <c r="Z18" t="n" s="35">
        <v>1.4386481268E8</v>
      </c>
      <c r="AA18" t="n" s="36">
        <v>3.487081111E7</v>
      </c>
      <c r="AB18" t="n" s="36">
        <v>3.483497849E7</v>
      </c>
      <c r="AC18" t="n" s="35">
        <v>1.287537135E8</v>
      </c>
      <c r="AD18" t="n" s="35">
        <v>1.216447952E8</v>
      </c>
      <c r="AE18" t="n" s="35">
        <v>1.6272634323E8</v>
      </c>
      <c r="AF18" t="n" s="35">
        <v>1.3446210735E8</v>
      </c>
      <c r="AG18" t="n" s="35">
        <v>1.0206252999E8</v>
      </c>
      <c r="AH18" t="n" s="36">
        <v>9.713915336E7</v>
      </c>
      <c r="AI18" t="n" s="35">
        <v>1.5172161929E8</v>
      </c>
      <c r="AJ18" t="n" s="35">
        <v>1.3471536591E8</v>
      </c>
      <c r="AK18" t="n" s="35">
        <v>1.4311103862E8</v>
      </c>
      <c r="AL18" t="n" s="35">
        <v>1.436404483E8</v>
      </c>
      <c r="AM18" t="n" s="35">
        <v>1.3276157079E8</v>
      </c>
      <c r="AN18" t="n" s="35">
        <v>1.1580731594E8</v>
      </c>
      <c r="AO18" t="n" s="35">
        <v>1.3110574111E8</v>
      </c>
      <c r="AP18" t="n" s="36">
        <v>9.391489076E7</v>
      </c>
      <c r="AQ18" t="n" s="35">
        <v>1.0317290575E8</v>
      </c>
      <c r="AR18" t="n" s="36">
        <v>9.337077851E7</v>
      </c>
      <c r="AS18" t="n" s="35">
        <v>1.1517361018E8</v>
      </c>
      <c r="AT18" t="n" s="36">
        <v>9.213346721E7</v>
      </c>
      <c r="AU18" t="n" s="36">
        <v>6.549506224E7</v>
      </c>
      <c r="AV18" t="n" s="36">
        <v>9.372792309E7</v>
      </c>
      <c r="AW18" t="n" s="36">
        <v>8.535687701E7</v>
      </c>
      <c r="AX18" t="n" s="36">
        <v>8.119409184E7</v>
      </c>
      <c r="AY18" t="n" s="36">
        <v>8.892506533E7</v>
      </c>
      <c r="AZ18" t="n" s="35">
        <v>1.8101975363E8</v>
      </c>
      <c r="BA18" t="n" s="35">
        <v>2.4852656328E8</v>
      </c>
      <c r="BB18" t="n" s="35">
        <v>2.3096450897E8</v>
      </c>
      <c r="BC18" t="n" s="36">
        <v>7.488264695E7</v>
      </c>
      <c r="BD18" t="n" s="36">
        <v>7.616314875E7</v>
      </c>
      <c r="BE18" t="n" s="36">
        <v>8.187319683E7</v>
      </c>
      <c r="BF18" t="n" s="36">
        <v>7.004199618E7</v>
      </c>
      <c r="BG18" t="n" s="35">
        <v>1.5076891906E8</v>
      </c>
      <c r="BH18" t="n" s="35">
        <v>1.5708944689E8</v>
      </c>
      <c r="BI18" t="n" s="35">
        <v>2.1375662299E8</v>
      </c>
      <c r="BJ18" t="n" s="35">
        <v>1.3711164856E8</v>
      </c>
      <c r="BK18" t="n" s="35">
        <v>1.2053941723E8</v>
      </c>
      <c r="BL18" t="n" s="35">
        <v>1.219842881E8</v>
      </c>
      <c r="BM18" t="n" s="35">
        <v>1.298704707E8</v>
      </c>
      <c r="BN18" t="n" s="35">
        <v>1.2972723364E8</v>
      </c>
      <c r="BO18" t="n" s="36">
        <v>8.3897008E7</v>
      </c>
      <c r="BP18" t="n" s="36">
        <v>7.8972023E7</v>
      </c>
      <c r="BQ18" t="n" s="35">
        <v>1.1259351332E8</v>
      </c>
      <c r="BR18" t="n" s="35">
        <v>1.109358E8</v>
      </c>
      <c r="BS18" t="n" s="35">
        <v>2.63760543E8</v>
      </c>
      <c r="BT18" t="n" s="35">
        <v>1.24044505E8</v>
      </c>
      <c r="BU18" t="n" s="35">
        <v>1.6094655739E8</v>
      </c>
      <c r="BV18" t="n" s="35">
        <v>1.15028746E8</v>
      </c>
      <c r="BW18" t="n" s="35">
        <v>1.2348730881E8</v>
      </c>
      <c r="BX18" t="n" s="35">
        <v>1.36659511E8</v>
      </c>
      <c r="BY18" t="n" s="35">
        <v>1.1195479078E8</v>
      </c>
      <c r="BZ18" t="n" s="36">
        <v>7.4055883E7</v>
      </c>
      <c r="CA18" t="n" s="36">
        <v>7.4430604E7</v>
      </c>
      <c r="CB18" t="n" s="36">
        <v>2.742575E7</v>
      </c>
      <c r="CC18"/>
      <c r="CD18"/>
      <c r="CE18"/>
      <c r="CF18"/>
      <c r="CG18"/>
      <c r="CH18"/>
      <c r="CI18"/>
      <c r="CJ18"/>
      <c r="CK18"/>
      <c r="CL18"/>
    </row>
    <row r="19">
      <c r="A19" t="s">
        <v>149</v>
      </c>
      <c r="B19" t="s">
        <v>150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</row>
    <row r="20">
      <c r="A20" t="s">
        <v>151</v>
      </c>
      <c r="B20" t="s">
        <v>152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 t="n">
        <v>0.0</v>
      </c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</row>
    <row r="21">
      <c r="A21" t="s">
        <v>153</v>
      </c>
      <c r="B21" t="s">
        <v>154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</row>
    <row r="22">
      <c r="A22" t="s">
        <v>155</v>
      </c>
      <c r="B22" t="s">
        <v>156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</row>
    <row r="23">
      <c r="A23" t="s">
        <v>157</v>
      </c>
      <c r="B23" t="s">
        <v>158</v>
      </c>
      <c r="C23" t="n" s="35">
        <v>1.12937580771E9</v>
      </c>
      <c r="D23" t="n" s="35">
        <v>1.16262550052E9</v>
      </c>
      <c r="E23" t="n" s="35">
        <v>1.07292087506E9</v>
      </c>
      <c r="F23" t="n" s="35">
        <v>1.146032588E9</v>
      </c>
      <c r="G23" t="n" s="35">
        <v>9.5952048267E8</v>
      </c>
      <c r="H23" t="n" s="35">
        <v>9.9823696892E8</v>
      </c>
      <c r="I23" t="n" s="35">
        <v>8.5881839729E8</v>
      </c>
      <c r="J23" t="n" s="35">
        <v>9.7361472624E8</v>
      </c>
      <c r="K23" t="n" s="35">
        <v>9.5368335321E8</v>
      </c>
      <c r="L23" t="n" s="35">
        <v>9.1897656238E8</v>
      </c>
      <c r="M23" t="n" s="35">
        <v>8.3223126204E8</v>
      </c>
      <c r="N23" t="n" s="35">
        <v>9.7423955734E8</v>
      </c>
      <c r="O23" t="n" s="35">
        <v>9.4474169993E8</v>
      </c>
      <c r="P23" t="n" s="35">
        <v>8.9823343223E8</v>
      </c>
      <c r="Q23" t="n" s="35">
        <v>8.0121922335E8</v>
      </c>
      <c r="R23" t="n" s="35">
        <v>7.6276729454E8</v>
      </c>
      <c r="S23" t="n" s="35">
        <v>7.4102732125E8</v>
      </c>
      <c r="T23" t="n" s="35">
        <v>6.9356069514E8</v>
      </c>
      <c r="U23" t="n" s="35">
        <v>7.0900185249E8</v>
      </c>
      <c r="V23" t="n" s="35">
        <v>8.0867769814E8</v>
      </c>
      <c r="W23" t="n" s="35">
        <v>6.5368192269E8</v>
      </c>
      <c r="X23" t="n" s="35">
        <v>6.5762499436E8</v>
      </c>
      <c r="Y23" t="n" s="35">
        <v>6.9631968007E8</v>
      </c>
      <c r="Z23" t="n" s="35">
        <v>7.4494484763E8</v>
      </c>
      <c r="AA23" t="n" s="35">
        <v>6.3687560928E8</v>
      </c>
      <c r="AB23" t="n" s="35">
        <v>5.8491427222E8</v>
      </c>
      <c r="AC23" t="n" s="35">
        <v>5.8039863384E8</v>
      </c>
      <c r="AD23" t="n" s="35">
        <v>5.6612675193E8</v>
      </c>
      <c r="AE23" t="n" s="35">
        <v>7.8875487714E8</v>
      </c>
      <c r="AF23" t="n" s="35">
        <v>8.1206188877E8</v>
      </c>
      <c r="AG23" t="n" s="35">
        <v>7.774386455E8</v>
      </c>
      <c r="AH23" t="n" s="35">
        <v>7.791093262E8</v>
      </c>
      <c r="AI23" t="n" s="35">
        <v>7.335631748E8</v>
      </c>
      <c r="AJ23" t="n" s="35">
        <v>7.0679588427E8</v>
      </c>
      <c r="AK23" t="n" s="35">
        <v>6.7447123604E8</v>
      </c>
      <c r="AL23" t="n" s="35">
        <v>7.0103670391E8</v>
      </c>
      <c r="AM23" t="n" s="35">
        <v>7.3051366607E8</v>
      </c>
      <c r="AN23" t="n" s="35">
        <v>7.5692386506E8</v>
      </c>
      <c r="AO23" t="n" s="35">
        <v>7.5757356395E8</v>
      </c>
      <c r="AP23" t="n" s="35">
        <v>7.2710754884E8</v>
      </c>
      <c r="AQ23" t="n" s="35">
        <v>6.3481950501E8</v>
      </c>
      <c r="AR23" t="n" s="35">
        <v>6.6711439307E8</v>
      </c>
      <c r="AS23" t="n" s="35">
        <v>6.1503232872E8</v>
      </c>
      <c r="AT23" t="n" s="35">
        <v>6.0008267843E8</v>
      </c>
      <c r="AU23" t="n" s="35">
        <v>5.6127867873E8</v>
      </c>
      <c r="AV23" t="n" s="35">
        <v>5.5452054073E8</v>
      </c>
      <c r="AW23" t="n" s="35">
        <v>5.702595288E8</v>
      </c>
      <c r="AX23" t="n" s="35">
        <v>6.0453719779E8</v>
      </c>
      <c r="AY23" t="n" s="35">
        <v>6.0184129925E8</v>
      </c>
      <c r="AZ23" t="n" s="35">
        <v>6.0648517686E8</v>
      </c>
      <c r="BA23" t="n" s="35">
        <v>5.3190939187E8</v>
      </c>
      <c r="BB23" t="n" s="35">
        <v>5.2856413856E8</v>
      </c>
      <c r="BC23" t="n" s="35">
        <v>5.034984915E8</v>
      </c>
      <c r="BD23" t="n" s="35">
        <v>5.183662664E8</v>
      </c>
      <c r="BE23" t="n" s="35">
        <v>4.7372017903E8</v>
      </c>
      <c r="BF23" t="n" s="35">
        <v>4.7002871012E8</v>
      </c>
      <c r="BG23" t="n" s="35">
        <v>4.1990686719E8</v>
      </c>
      <c r="BH23" t="n" s="35">
        <v>4.3741281574E8</v>
      </c>
      <c r="BI23" t="n" s="35">
        <v>4.1106702854E8</v>
      </c>
      <c r="BJ23" t="n" s="35">
        <v>5.0726059806E8</v>
      </c>
      <c r="BK23" t="n" s="35">
        <v>4.86012322E8</v>
      </c>
      <c r="BL23" t="n" s="35">
        <v>5.136562338E8</v>
      </c>
      <c r="BM23" t="n" s="35">
        <v>4.7867543233E8</v>
      </c>
      <c r="BN23" t="n" s="35">
        <v>4.8524723748E8</v>
      </c>
      <c r="BO23" t="n" s="35">
        <v>4.79843256E8</v>
      </c>
      <c r="BP23" t="n" s="35">
        <v>5.46698639E8</v>
      </c>
      <c r="BQ23" t="n" s="35">
        <v>7.3168124649E8</v>
      </c>
      <c r="BR23" t="n" s="35">
        <v>5.63622192E8</v>
      </c>
      <c r="BS23" t="n" s="35">
        <v>6.68295282E8</v>
      </c>
      <c r="BT23" t="n" s="35">
        <v>5.73631335E8</v>
      </c>
      <c r="BU23" t="n" s="35">
        <v>5.9065505481E8</v>
      </c>
      <c r="BV23" t="n" s="35">
        <v>5.84684453E8</v>
      </c>
      <c r="BW23" t="n" s="35">
        <v>6.1933903148E8</v>
      </c>
      <c r="BX23" t="n" s="35">
        <v>6.21375367E8</v>
      </c>
      <c r="BY23" t="n" s="35">
        <v>5.8230595517E8</v>
      </c>
      <c r="BZ23" t="n" s="35">
        <v>4.0737079E8</v>
      </c>
      <c r="CA23" t="n" s="35">
        <v>3.6205910963E8</v>
      </c>
      <c r="CB23" t="n" s="35">
        <v>1.74510693E8</v>
      </c>
      <c r="CC23" t="n" s="35">
        <v>1.8004721396E8</v>
      </c>
      <c r="CD23" t="n" s="35">
        <v>1.41504673E8</v>
      </c>
      <c r="CE23" t="n" s="35">
        <v>1.1652853597E8</v>
      </c>
      <c r="CF23" t="n" s="35">
        <v>1.1486547018E8</v>
      </c>
      <c r="CG23" t="n" s="36">
        <v>3.246150038E7</v>
      </c>
      <c r="CH23" t="n" s="36">
        <v>3.022784491E7</v>
      </c>
      <c r="CI23"/>
      <c r="CJ23" t="n" s="36">
        <v>3.651855635E7</v>
      </c>
      <c r="CK23" t="n" s="36">
        <v>4.350026547E7</v>
      </c>
      <c r="CL23" t="n" s="36">
        <v>4.41897513E7</v>
      </c>
    </row>
    <row r="24">
      <c r="A24" t="s">
        <v>159</v>
      </c>
      <c r="B24" t="s">
        <v>160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 t="n" s="36">
        <v>5496868.31</v>
      </c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</row>
    <row r="25">
      <c r="A25" t="s">
        <v>161</v>
      </c>
      <c r="B25" t="s">
        <v>162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 t="n">
        <v>0.0</v>
      </c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</row>
    <row r="26">
      <c r="A26" t="s">
        <v>163</v>
      </c>
      <c r="B26" t="s">
        <v>164</v>
      </c>
      <c r="C26" t="n" s="36">
        <v>1.991564199E7</v>
      </c>
      <c r="D26" t="n" s="36">
        <v>4.223625197E7</v>
      </c>
      <c r="E26" t="n" s="35">
        <v>1.2610381748E8</v>
      </c>
      <c r="F26" t="n" s="35">
        <v>1.5971457862E8</v>
      </c>
      <c r="G26" t="n" s="36">
        <v>1.815629181E7</v>
      </c>
      <c r="H26" t="n" s="35">
        <v>3.217320015E8</v>
      </c>
      <c r="I26" t="n" s="35">
        <v>4.4947314374E8</v>
      </c>
      <c r="J26" t="n" s="35">
        <v>1.684182186E8</v>
      </c>
      <c r="K26" t="n" s="35">
        <v>1.1861258197E8</v>
      </c>
      <c r="L26" t="n" s="35">
        <v>1.7154911159E8</v>
      </c>
      <c r="M26" t="n" s="35">
        <v>7.1461591416E8</v>
      </c>
      <c r="N26" t="n" s="35">
        <v>6.6509753359E8</v>
      </c>
      <c r="O26" t="n" s="35">
        <v>5.8958536214E8</v>
      </c>
      <c r="P26" t="n" s="35">
        <v>4.6217060365E8</v>
      </c>
      <c r="Q26" t="n" s="35">
        <v>3.1474944587E8</v>
      </c>
      <c r="R26" t="n" s="35">
        <v>1.9137506397E8</v>
      </c>
      <c r="S26" t="n" s="35">
        <v>3.6761854442E8</v>
      </c>
      <c r="T26" t="n" s="35">
        <v>2.4671709231E8</v>
      </c>
      <c r="U26" t="n" s="35">
        <v>4.0736225035E8</v>
      </c>
      <c r="V26" t="n" s="35">
        <v>4.3504337312E8</v>
      </c>
      <c r="W26" t="n" s="35">
        <v>7.1540814228E8</v>
      </c>
      <c r="X26" t="n" s="35">
        <v>7.0519676647E8</v>
      </c>
      <c r="Y26" t="n" s="35">
        <v>7.0494054794E8</v>
      </c>
      <c r="Z26" t="n" s="35">
        <v>5.1444391738E8</v>
      </c>
      <c r="AA26" t="n" s="35">
        <v>4.4285939568E8</v>
      </c>
      <c r="AB26" t="n" s="36">
        <v>7.506083797E7</v>
      </c>
      <c r="AC26" t="n" s="36">
        <v>1.36764384E7</v>
      </c>
      <c r="AD26" t="n" s="36">
        <v>1.820007327E7</v>
      </c>
      <c r="AE26" t="n" s="35">
        <v>1.3282573026E8</v>
      </c>
      <c r="AF26" t="n" s="35">
        <v>1.3187002847E8</v>
      </c>
      <c r="AG26" t="n" s="35">
        <v>1.2232096233E8</v>
      </c>
      <c r="AH26" t="n" s="35">
        <v>1.379863102E8</v>
      </c>
      <c r="AI26" t="n" s="36">
        <v>3.854458487E7</v>
      </c>
      <c r="AJ26" t="n" s="36">
        <v>4.315315727E7</v>
      </c>
      <c r="AK26" t="n" s="36">
        <v>5.143802645E7</v>
      </c>
      <c r="AL26" t="n" s="36">
        <v>4.217034552E7</v>
      </c>
      <c r="AM26" t="n" s="36">
        <v>1.816979677E7</v>
      </c>
      <c r="AN26" t="n" s="36">
        <v>1.816979677E7</v>
      </c>
      <c r="AO26" t="n" s="36">
        <v>1.816906412E7</v>
      </c>
      <c r="AP26" t="n" s="36">
        <v>2.221942421E7</v>
      </c>
      <c r="AQ26"/>
      <c r="AR26"/>
      <c r="AS26" t="n" s="36">
        <v>1134793.97</v>
      </c>
      <c r="AT26" t="n" s="36">
        <v>6205675.22</v>
      </c>
      <c r="AU26" t="n" s="36">
        <v>2.352749674E7</v>
      </c>
      <c r="AV26" t="n" s="36">
        <v>2.655137119E7</v>
      </c>
      <c r="AW26" t="n" s="36">
        <v>3.730331792E7</v>
      </c>
      <c r="AX26" t="n" s="36">
        <v>3.730331792E7</v>
      </c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 t="n" s="36">
        <v>42800.0</v>
      </c>
      <c r="CC26"/>
      <c r="CD26"/>
      <c r="CE26" t="n" s="36">
        <v>90000.0</v>
      </c>
      <c r="CF26"/>
      <c r="CG26"/>
      <c r="CH26"/>
      <c r="CI26"/>
      <c r="CJ26"/>
      <c r="CK26"/>
      <c r="CL26"/>
    </row>
    <row r="27">
      <c r="A27" t="s">
        <v>165</v>
      </c>
      <c r="B27" t="s">
        <v>166</v>
      </c>
      <c r="C27" t="n" s="35">
        <v>6.67219789523E9</v>
      </c>
      <c r="D27" t="n" s="35">
        <v>6.5835055854E9</v>
      </c>
      <c r="E27" t="n" s="35">
        <v>6.33138968936E9</v>
      </c>
      <c r="F27" t="n" s="35">
        <v>6.03870614847E9</v>
      </c>
      <c r="G27" t="n" s="35">
        <v>5.9921072648E9</v>
      </c>
      <c r="H27" t="n" s="35">
        <v>5.77017009101E9</v>
      </c>
      <c r="I27" t="n" s="35">
        <v>5.77885395395E9</v>
      </c>
      <c r="J27" t="n" s="35">
        <v>5.13521693347E9</v>
      </c>
      <c r="K27" t="n" s="35">
        <v>5.12794865629E9</v>
      </c>
      <c r="L27" t="n" s="35">
        <v>5.00869209388E9</v>
      </c>
      <c r="M27" t="n" s="35">
        <v>5.31439996953E9</v>
      </c>
      <c r="N27" t="n" s="35">
        <v>4.78019608804E9</v>
      </c>
      <c r="O27" t="n" s="35">
        <v>4.61487834648E9</v>
      </c>
      <c r="P27" t="n" s="35">
        <v>4.42420784028E9</v>
      </c>
      <c r="Q27" t="n" s="35">
        <v>4.82704822003E9</v>
      </c>
      <c r="R27" t="n" s="35">
        <v>4.3057929979E9</v>
      </c>
      <c r="S27" t="n" s="35">
        <v>4.17228872643E9</v>
      </c>
      <c r="T27" t="n" s="35">
        <v>4.13363076063E9</v>
      </c>
      <c r="U27" t="n" s="35">
        <v>3.87907627914E9</v>
      </c>
      <c r="V27" t="n" s="35">
        <v>3.75934514833E9</v>
      </c>
      <c r="W27" t="n" s="35">
        <v>4.19447833371E9</v>
      </c>
      <c r="X27" t="n" s="35">
        <v>4.20021326696E9</v>
      </c>
      <c r="Y27" t="n" s="35">
        <v>4.05901685915E9</v>
      </c>
      <c r="Z27" t="n" s="35">
        <v>4.37617379166E9</v>
      </c>
      <c r="AA27" t="n" s="35">
        <v>3.85640219263E9</v>
      </c>
      <c r="AB27" t="n" s="35">
        <v>3.90430311383E9</v>
      </c>
      <c r="AC27" t="n" s="35">
        <v>3.80182295581E9</v>
      </c>
      <c r="AD27" t="n" s="35">
        <v>3.83113512818E9</v>
      </c>
      <c r="AE27" t="n" s="35">
        <v>4.57807137071E9</v>
      </c>
      <c r="AF27" t="n" s="35">
        <v>4.54357064906E9</v>
      </c>
      <c r="AG27" t="n" s="35">
        <v>4.37346322432E9</v>
      </c>
      <c r="AH27" t="n" s="35">
        <v>3.89155781185E9</v>
      </c>
      <c r="AI27" t="n" s="35">
        <v>4.00809244379E9</v>
      </c>
      <c r="AJ27" t="n" s="35">
        <v>3.91511972951E9</v>
      </c>
      <c r="AK27" t="n" s="35">
        <v>3.97134159306E9</v>
      </c>
      <c r="AL27" t="n" s="35">
        <v>3.69701730496E9</v>
      </c>
      <c r="AM27" t="n" s="35">
        <v>3.68452204823E9</v>
      </c>
      <c r="AN27" t="n" s="35">
        <v>3.63813427293E9</v>
      </c>
      <c r="AO27" t="n" s="35">
        <v>3.60799367531E9</v>
      </c>
      <c r="AP27" t="n" s="35">
        <v>3.2552939573E9</v>
      </c>
      <c r="AQ27" t="n" s="35">
        <v>3.30967716097E9</v>
      </c>
      <c r="AR27" t="n" s="35">
        <v>3.17741783698E9</v>
      </c>
      <c r="AS27" t="n" s="35">
        <v>3.15008892275E9</v>
      </c>
      <c r="AT27" t="n" s="35">
        <v>2.86956323091E9</v>
      </c>
      <c r="AU27" t="n" s="35">
        <v>2.96082800117E9</v>
      </c>
      <c r="AV27" t="n" s="35">
        <v>2.93446562221E9</v>
      </c>
      <c r="AW27" t="n" s="35">
        <v>2.85665125827E9</v>
      </c>
      <c r="AX27" t="n" s="35">
        <v>2.68245937559E9</v>
      </c>
      <c r="AY27" t="n" s="35">
        <v>2.82546304093E9</v>
      </c>
      <c r="AZ27" t="n" s="35">
        <v>2.77025015799E9</v>
      </c>
      <c r="BA27" t="n" s="35">
        <v>2.5314928375E9</v>
      </c>
      <c r="BB27" t="n" s="35">
        <v>2.31064847787E9</v>
      </c>
      <c r="BC27" t="n" s="35">
        <v>2.09356097942E9</v>
      </c>
      <c r="BD27" t="n" s="35">
        <v>1.98618286703E9</v>
      </c>
      <c r="BE27" t="n" s="35">
        <v>1.96582575154E9</v>
      </c>
      <c r="BF27" t="n" s="35">
        <v>1.84075380214E9</v>
      </c>
      <c r="BG27" t="n" s="35">
        <v>1.88634856977E9</v>
      </c>
      <c r="BH27" t="n" s="35">
        <v>1.94062978702E9</v>
      </c>
      <c r="BI27" t="n" s="35">
        <v>2.16401706018E9</v>
      </c>
      <c r="BJ27" t="n" s="35">
        <v>2.13412025257E9</v>
      </c>
      <c r="BK27" t="n" s="35">
        <v>2.45776254402E9</v>
      </c>
      <c r="BL27" t="n" s="35">
        <v>2.41177729204E9</v>
      </c>
      <c r="BM27" t="n" s="35">
        <v>2.07201618067E9</v>
      </c>
      <c r="BN27" t="n" s="35">
        <v>2.13851995737E9</v>
      </c>
      <c r="BO27" t="n" s="35">
        <v>2.123573961E9</v>
      </c>
      <c r="BP27" t="n" s="35">
        <v>2.222004076E9</v>
      </c>
      <c r="BQ27" t="n" s="35">
        <v>2.78148543671E9</v>
      </c>
      <c r="BR27" t="n" s="35">
        <v>2.352412841E9</v>
      </c>
      <c r="BS27" t="n" s="35">
        <v>2.67232728E9</v>
      </c>
      <c r="BT27" t="n" s="35">
        <v>2.220954516E9</v>
      </c>
      <c r="BU27" t="n" s="35">
        <v>2.31204946043E9</v>
      </c>
      <c r="BV27" t="n" s="35">
        <v>2.181166706E9</v>
      </c>
      <c r="BW27" t="n" s="35">
        <v>2.17913293192E9</v>
      </c>
      <c r="BX27" t="n" s="35">
        <v>2.180132387E9</v>
      </c>
      <c r="BY27" t="n" s="35">
        <v>2.09268225416E9</v>
      </c>
      <c r="BZ27" t="n" s="35">
        <v>1.676483508E9</v>
      </c>
      <c r="CA27" t="n" s="35">
        <v>1.29413050321E9</v>
      </c>
      <c r="CB27" t="n" s="35">
        <v>8.16105148E8</v>
      </c>
      <c r="CC27" t="n" s="35">
        <v>8.4934775124E8</v>
      </c>
      <c r="CD27" t="n" s="35">
        <v>7.0826295E8</v>
      </c>
      <c r="CE27" t="n" s="35">
        <v>4.8929762997E8</v>
      </c>
      <c r="CF27" t="n" s="35">
        <v>3.6347742812E8</v>
      </c>
      <c r="CG27" t="n" s="35">
        <v>3.8205873214E8</v>
      </c>
      <c r="CH27" t="n" s="35">
        <v>4.2823136526E8</v>
      </c>
      <c r="CI27" t="n" s="35">
        <v>4.0903582495E8</v>
      </c>
      <c r="CJ27" t="n" s="36">
        <v>6.082756745E7</v>
      </c>
      <c r="CK27" t="n" s="36">
        <v>7.899218729E7</v>
      </c>
      <c r="CL27" t="n" s="36">
        <v>7.633793064E7</v>
      </c>
    </row>
    <row r="28">
      <c r="A28" t="s">
        <v>167</v>
      </c>
      <c r="B28" t="s">
        <v>168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 t="n">
        <v>0.0</v>
      </c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</row>
    <row r="29">
      <c r="A29" t="s">
        <v>169</v>
      </c>
      <c r="B29" t="s">
        <v>170</v>
      </c>
      <c r="C29"/>
      <c r="D29"/>
      <c r="E29"/>
      <c r="F29"/>
      <c r="G29"/>
      <c r="H29"/>
      <c r="I29"/>
      <c r="J29"/>
      <c r="K29"/>
      <c r="L29"/>
      <c r="M29" t="n" s="36">
        <v>2112051.07</v>
      </c>
      <c r="N29" t="n" s="36">
        <v>2112051.07</v>
      </c>
      <c r="O29" t="n" s="36">
        <v>1.64784154E7</v>
      </c>
      <c r="P29" t="n" s="36">
        <v>1.64784154E7</v>
      </c>
      <c r="Q29" t="n" s="36">
        <v>1.64784154E7</v>
      </c>
      <c r="R29" t="n" s="36">
        <v>1.64784154E7</v>
      </c>
      <c r="S29" t="n" s="36">
        <v>2.168534772E7</v>
      </c>
      <c r="T29" t="n" s="36">
        <v>2.168534772E7</v>
      </c>
      <c r="U29" t="n" s="36">
        <v>2.168534772E7</v>
      </c>
      <c r="V29" t="n" s="36">
        <v>2.168534772E7</v>
      </c>
      <c r="W29" t="n" s="36">
        <v>2.15996E7</v>
      </c>
      <c r="X29" t="n" s="36">
        <v>2.15996E7</v>
      </c>
      <c r="Y29" t="n" s="36">
        <v>2.15996E7</v>
      </c>
      <c r="Z29" t="n" s="36">
        <v>2.168534772E7</v>
      </c>
      <c r="AA29" t="n" s="36">
        <v>2.15996E7</v>
      </c>
      <c r="AB29"/>
      <c r="AC29"/>
      <c r="AD29" t="n" s="36">
        <v>2.66646E7</v>
      </c>
      <c r="AE29"/>
      <c r="AF29"/>
      <c r="AG29"/>
      <c r="AH29" t="n" s="36">
        <v>2.66646E7</v>
      </c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</row>
    <row r="30">
      <c r="A30" t="s">
        <v>171</v>
      </c>
      <c r="B30" t="s">
        <v>172</v>
      </c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</row>
    <row r="31">
      <c r="A31" t="s">
        <v>173</v>
      </c>
      <c r="B31" t="s">
        <v>174</v>
      </c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 t="n">
        <v>0.0</v>
      </c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</row>
    <row r="32">
      <c r="A32" t="s">
        <v>175</v>
      </c>
      <c r="B32" t="s">
        <v>176</v>
      </c>
      <c r="C32" t="n" s="36">
        <v>9221226.51</v>
      </c>
      <c r="D32" t="n" s="36">
        <v>9151422.31</v>
      </c>
      <c r="E32" t="n" s="36">
        <v>9183990.22</v>
      </c>
      <c r="F32" t="n" s="36">
        <v>9301437.69</v>
      </c>
      <c r="G32" t="n" s="36">
        <v>9116694.85</v>
      </c>
      <c r="H32" t="n" s="36">
        <v>9118248.31</v>
      </c>
      <c r="I32" t="n" s="36">
        <v>9020461.78</v>
      </c>
      <c r="J32" t="n" s="36">
        <v>9071061.33</v>
      </c>
      <c r="K32" t="n" s="36">
        <v>9149542.7</v>
      </c>
      <c r="L32" t="n" s="35">
        <v>1.533783033E8</v>
      </c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 t="n" s="36">
        <v>2.66646E7</v>
      </c>
      <c r="AC32" t="n" s="36">
        <v>2.66646E7</v>
      </c>
      <c r="AD32" t="n" s="36">
        <v>2.66646E7</v>
      </c>
      <c r="AE32" t="n" s="36">
        <v>2.66646E7</v>
      </c>
      <c r="AF32" t="n" s="36">
        <v>2.66646E7</v>
      </c>
      <c r="AG32" t="n" s="36">
        <v>2.66646E7</v>
      </c>
      <c r="AH32" t="n">
        <v>0.0</v>
      </c>
      <c r="AI32" t="n" s="36">
        <v>2.66646E7</v>
      </c>
      <c r="AJ32" t="n" s="36">
        <v>2.66646E7</v>
      </c>
      <c r="AK32" t="n" s="36">
        <v>2.66646E7</v>
      </c>
      <c r="AL32" t="n" s="36">
        <v>6.414569816E7</v>
      </c>
      <c r="AM32" t="n" s="36">
        <v>8.631695662E7</v>
      </c>
      <c r="AN32" t="n" s="36">
        <v>8.478097185E7</v>
      </c>
      <c r="AO32" t="n" s="36">
        <v>8.626706955E7</v>
      </c>
      <c r="AP32" t="n" s="36">
        <v>8.534362984E7</v>
      </c>
      <c r="AQ32" t="n" s="36">
        <v>8.494249065E7</v>
      </c>
      <c r="AR32" t="n" s="36">
        <v>8.427960705E7</v>
      </c>
      <c r="AS32" t="n" s="36">
        <v>8.418552938E7</v>
      </c>
      <c r="AT32" t="n" s="36">
        <v>8.340420565E7</v>
      </c>
      <c r="AU32" t="n" s="36">
        <v>8.223779578E7</v>
      </c>
      <c r="AV32" t="n" s="36">
        <v>8.186176296E7</v>
      </c>
      <c r="AW32" t="n" s="36">
        <v>8.145112101E7</v>
      </c>
      <c r="AX32" t="n" s="36">
        <v>8.1451121E7</v>
      </c>
      <c r="AY32" t="n" s="36">
        <v>8.318397282E7</v>
      </c>
      <c r="AZ32" t="n" s="36">
        <v>8.310532252E7</v>
      </c>
      <c r="BA32" t="n" s="36">
        <v>8.293502524E7</v>
      </c>
      <c r="BB32" t="n" s="36">
        <v>8.293502524E7</v>
      </c>
      <c r="BC32" t="n" s="36">
        <v>8.41007097E7</v>
      </c>
      <c r="BD32" t="n" s="36">
        <v>8.398159847E7</v>
      </c>
      <c r="BE32" t="n" s="36">
        <v>8.840209335E7</v>
      </c>
      <c r="BF32" t="n" s="36">
        <v>8.383854947E7</v>
      </c>
      <c r="BG32" t="n" s="35">
        <v>1.0826028941E8</v>
      </c>
      <c r="BH32" t="n" s="35">
        <v>1.0832326681E8</v>
      </c>
      <c r="BI32" t="n" s="35">
        <v>1.0868731812E8</v>
      </c>
      <c r="BJ32" t="n" s="35">
        <v>1.0968609791E8</v>
      </c>
      <c r="BK32" t="n" s="35">
        <v>1.0178970148E8</v>
      </c>
      <c r="BL32" t="n" s="35">
        <v>1.1041036063E8</v>
      </c>
      <c r="BM32" t="n" s="35">
        <v>2.520079502E8</v>
      </c>
      <c r="BN32" t="n" s="35">
        <v>2.5216932216E8</v>
      </c>
      <c r="BO32" t="n" s="35">
        <v>3.18936242E8</v>
      </c>
      <c r="BP32" t="n" s="35">
        <v>3.14932724E8</v>
      </c>
      <c r="BQ32" t="n" s="35">
        <v>2.8529979999E8</v>
      </c>
      <c r="BR32" t="n" s="35">
        <v>3.25559332E8</v>
      </c>
      <c r="BS32" t="n" s="35">
        <v>1.94690856E8</v>
      </c>
      <c r="BT32" t="n" s="35">
        <v>2.59417077E8</v>
      </c>
      <c r="BU32" t="n" s="35">
        <v>1.8930663839E8</v>
      </c>
      <c r="BV32" t="n" s="35">
        <v>1.94498962E8</v>
      </c>
      <c r="BW32" t="n" s="35">
        <v>1.1843900795E8</v>
      </c>
      <c r="BX32" t="n" s="35">
        <v>1.21264601E8</v>
      </c>
      <c r="BY32" t="n" s="35">
        <v>1.2293031708E8</v>
      </c>
      <c r="BZ32" t="n" s="36">
        <v>9.8653375E7</v>
      </c>
      <c r="CA32" t="n" s="36">
        <v>6.204997393E7</v>
      </c>
      <c r="CB32" t="n" s="35">
        <v>1.3908815E8</v>
      </c>
      <c r="CC32" t="n" s="35">
        <v>1.0064130099E8</v>
      </c>
      <c r="CD32" t="n" s="36">
        <v>7.0066203E7</v>
      </c>
      <c r="CE32" t="n" s="36">
        <v>3.261977329E7</v>
      </c>
      <c r="CF32" t="n" s="36">
        <v>5.316676355E7</v>
      </c>
      <c r="CG32" t="n" s="36">
        <v>1.99E7</v>
      </c>
      <c r="CH32"/>
      <c r="CI32"/>
      <c r="CJ32"/>
      <c r="CK32"/>
      <c r="CL32"/>
    </row>
    <row r="33">
      <c r="A33" t="s">
        <v>177</v>
      </c>
      <c r="B33" t="s">
        <v>178</v>
      </c>
      <c r="C33" t="n" s="36">
        <v>4.352902304E7</v>
      </c>
      <c r="D33" t="n" s="36">
        <v>2.003042381E7</v>
      </c>
      <c r="E33" t="n" s="36">
        <v>2.496504514E7</v>
      </c>
      <c r="F33" t="n" s="36">
        <v>2.557593177E7</v>
      </c>
      <c r="G33" t="n" s="36">
        <v>2.337643649E7</v>
      </c>
      <c r="H33" t="n" s="36">
        <v>1.278331455E7</v>
      </c>
      <c r="I33" t="n" s="36">
        <v>5.057457985E7</v>
      </c>
      <c r="J33" t="n" s="36">
        <v>5.143751165E7</v>
      </c>
      <c r="K33" t="n" s="36">
        <v>7056785.55</v>
      </c>
      <c r="L33" t="n" s="36">
        <v>7156835.1</v>
      </c>
      <c r="M33" t="n" s="36">
        <v>5996461.35</v>
      </c>
      <c r="N33" t="n" s="36">
        <v>6000891.46</v>
      </c>
      <c r="O33" t="n" s="36">
        <v>2.089700173E7</v>
      </c>
      <c r="P33" t="n" s="36">
        <v>2.12503432E7</v>
      </c>
      <c r="Q33" t="n" s="36">
        <v>2.160368467E7</v>
      </c>
      <c r="R33" t="n" s="36">
        <v>2.195702614E7</v>
      </c>
      <c r="S33" t="n" s="36">
        <v>2.215067941E7</v>
      </c>
      <c r="T33" t="n" s="36">
        <v>2.971432473E7</v>
      </c>
      <c r="U33" t="n" s="36">
        <v>2.931151983E7</v>
      </c>
      <c r="V33" t="n" s="36">
        <v>2.99382009E7</v>
      </c>
      <c r="W33" t="n" s="36">
        <v>2.709302453E7</v>
      </c>
      <c r="X33" t="n" s="36">
        <v>2.814090852E7</v>
      </c>
      <c r="Y33" t="n" s="36">
        <v>2.665063662E7</v>
      </c>
      <c r="Z33" t="n" s="36">
        <v>2.764691636E7</v>
      </c>
      <c r="AA33" t="n" s="36">
        <v>2.547675741E7</v>
      </c>
      <c r="AB33" t="n" s="36">
        <v>2.648150897E7</v>
      </c>
      <c r="AC33" t="n" s="36">
        <v>2.748604541E7</v>
      </c>
      <c r="AD33" t="n" s="36">
        <v>2.851286619E7</v>
      </c>
      <c r="AE33" t="n" s="36">
        <v>7.904213611E7</v>
      </c>
      <c r="AF33" t="n" s="36">
        <v>7.922979223E7</v>
      </c>
      <c r="AG33" t="n" s="36">
        <v>8.045231347E7</v>
      </c>
      <c r="AH33" t="n" s="36">
        <v>8.224455984E7</v>
      </c>
      <c r="AI33" t="n" s="36">
        <v>8.107020972E7</v>
      </c>
      <c r="AJ33" t="n" s="36">
        <v>8.274638223E7</v>
      </c>
      <c r="AK33" t="n" s="36">
        <v>8.442255474E7</v>
      </c>
      <c r="AL33" t="n" s="36">
        <v>8.609872725E7</v>
      </c>
      <c r="AM33" t="n" s="36">
        <v>8.519878944E7</v>
      </c>
      <c r="AN33" t="n" s="36">
        <v>8.688383034E7</v>
      </c>
      <c r="AO33" t="n" s="36">
        <v>8.856887124E7</v>
      </c>
      <c r="AP33" t="n" s="36">
        <v>9.025391214E7</v>
      </c>
      <c r="AQ33" t="n" s="36">
        <v>8.744055609E7</v>
      </c>
      <c r="AR33" t="n" s="36">
        <v>8.912559699E7</v>
      </c>
      <c r="AS33" t="n" s="36">
        <v>9.081116861E7</v>
      </c>
      <c r="AT33" t="n" s="36">
        <v>9.159869087E7</v>
      </c>
      <c r="AU33" t="n" s="36">
        <v>9.418718917E7</v>
      </c>
      <c r="AV33" t="n" s="36">
        <v>9.587641855E7</v>
      </c>
      <c r="AW33" t="n" s="36">
        <v>9.659927158E7</v>
      </c>
      <c r="AX33" t="n" s="36">
        <v>9.779915646E7</v>
      </c>
      <c r="AY33" t="n" s="36">
        <v>9.883835839E7</v>
      </c>
      <c r="AZ33" t="n" s="36">
        <v>9.987756031E7</v>
      </c>
      <c r="BA33" t="n" s="35">
        <v>1.009512544E8</v>
      </c>
      <c r="BB33" t="n" s="35">
        <v>1.0247051667E8</v>
      </c>
      <c r="BC33" t="n" s="35">
        <v>1.036139351E8</v>
      </c>
      <c r="BD33" t="n" s="35">
        <v>1.1127019197E8</v>
      </c>
      <c r="BE33" t="n" s="35">
        <v>1.321247514E8</v>
      </c>
      <c r="BF33" t="n" s="35">
        <v>1.0709553687E8</v>
      </c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</row>
    <row r="34">
      <c r="A34" t="s">
        <v>179</v>
      </c>
      <c r="B34" t="s">
        <v>180</v>
      </c>
      <c r="C34" t="n" s="35">
        <v>2.28900314494E9</v>
      </c>
      <c r="D34" t="n" s="35">
        <v>2.307839211E9</v>
      </c>
      <c r="E34" t="n" s="35">
        <v>2.33476134258E9</v>
      </c>
      <c r="F34" t="n" s="35">
        <v>2.3775392033E9</v>
      </c>
      <c r="G34" t="n" s="35">
        <v>2.36579353149E9</v>
      </c>
      <c r="H34" t="n" s="35">
        <v>2.39937250951E9</v>
      </c>
      <c r="I34" t="n" s="35">
        <v>2.34442223941E9</v>
      </c>
      <c r="J34" t="n" s="35">
        <v>2.38546475172E9</v>
      </c>
      <c r="K34" t="n" s="35">
        <v>2.42142227844E9</v>
      </c>
      <c r="L34" t="n" s="35">
        <v>2.23329470834E9</v>
      </c>
      <c r="M34" t="n" s="35">
        <v>2.28591216079E9</v>
      </c>
      <c r="N34" t="n" s="35">
        <v>2.32858442012E9</v>
      </c>
      <c r="O34" t="n" s="35">
        <v>2.33279977541E9</v>
      </c>
      <c r="P34" t="n" s="35">
        <v>2.33104208569E9</v>
      </c>
      <c r="Q34" t="n" s="35">
        <v>2.38407706823E9</v>
      </c>
      <c r="R34" t="n" s="35">
        <v>2.2693346799E9</v>
      </c>
      <c r="S34" t="n" s="35">
        <v>2.287020753E9</v>
      </c>
      <c r="T34" t="n" s="35">
        <v>2.30921307106E9</v>
      </c>
      <c r="U34" t="n" s="35">
        <v>2.34376812759E9</v>
      </c>
      <c r="V34" t="n" s="35">
        <v>2.23249661298E9</v>
      </c>
      <c r="W34" t="n" s="35">
        <v>1.81906780183E9</v>
      </c>
      <c r="X34" t="n" s="35">
        <v>1.78393274297E9</v>
      </c>
      <c r="Y34" t="n" s="35">
        <v>1.81269398577E9</v>
      </c>
      <c r="Z34" t="n" s="35">
        <v>2.11566396688E9</v>
      </c>
      <c r="AA34" t="n" s="35">
        <v>1.8364925179E9</v>
      </c>
      <c r="AB34" t="n" s="35">
        <v>1.87303508921E9</v>
      </c>
      <c r="AC34" t="n" s="35">
        <v>1.8471068251E9</v>
      </c>
      <c r="AD34" t="n" s="35">
        <v>1.86486787001E9</v>
      </c>
      <c r="AE34" t="n" s="35">
        <v>1.89493098809E9</v>
      </c>
      <c r="AF34" t="n" s="35">
        <v>1.91130303435E9</v>
      </c>
      <c r="AG34" t="n" s="35">
        <v>1.93051617578E9</v>
      </c>
      <c r="AH34" t="n" s="35">
        <v>1.92621161509E9</v>
      </c>
      <c r="AI34" t="n" s="35">
        <v>1.51286753756E9</v>
      </c>
      <c r="AJ34" t="n" s="35">
        <v>1.51861526289E9</v>
      </c>
      <c r="AK34" t="n" s="35">
        <v>1.52567889886E9</v>
      </c>
      <c r="AL34" t="n" s="35">
        <v>1.4262541612E9</v>
      </c>
      <c r="AM34" t="n" s="35">
        <v>1.39769283163E9</v>
      </c>
      <c r="AN34" t="n" s="35">
        <v>1.39895334962E9</v>
      </c>
      <c r="AO34" t="n" s="35">
        <v>1.41358655393E9</v>
      </c>
      <c r="AP34" t="n" s="35">
        <v>1.35309793234E9</v>
      </c>
      <c r="AQ34" t="n" s="35">
        <v>1.30369245398E9</v>
      </c>
      <c r="AR34" t="n" s="35">
        <v>1.30841197748E9</v>
      </c>
      <c r="AS34" t="n" s="35">
        <v>1.32876079761E9</v>
      </c>
      <c r="AT34" t="n" s="35">
        <v>1.35216887577E9</v>
      </c>
      <c r="AU34" t="n" s="35">
        <v>1.21311574868E9</v>
      </c>
      <c r="AV34" t="n" s="35">
        <v>1.15353086296E9</v>
      </c>
      <c r="AW34" t="n" s="35">
        <v>1.10588282674E9</v>
      </c>
      <c r="AX34" t="n" s="35">
        <v>1.09615083387E9</v>
      </c>
      <c r="AY34" t="n" s="35">
        <v>1.06056220117E9</v>
      </c>
      <c r="AZ34" t="n" s="35">
        <v>1.06651257798E9</v>
      </c>
      <c r="BA34" t="n" s="35">
        <v>9.5215419967E8</v>
      </c>
      <c r="BB34" t="n" s="35">
        <v>9.5351288673E8</v>
      </c>
      <c r="BC34" t="n" s="35">
        <v>1.06969513894E9</v>
      </c>
      <c r="BD34" t="n" s="35">
        <v>1.07471084577E9</v>
      </c>
      <c r="BE34" t="n" s="35">
        <v>1.00326938302E9</v>
      </c>
      <c r="BF34" t="n" s="35">
        <v>1.0243654989E9</v>
      </c>
      <c r="BG34" t="n" s="35">
        <v>1.14375373133E9</v>
      </c>
      <c r="BH34" t="n" s="35">
        <v>1.14497647299E9</v>
      </c>
      <c r="BI34" t="n" s="35">
        <v>1.14458719148E9</v>
      </c>
      <c r="BJ34" t="n" s="35">
        <v>1.34003741283E9</v>
      </c>
      <c r="BK34" t="n" s="35">
        <v>1.38829091106E9</v>
      </c>
      <c r="BL34" t="n" s="35">
        <v>1.39265201361E9</v>
      </c>
      <c r="BM34" t="n" s="35">
        <v>1.41162173704E9</v>
      </c>
      <c r="BN34" t="n" s="35">
        <v>1.43251099137E9</v>
      </c>
      <c r="BO34" t="n" s="35">
        <v>1.100989024E9</v>
      </c>
      <c r="BP34" t="n" s="35">
        <v>1.20352884E9</v>
      </c>
      <c r="BQ34" t="n" s="35">
        <v>1.41072776729E9</v>
      </c>
      <c r="BR34" t="n" s="35">
        <v>1.285518268E9</v>
      </c>
      <c r="BS34" t="n" s="35">
        <v>1.045323613E9</v>
      </c>
      <c r="BT34" t="n" s="35">
        <v>9.97058433E8</v>
      </c>
      <c r="BU34" t="n" s="35">
        <v>9.7682344444E8</v>
      </c>
      <c r="BV34" t="n" s="35">
        <v>9.81325317E8</v>
      </c>
      <c r="BW34" t="n" s="35">
        <v>9.7040924709E8</v>
      </c>
      <c r="BX34" t="n" s="35">
        <v>9.47916709E8</v>
      </c>
      <c r="BY34" t="n" s="35">
        <v>9.4064198651E8</v>
      </c>
      <c r="BZ34" t="n" s="35">
        <v>8.38025924E8</v>
      </c>
      <c r="CA34" t="n" s="35">
        <v>6.4884181441E8</v>
      </c>
      <c r="CB34" t="n" s="35">
        <v>3.71573624E8</v>
      </c>
      <c r="CC34"/>
      <c r="CD34"/>
      <c r="CE34"/>
      <c r="CF34"/>
      <c r="CG34"/>
      <c r="CH34"/>
      <c r="CI34"/>
      <c r="CJ34"/>
      <c r="CK34"/>
      <c r="CL34"/>
    </row>
    <row r="35">
      <c r="A35" t="s">
        <v>181</v>
      </c>
      <c r="B35" t="s">
        <v>182</v>
      </c>
      <c r="C35" t="n" s="35">
        <v>3.500837417E8</v>
      </c>
      <c r="D35" t="n" s="35">
        <v>3.2520644459E8</v>
      </c>
      <c r="E35" t="n" s="35">
        <v>2.6853944835E8</v>
      </c>
      <c r="F35" t="n" s="35">
        <v>2.4421561929E8</v>
      </c>
      <c r="G35" t="n" s="35">
        <v>2.4661959335E8</v>
      </c>
      <c r="H35" t="n" s="35">
        <v>2.2021310086E8</v>
      </c>
      <c r="I35" t="n" s="35">
        <v>2.5895548952E8</v>
      </c>
      <c r="J35" t="n" s="35">
        <v>2.4698983561E8</v>
      </c>
      <c r="K35" t="n" s="35">
        <v>2.3954457255E8</v>
      </c>
      <c r="L35" t="n" s="35">
        <v>1.8328862643E8</v>
      </c>
      <c r="M35" t="n" s="35">
        <v>1.3630285073E8</v>
      </c>
      <c r="N35" t="n" s="35">
        <v>1.2105937807E8</v>
      </c>
      <c r="O35" t="n" s="35">
        <v>1.2363230543E8</v>
      </c>
      <c r="P35" t="n" s="35">
        <v>1.5558032363E8</v>
      </c>
      <c r="Q35" t="n" s="35">
        <v>1.0414502579E8</v>
      </c>
      <c r="R35" t="n" s="36">
        <v>9.20364313E7</v>
      </c>
      <c r="S35" t="n" s="35">
        <v>1.0318872342E8</v>
      </c>
      <c r="T35" t="n" s="35">
        <v>1.1571732311E8</v>
      </c>
      <c r="U35" t="n" s="35">
        <v>1.3459882234E8</v>
      </c>
      <c r="V35" t="n" s="35">
        <v>2.116749506E8</v>
      </c>
      <c r="W35" t="n" s="35">
        <v>1.9695660291E8</v>
      </c>
      <c r="X35" t="n" s="35">
        <v>2.5235451963E8</v>
      </c>
      <c r="Y35" t="n" s="35">
        <v>2.4391092742E8</v>
      </c>
      <c r="Z35" t="n" s="35">
        <v>2.0765466817E8</v>
      </c>
      <c r="AA35" t="n" s="35">
        <v>1.7696174271E8</v>
      </c>
      <c r="AB35" t="n" s="35">
        <v>1.5971953636E8</v>
      </c>
      <c r="AC35" t="n" s="35">
        <v>1.6727213413E8</v>
      </c>
      <c r="AD35" t="n" s="35">
        <v>1.5261448893E8</v>
      </c>
      <c r="AE35" t="n" s="35">
        <v>1.7691053953E8</v>
      </c>
      <c r="AF35" t="n" s="35">
        <v>1.5534438186E8</v>
      </c>
      <c r="AG35" t="n" s="35">
        <v>1.0922477669E8</v>
      </c>
      <c r="AH35" t="n" s="35">
        <v>1.0154455857E8</v>
      </c>
      <c r="AI35" t="n" s="35">
        <v>4.4006185805E8</v>
      </c>
      <c r="AJ35" t="n" s="35">
        <v>4.4625610845E8</v>
      </c>
      <c r="AK35" t="n" s="35">
        <v>3.7792458451E8</v>
      </c>
      <c r="AL35" t="n" s="35">
        <v>4.0115396507E8</v>
      </c>
      <c r="AM35" t="n" s="35">
        <v>2.5187505105E8</v>
      </c>
      <c r="AN35" t="n" s="35">
        <v>2.3877384094E8</v>
      </c>
      <c r="AO35" t="n" s="35">
        <v>1.8459849043E8</v>
      </c>
      <c r="AP35" t="n" s="35">
        <v>2.5013599562E8</v>
      </c>
      <c r="AQ35" t="n" s="35">
        <v>1.2276162973E8</v>
      </c>
      <c r="AR35" t="n" s="35">
        <v>1.2479054769E8</v>
      </c>
      <c r="AS35" t="n" s="36">
        <v>8.422755055E7</v>
      </c>
      <c r="AT35" t="n" s="36">
        <v>7.438954771E7</v>
      </c>
      <c r="AU35" t="n" s="35">
        <v>1.2435096992E8</v>
      </c>
      <c r="AV35" t="n" s="35">
        <v>1.1769677885E8</v>
      </c>
      <c r="AW35" t="n" s="35">
        <v>1.3057227014E8</v>
      </c>
      <c r="AX35" t="n" s="35">
        <v>1.1831294909E8</v>
      </c>
      <c r="AY35" t="n" s="36">
        <v>8.596093222E7</v>
      </c>
      <c r="AZ35" t="n" s="36">
        <v>7.185286612E7</v>
      </c>
      <c r="BA35" t="n" s="36">
        <v>5.571814255E7</v>
      </c>
      <c r="BB35" t="n" s="36">
        <v>4.387315043E7</v>
      </c>
      <c r="BC35" t="n" s="36">
        <v>5.774078385E7</v>
      </c>
      <c r="BD35" t="n" s="36">
        <v>4.303150249E7</v>
      </c>
      <c r="BE35" t="n" s="36">
        <v>6.84438636E7</v>
      </c>
      <c r="BF35" t="n" s="36">
        <v>4.913349281E7</v>
      </c>
      <c r="BG35" t="n" s="35">
        <v>2.092898956E8</v>
      </c>
      <c r="BH35" t="n" s="35">
        <v>1.8674127125E8</v>
      </c>
      <c r="BI35" t="n" s="35">
        <v>1.8629223977E8</v>
      </c>
      <c r="BJ35" t="n" s="35">
        <v>1.6466051933E8</v>
      </c>
      <c r="BK35" t="n" s="35">
        <v>1.5313274261E8</v>
      </c>
      <c r="BL35" t="n" s="35">
        <v>1.5772581784E8</v>
      </c>
      <c r="BM35" t="n" s="35">
        <v>1.3531376885E8</v>
      </c>
      <c r="BN35" t="n" s="35">
        <v>1.1963689497E8</v>
      </c>
      <c r="BO35" t="n" s="35">
        <v>4.62640928E8</v>
      </c>
      <c r="BP35" t="n" s="35">
        <v>3.5867873E8</v>
      </c>
      <c r="BQ35" t="n" s="35">
        <v>3.187016465E8</v>
      </c>
      <c r="BR35" t="n" s="35">
        <v>2.53173419E8</v>
      </c>
      <c r="BS35" t="n" s="35">
        <v>3.31090317E8</v>
      </c>
      <c r="BT35" t="n" s="35">
        <v>2.14119011E8</v>
      </c>
      <c r="BU35" t="n" s="35">
        <v>1.7483468134E8</v>
      </c>
      <c r="BV35" t="n" s="35">
        <v>1.38638987E8</v>
      </c>
      <c r="BW35" t="n" s="35">
        <v>1.2423496821E8</v>
      </c>
      <c r="BX35" t="n" s="35">
        <v>1.13040087E8</v>
      </c>
      <c r="BY35" t="n" s="36">
        <v>9.418454536E7</v>
      </c>
      <c r="BZ35" t="n" s="36">
        <v>7.1483957E7</v>
      </c>
      <c r="CA35" t="n" s="36">
        <v>4.830454358E7</v>
      </c>
      <c r="CB35" t="n" s="36">
        <v>3.7157916E7</v>
      </c>
      <c r="CC35"/>
      <c r="CD35"/>
      <c r="CE35"/>
      <c r="CF35"/>
      <c r="CG35"/>
      <c r="CH35"/>
      <c r="CI35"/>
      <c r="CJ35"/>
      <c r="CK35"/>
      <c r="CL35"/>
    </row>
    <row r="36">
      <c r="A36" t="s">
        <v>183</v>
      </c>
      <c r="B36" t="s">
        <v>184</v>
      </c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 t="n" s="36">
        <v>5991515.66</v>
      </c>
      <c r="AU36" t="n" s="36">
        <v>6391395.86</v>
      </c>
      <c r="AV36" t="n" s="36">
        <v>6419934.53</v>
      </c>
      <c r="AW36" t="n" s="36">
        <v>8679810.12</v>
      </c>
      <c r="AX36" t="n" s="36">
        <v>9470795.31</v>
      </c>
      <c r="AY36" t="n" s="36">
        <v>8723772.09</v>
      </c>
      <c r="AZ36" t="n" s="36">
        <v>4131808.09</v>
      </c>
      <c r="BA36" t="n" s="36">
        <v>639427.5</v>
      </c>
      <c r="BB36" t="n" s="36">
        <v>387700.0</v>
      </c>
      <c r="BC36" t="n" s="36">
        <v>329158.85</v>
      </c>
      <c r="BD36" t="n" s="36">
        <v>464390.0</v>
      </c>
      <c r="BE36" t="n" s="36">
        <v>3436844.0</v>
      </c>
      <c r="BF36" t="n" s="36">
        <v>3345654.0</v>
      </c>
      <c r="BG36" t="n" s="36">
        <v>8598452.48</v>
      </c>
      <c r="BH36" t="n" s="36">
        <v>3125024.59</v>
      </c>
      <c r="BI36" t="n" s="36">
        <v>162936.62</v>
      </c>
      <c r="BJ36" t="n" s="36">
        <v>239414.49</v>
      </c>
      <c r="BK36" t="n" s="36">
        <v>15014.25</v>
      </c>
      <c r="BL36" t="n" s="36">
        <v>15014.25</v>
      </c>
      <c r="BM36" t="n" s="36">
        <v>15014.25</v>
      </c>
      <c r="BN36" t="n">
        <v>1914.25</v>
      </c>
      <c r="BO36" t="n" s="36">
        <v>120368.0</v>
      </c>
      <c r="BP36" t="n" s="36">
        <v>40868.0</v>
      </c>
      <c r="BQ36" t="n" s="36">
        <v>99514.25</v>
      </c>
      <c r="BR36"/>
      <c r="BS36" t="n" s="36">
        <v>62705.0</v>
      </c>
      <c r="BT36" t="n">
        <v>3927.0</v>
      </c>
      <c r="BU36" t="n" s="36">
        <v>1088497.75</v>
      </c>
      <c r="BV36" t="n" s="36">
        <v>432320.0</v>
      </c>
      <c r="BW36" t="n" s="36">
        <v>406093.16</v>
      </c>
      <c r="BX36" t="n" s="36">
        <v>256580.0</v>
      </c>
      <c r="BY36" t="n" s="36">
        <v>1164560.02</v>
      </c>
      <c r="BZ36" t="n" s="36">
        <v>761345.0</v>
      </c>
      <c r="CA36" t="n" s="36">
        <v>68208.96</v>
      </c>
      <c r="CB36"/>
      <c r="CC36"/>
      <c r="CD36"/>
      <c r="CE36"/>
      <c r="CF36"/>
      <c r="CG36"/>
      <c r="CH36"/>
      <c r="CI36"/>
      <c r="CJ36"/>
      <c r="CK36"/>
      <c r="CL36"/>
    </row>
    <row r="37">
      <c r="A37" t="s">
        <v>185</v>
      </c>
      <c r="B37" t="s">
        <v>186</v>
      </c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 t="n">
        <v>4900.01</v>
      </c>
      <c r="V37"/>
      <c r="W37"/>
      <c r="X37"/>
      <c r="Y37"/>
      <c r="Z37"/>
      <c r="AA37"/>
      <c r="AB37"/>
      <c r="AC37" t="n">
        <v>1904.47</v>
      </c>
      <c r="AD37"/>
      <c r="AE37"/>
      <c r="AF37"/>
      <c r="AG37"/>
      <c r="AH37" t="n">
        <v>0.0</v>
      </c>
      <c r="AI37"/>
      <c r="AJ37"/>
      <c r="AK37" t="n">
        <v>3441.0</v>
      </c>
      <c r="AL37"/>
      <c r="AM37" t="n">
        <v>5307.37</v>
      </c>
      <c r="AN37"/>
      <c r="AO37"/>
      <c r="AP37"/>
      <c r="AQ37"/>
      <c r="AR37"/>
      <c r="AS37"/>
      <c r="AT37"/>
      <c r="AU37"/>
      <c r="AV37"/>
      <c r="AW37"/>
      <c r="AX37"/>
      <c r="AY37" t="n" s="36">
        <v>2.632869158E7</v>
      </c>
      <c r="AZ37" t="n" s="36">
        <v>2.613547087E7</v>
      </c>
      <c r="BA37" t="n" s="36">
        <v>2.583578777E7</v>
      </c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 t="n" s="36">
        <v>-121430.0</v>
      </c>
      <c r="BR37"/>
      <c r="BS37" t="n" s="36">
        <v>599571.0</v>
      </c>
      <c r="BT37"/>
      <c r="BU37"/>
      <c r="BV37"/>
      <c r="BW37"/>
      <c r="BX37" t="n" s="36">
        <v>-139645.0</v>
      </c>
      <c r="BY37" t="n" s="36">
        <v>27255.45</v>
      </c>
      <c r="BZ37"/>
      <c r="CA37"/>
      <c r="CB37" t="n" s="36">
        <v>4948303.0</v>
      </c>
      <c r="CC37"/>
      <c r="CD37"/>
      <c r="CE37" t="n" s="36">
        <v>116556.22</v>
      </c>
      <c r="CF37"/>
      <c r="CG37"/>
      <c r="CH37"/>
      <c r="CI37"/>
      <c r="CJ37"/>
      <c r="CK37"/>
      <c r="CL37"/>
    </row>
    <row r="38">
      <c r="A38" t="s">
        <v>187</v>
      </c>
      <c r="B38" t="s">
        <v>188</v>
      </c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 t="n">
        <v>0.0</v>
      </c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</row>
    <row r="39">
      <c r="A39" t="s">
        <v>189</v>
      </c>
      <c r="B39" t="s">
        <v>190</v>
      </c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 t="n">
        <v>0.0</v>
      </c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</row>
    <row r="40">
      <c r="A40" t="s">
        <v>191</v>
      </c>
      <c r="B40" t="s">
        <v>192</v>
      </c>
      <c r="C40" t="n" s="35">
        <v>1.06875049847E9</v>
      </c>
      <c r="D40" t="n" s="35">
        <v>1.07234688675E9</v>
      </c>
      <c r="E40" t="n" s="35">
        <v>1.05560718299E9</v>
      </c>
      <c r="F40" t="n" s="35">
        <v>1.07397694406E9</v>
      </c>
      <c r="G40" t="n" s="35">
        <v>1.06428701519E9</v>
      </c>
      <c r="H40" t="n" s="35">
        <v>1.07265895306E9</v>
      </c>
      <c r="I40" t="n" s="35">
        <v>1.04636863417E9</v>
      </c>
      <c r="J40" t="n" s="35">
        <v>1.05393960197E9</v>
      </c>
      <c r="K40" t="n" s="35">
        <v>1.09259708332E9</v>
      </c>
      <c r="L40" t="n" s="35">
        <v>9.4425826686E8</v>
      </c>
      <c r="M40" t="n" s="35">
        <v>9.5710347984E8</v>
      </c>
      <c r="N40" t="n" s="35">
        <v>9.6847557769E8</v>
      </c>
      <c r="O40" t="n" s="35">
        <v>9.8195275217E8</v>
      </c>
      <c r="P40" t="n" s="35">
        <v>9.9665385529E8</v>
      </c>
      <c r="Q40" t="n" s="35">
        <v>9.9038068775E8</v>
      </c>
      <c r="R40" t="n" s="35">
        <v>7.7869966128E8</v>
      </c>
      <c r="S40" t="n" s="35">
        <v>7.8241802756E8</v>
      </c>
      <c r="T40" t="n" s="35">
        <v>7.9196964836E8</v>
      </c>
      <c r="U40" t="n" s="35">
        <v>7.6468892805E8</v>
      </c>
      <c r="V40" t="n" s="35">
        <v>7.7586943479E8</v>
      </c>
      <c r="W40" t="n" s="35">
        <v>2.2570058696E8</v>
      </c>
      <c r="X40" t="n" s="35">
        <v>2.3029729384E8</v>
      </c>
      <c r="Y40" t="n" s="35">
        <v>2.344879372E8</v>
      </c>
      <c r="Z40" t="n" s="35">
        <v>2.4867026575E8</v>
      </c>
      <c r="AA40" t="n" s="35">
        <v>2.3792036125E8</v>
      </c>
      <c r="AB40" t="n" s="35">
        <v>2.4282749294E8</v>
      </c>
      <c r="AC40" t="n" s="35">
        <v>2.3771731648E8</v>
      </c>
      <c r="AD40" t="n" s="35">
        <v>2.4164031605E8</v>
      </c>
      <c r="AE40" t="n" s="35">
        <v>2.3792071984E8</v>
      </c>
      <c r="AF40" t="n" s="35">
        <v>2.2725764456E8</v>
      </c>
      <c r="AG40" t="n" s="35">
        <v>2.312710305E8</v>
      </c>
      <c r="AH40" t="n" s="35">
        <v>2.2220700553E8</v>
      </c>
      <c r="AI40" t="n" s="35">
        <v>2.0841403643E8</v>
      </c>
      <c r="AJ40" t="n" s="35">
        <v>2.1311262934E8</v>
      </c>
      <c r="AK40" t="n" s="35">
        <v>2.1903233546E8</v>
      </c>
      <c r="AL40" t="n" s="35">
        <v>2.233721375E8</v>
      </c>
      <c r="AM40" t="n" s="35">
        <v>2.2671893402E8</v>
      </c>
      <c r="AN40" t="n" s="35">
        <v>1.9959031499E8</v>
      </c>
      <c r="AO40" t="n" s="35">
        <v>2.0428907029E8</v>
      </c>
      <c r="AP40" t="n" s="35">
        <v>1.782645353E8</v>
      </c>
      <c r="AQ40" t="n" s="35">
        <v>1.7109275521E8</v>
      </c>
      <c r="AR40" t="n" s="35">
        <v>1.7822202879E8</v>
      </c>
      <c r="AS40" t="n" s="35">
        <v>1.7605279265E8</v>
      </c>
      <c r="AT40" t="n" s="35">
        <v>1.8011284047E8</v>
      </c>
      <c r="AU40" t="n" s="35">
        <v>1.4833830196E8</v>
      </c>
      <c r="AV40" t="n" s="35">
        <v>1.3355613503E8</v>
      </c>
      <c r="AW40" t="n" s="35">
        <v>1.4139089702E8</v>
      </c>
      <c r="AX40" t="n" s="35">
        <v>1.3142896365E8</v>
      </c>
      <c r="AY40" t="n" s="35">
        <v>1.4750547717E8</v>
      </c>
      <c r="AZ40" t="n" s="35">
        <v>1.5077176002E8</v>
      </c>
      <c r="BA40" t="n" s="35">
        <v>1.444931458E8</v>
      </c>
      <c r="BB40" t="n" s="35">
        <v>1.4286249657E8</v>
      </c>
      <c r="BC40" t="n" s="35">
        <v>1.2951388309E8</v>
      </c>
      <c r="BD40" t="n" s="35">
        <v>1.360195141E8</v>
      </c>
      <c r="BE40" t="n" s="35">
        <v>1.2798875368E8</v>
      </c>
      <c r="BF40" t="n" s="35">
        <v>1.5130846768E8</v>
      </c>
      <c r="BG40" t="n" s="36">
        <v>4.728593172E7</v>
      </c>
      <c r="BH40" t="n" s="36">
        <v>4.909416259E7</v>
      </c>
      <c r="BI40" t="n" s="36">
        <v>4.419038845E7</v>
      </c>
      <c r="BJ40" t="n" s="36">
        <v>5.330751536E7</v>
      </c>
      <c r="BK40" t="n" s="36">
        <v>6.879564853E7</v>
      </c>
      <c r="BL40" t="n" s="36">
        <v>7.037752673E7</v>
      </c>
      <c r="BM40" t="n" s="36">
        <v>7.278954577E7</v>
      </c>
      <c r="BN40" t="n" s="36">
        <v>7.488835521E7</v>
      </c>
      <c r="BO40" t="n" s="36">
        <v>7.9128494E7</v>
      </c>
      <c r="BP40" t="n" s="36">
        <v>7.9360423E7</v>
      </c>
      <c r="BQ40" t="n" s="36">
        <v>8.130041878E7</v>
      </c>
      <c r="BR40" t="n" s="36">
        <v>7.8530823E7</v>
      </c>
      <c r="BS40" t="n" s="36">
        <v>9.50008E7</v>
      </c>
      <c r="BT40" t="n" s="36">
        <v>9.5155512E7</v>
      </c>
      <c r="BU40" t="n" s="36">
        <v>7.658820275E7</v>
      </c>
      <c r="BV40" t="n" s="36">
        <v>7.5867696E7</v>
      </c>
      <c r="BW40" t="n" s="36">
        <v>8.019653502E7</v>
      </c>
      <c r="BX40" t="n" s="36">
        <v>8.1398085E7</v>
      </c>
      <c r="BY40" t="n" s="36">
        <v>8.264586492E7</v>
      </c>
      <c r="BZ40" t="n" s="36">
        <v>4.5231046E7</v>
      </c>
      <c r="CA40" t="n" s="36">
        <v>5.738959747E7</v>
      </c>
      <c r="CB40" t="n" s="36">
        <v>3.8584387E7</v>
      </c>
      <c r="CC40" t="n" s="36">
        <v>5.901880473E7</v>
      </c>
      <c r="CD40" t="n" s="36">
        <v>6.163017901E7</v>
      </c>
      <c r="CE40" t="n" s="36">
        <v>6.439153662E7</v>
      </c>
      <c r="CF40" t="n" s="36">
        <v>6.748101088E7</v>
      </c>
      <c r="CG40"/>
      <c r="CH40"/>
      <c r="CI40"/>
      <c r="CJ40"/>
      <c r="CK40"/>
      <c r="CL40"/>
    </row>
    <row r="41">
      <c r="A41" t="s">
        <v>193</v>
      </c>
      <c r="B41" t="s">
        <v>194</v>
      </c>
      <c r="C41" t="n" s="35">
        <v>6.2187433235E8</v>
      </c>
      <c r="D41" t="n" s="35">
        <v>5.9525233729E8</v>
      </c>
      <c r="E41" t="n" s="35">
        <v>5.882988006E8</v>
      </c>
      <c r="F41" t="n" s="35">
        <v>5.6343063564E8</v>
      </c>
      <c r="G41" t="n" s="35">
        <v>5.5591396868E8</v>
      </c>
      <c r="H41" t="n" s="35">
        <v>5.2438908898E8</v>
      </c>
      <c r="I41" t="n" s="35">
        <v>5.0449536181E8</v>
      </c>
      <c r="J41" t="n" s="35">
        <v>4.7164483165E8</v>
      </c>
      <c r="K41" t="n" s="35">
        <v>4.4172877702E8</v>
      </c>
      <c r="L41" t="n" s="35">
        <v>4.1611266404E8</v>
      </c>
      <c r="M41" t="n" s="35">
        <v>3.7103892111E8</v>
      </c>
      <c r="N41" t="n" s="35">
        <v>3.4732294397E8</v>
      </c>
      <c r="O41" t="n" s="35">
        <v>3.3115562774E8</v>
      </c>
      <c r="P41" t="n" s="35">
        <v>3.0128230761E8</v>
      </c>
      <c r="Q41" t="n" s="35">
        <v>2.7574099031E8</v>
      </c>
      <c r="R41" t="n" s="35">
        <v>2.5318243528E8</v>
      </c>
      <c r="S41" t="n" s="35">
        <v>2.3560051265E8</v>
      </c>
      <c r="T41" t="n" s="35">
        <v>2.2148719427E8</v>
      </c>
      <c r="U41" t="n" s="35">
        <v>2.0949859433E8</v>
      </c>
      <c r="V41" t="n" s="35">
        <v>2.0209557178E8</v>
      </c>
      <c r="W41" t="n" s="35">
        <v>1.604241244E8</v>
      </c>
      <c r="X41" t="n" s="35">
        <v>1.553656653E8</v>
      </c>
      <c r="Y41" t="n" s="35">
        <v>1.5021483382E8</v>
      </c>
      <c r="Z41" t="n" s="35">
        <v>1.6233938674E8</v>
      </c>
      <c r="AA41" t="n" s="35">
        <v>1.5609088943E8</v>
      </c>
      <c r="AB41" t="n" s="35">
        <v>1.5358813153E8</v>
      </c>
      <c r="AC41" t="n" s="35">
        <v>1.4977458398E8</v>
      </c>
      <c r="AD41" t="n" s="35">
        <v>1.4308902869E8</v>
      </c>
      <c r="AE41" t="n" s="35">
        <v>1.5061562721E8</v>
      </c>
      <c r="AF41" t="n" s="35">
        <v>1.3607566593E8</v>
      </c>
      <c r="AG41" t="n" s="35">
        <v>1.2753526269E8</v>
      </c>
      <c r="AH41" t="n" s="35">
        <v>1.2074866715E8</v>
      </c>
      <c r="AI41" t="n" s="35">
        <v>1.0828684992E8</v>
      </c>
      <c r="AJ41" t="n" s="36">
        <v>9.795487671E7</v>
      </c>
      <c r="AK41" t="n" s="36">
        <v>9.139693958E7</v>
      </c>
      <c r="AL41" t="n" s="36">
        <v>8.451425836E7</v>
      </c>
      <c r="AM41" t="n" s="36">
        <v>7.59568335E7</v>
      </c>
      <c r="AN41" t="n" s="36">
        <v>6.89119721E7</v>
      </c>
      <c r="AO41" t="n" s="36">
        <v>6.114757675E7</v>
      </c>
      <c r="AP41" t="n" s="36">
        <v>5.498802971E7</v>
      </c>
      <c r="AQ41" t="n" s="36">
        <v>5.131832396E7</v>
      </c>
      <c r="AR41" t="n" s="36">
        <v>4.477394043E7</v>
      </c>
      <c r="AS41" t="n" s="36">
        <v>3.447714473E7</v>
      </c>
      <c r="AT41" t="n" s="36">
        <v>2.153972156E7</v>
      </c>
      <c r="AU41" t="n" s="36">
        <v>1.857361916E7</v>
      </c>
      <c r="AV41" t="n" s="36">
        <v>1.245496164E7</v>
      </c>
      <c r="AW41" t="n" s="36">
        <v>9016406.95</v>
      </c>
      <c r="AX41" t="n" s="36">
        <v>1.635464933E7</v>
      </c>
      <c r="AY41" t="n" s="36">
        <v>2.405877309E7</v>
      </c>
      <c r="AZ41" t="n" s="36">
        <v>2.103329039E7</v>
      </c>
      <c r="BA41" t="n" s="36">
        <v>1.930258883E7</v>
      </c>
      <c r="BB41" t="n" s="36">
        <v>2.075849663E7</v>
      </c>
      <c r="BC41" t="n" s="36">
        <v>7826651.17</v>
      </c>
      <c r="BD41"/>
      <c r="BE41"/>
      <c r="BF41" t="n" s="36">
        <v>1755402.87</v>
      </c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</row>
    <row r="42">
      <c r="A42" t="s">
        <v>195</v>
      </c>
      <c r="B42" t="s">
        <v>196</v>
      </c>
      <c r="C42" t="n" s="35">
        <v>8.3983338573E8</v>
      </c>
      <c r="D42" t="n" s="35">
        <v>8.3983338573E8</v>
      </c>
      <c r="E42" t="n" s="35">
        <v>8.3983338573E8</v>
      </c>
      <c r="F42" t="n" s="35">
        <v>8.3983338573E8</v>
      </c>
      <c r="G42" t="n" s="35">
        <v>8.6437099719E8</v>
      </c>
      <c r="H42" t="n" s="35">
        <v>8.6437099719E8</v>
      </c>
      <c r="I42" t="n" s="35">
        <v>8.6437099719E8</v>
      </c>
      <c r="J42" t="n" s="35">
        <v>8.6437099719E8</v>
      </c>
      <c r="K42" t="n" s="35">
        <v>8.3795465285E8</v>
      </c>
      <c r="L42" t="n" s="35">
        <v>7.9699506168E8</v>
      </c>
      <c r="M42" t="n" s="35">
        <v>7.9699506168E8</v>
      </c>
      <c r="N42" t="n" s="35">
        <v>7.9699506168E8</v>
      </c>
      <c r="O42" t="n" s="35">
        <v>7.9699506168E8</v>
      </c>
      <c r="P42" t="n" s="35">
        <v>7.9699506168E8</v>
      </c>
      <c r="Q42" t="n" s="35">
        <v>7.9699506168E8</v>
      </c>
      <c r="R42" t="n" s="35">
        <v>3.9170122895E8</v>
      </c>
      <c r="S42" t="n" s="35">
        <v>3.9170122895E8</v>
      </c>
      <c r="T42" t="n" s="35">
        <v>3.9170122895E8</v>
      </c>
      <c r="U42" t="n" s="35">
        <v>3.9170122895E8</v>
      </c>
      <c r="V42" t="n" s="35">
        <v>3.9170122895E8</v>
      </c>
      <c r="W42" t="n" s="35">
        <v>1.0950905569E8</v>
      </c>
      <c r="X42" t="n" s="35">
        <v>1.0950905569E8</v>
      </c>
      <c r="Y42" t="n" s="35">
        <v>1.0950905569E8</v>
      </c>
      <c r="Z42" t="n" s="35">
        <v>1.253342052E8</v>
      </c>
      <c r="AA42" t="n" s="35">
        <v>1.0950905569E8</v>
      </c>
      <c r="AB42" t="n" s="35">
        <v>1.0950905569E8</v>
      </c>
      <c r="AC42" t="n" s="35">
        <v>1.0950905569E8</v>
      </c>
      <c r="AD42" t="n" s="35">
        <v>1.0950905569E8</v>
      </c>
      <c r="AE42" t="n" s="35">
        <v>1.1032178467E8</v>
      </c>
      <c r="AF42" t="n" s="35">
        <v>1.1032178467E8</v>
      </c>
      <c r="AG42" t="n" s="35">
        <v>1.1032178467E8</v>
      </c>
      <c r="AH42" t="n" s="35">
        <v>1.1032178467E8</v>
      </c>
      <c r="AI42" t="n" s="35">
        <v>1.1037755447E8</v>
      </c>
      <c r="AJ42" t="n" s="35">
        <v>1.1037755447E8</v>
      </c>
      <c r="AK42" t="n" s="35">
        <v>1.0826370068E8</v>
      </c>
      <c r="AL42" t="n" s="36">
        <v>6.660837023E7</v>
      </c>
      <c r="AM42" t="n" s="36">
        <v>6.232833126E7</v>
      </c>
      <c r="AN42" t="n" s="36">
        <v>9073834.23</v>
      </c>
      <c r="AO42" t="n" s="36">
        <v>9073834.23</v>
      </c>
      <c r="AP42" t="n" s="36">
        <v>9073834.23</v>
      </c>
      <c r="AQ42" t="n" s="36">
        <v>9073834.23</v>
      </c>
      <c r="AR42" t="n" s="36">
        <v>9073834.23</v>
      </c>
      <c r="AS42" t="n" s="36">
        <v>9073834.23</v>
      </c>
      <c r="AT42" t="n" s="36">
        <v>9073834.23</v>
      </c>
      <c r="AU42" t="n" s="36">
        <v>9073834.23</v>
      </c>
      <c r="AV42" t="n" s="36">
        <v>9073834.23</v>
      </c>
      <c r="AW42" t="n" s="36">
        <v>9073834.23</v>
      </c>
      <c r="AX42" t="n" s="36">
        <v>9073834.23</v>
      </c>
      <c r="AY42" t="n" s="36">
        <v>4206007.85</v>
      </c>
      <c r="AZ42" t="n" s="36">
        <v>4206007.85</v>
      </c>
      <c r="BA42" t="n" s="36">
        <v>812728.98</v>
      </c>
      <c r="BB42" t="n" s="36">
        <v>812728.98</v>
      </c>
      <c r="BC42" t="n" s="36">
        <v>4563543.91</v>
      </c>
      <c r="BD42" t="n" s="36">
        <v>4563543.91</v>
      </c>
      <c r="BE42"/>
      <c r="BF42" t="n" s="36">
        <v>812728.98</v>
      </c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</row>
    <row r="43">
      <c r="A43" t="s">
        <v>197</v>
      </c>
      <c r="B43" t="s">
        <v>198</v>
      </c>
      <c r="C43" t="n" s="36">
        <v>9256800.35</v>
      </c>
      <c r="D43" t="n" s="36">
        <v>9898322.85</v>
      </c>
      <c r="E43" t="n" s="36">
        <v>1.055544607E7</v>
      </c>
      <c r="F43" t="n" s="36">
        <v>1.151241365E7</v>
      </c>
      <c r="G43" t="n" s="36">
        <v>9691773.64</v>
      </c>
      <c r="H43" t="n" s="36">
        <v>9016014.4</v>
      </c>
      <c r="I43" t="n" s="36">
        <v>9544937.12</v>
      </c>
      <c r="J43" t="n" s="36">
        <v>1.008542435E7</v>
      </c>
      <c r="K43" t="n" s="36">
        <v>1.093447423E7</v>
      </c>
      <c r="L43" t="n" s="36">
        <v>1.085562432E7</v>
      </c>
      <c r="M43" t="n" s="36">
        <v>1.167084355E7</v>
      </c>
      <c r="N43" t="n" s="36">
        <v>1.202411083E7</v>
      </c>
      <c r="O43" t="n" s="36">
        <v>1.281285803E7</v>
      </c>
      <c r="P43" t="n" s="36">
        <v>1.206689506E7</v>
      </c>
      <c r="Q43" t="n" s="36">
        <v>1.290646342E7</v>
      </c>
      <c r="R43" t="n" s="36">
        <v>1.124267202E7</v>
      </c>
      <c r="S43" t="n" s="36">
        <v>1.151154457E7</v>
      </c>
      <c r="T43" t="n" s="36">
        <v>1.108362354E7</v>
      </c>
      <c r="U43" t="n" s="36">
        <v>1.206896023E7</v>
      </c>
      <c r="V43" t="n" s="36">
        <v>1.26466833E7</v>
      </c>
      <c r="W43" t="n" s="36">
        <v>3157776.12</v>
      </c>
      <c r="X43" t="n" s="36">
        <v>3366315.06</v>
      </c>
      <c r="Y43" t="n" s="36">
        <v>3588695.64</v>
      </c>
      <c r="Z43" t="n" s="36">
        <v>1.794212983E7</v>
      </c>
      <c r="AA43" t="n" s="36">
        <v>6803174.87</v>
      </c>
      <c r="AB43" t="n" s="36">
        <v>5067768.33</v>
      </c>
      <c r="AC43" t="n" s="36">
        <v>3551690.62</v>
      </c>
      <c r="AD43" t="n" s="36">
        <v>2903230.29</v>
      </c>
      <c r="AE43" t="n" s="36">
        <v>4571583.81</v>
      </c>
      <c r="AF43" t="n" s="36">
        <v>5018562.15</v>
      </c>
      <c r="AG43" t="n" s="36">
        <v>4178909.94</v>
      </c>
      <c r="AH43" t="n" s="36">
        <v>4550431.39</v>
      </c>
      <c r="AI43" t="n" s="36">
        <v>4148080.46</v>
      </c>
      <c r="AJ43" t="n" s="36">
        <v>4588711.03</v>
      </c>
      <c r="AK43" t="n" s="36">
        <v>3802427.46</v>
      </c>
      <c r="AL43" t="n" s="36">
        <v>4185337.16</v>
      </c>
      <c r="AM43" t="n" s="36">
        <v>3483651.61</v>
      </c>
      <c r="AN43" t="n" s="36">
        <v>3791859.13</v>
      </c>
      <c r="AO43" t="n" s="36">
        <v>4000608.02</v>
      </c>
      <c r="AP43" t="n" s="36">
        <v>4356603.41</v>
      </c>
      <c r="AQ43" t="n" s="36">
        <v>2753259.06</v>
      </c>
      <c r="AR43" t="n" s="36">
        <v>2108405.72</v>
      </c>
      <c r="AS43" t="n" s="36">
        <v>2230310.12</v>
      </c>
      <c r="AT43" t="n" s="36">
        <v>2101300.96</v>
      </c>
      <c r="AU43" t="n" s="36">
        <v>2021359.92</v>
      </c>
      <c r="AV43" t="n" s="36">
        <v>2110010.94</v>
      </c>
      <c r="AW43" t="n" s="36">
        <v>2140451.86</v>
      </c>
      <c r="AX43" t="n" s="36">
        <v>1913706.96</v>
      </c>
      <c r="AY43" t="n" s="36">
        <v>676409.23</v>
      </c>
      <c r="AZ43" t="n" s="36">
        <v>678865.88</v>
      </c>
      <c r="BA43" t="n" s="36">
        <v>802265.17</v>
      </c>
      <c r="BB43" t="n" s="36">
        <v>913257.35</v>
      </c>
      <c r="BC43" t="n" s="36">
        <v>7717196.03</v>
      </c>
      <c r="BD43" t="n" s="36">
        <v>8602331.69</v>
      </c>
      <c r="BE43" t="n" s="36">
        <v>9299731.9</v>
      </c>
      <c r="BF43" t="n" s="36">
        <v>1960694.38</v>
      </c>
      <c r="BG43" t="n" s="36">
        <v>9250181.27</v>
      </c>
      <c r="BH43" t="n" s="36">
        <v>9602883.02</v>
      </c>
      <c r="BI43" t="n" s="36">
        <v>9663486.62</v>
      </c>
      <c r="BJ43" t="n" s="36">
        <v>1.124251249E7</v>
      </c>
      <c r="BK43" t="n" s="36">
        <v>8879199.74</v>
      </c>
      <c r="BL43" t="n" s="36">
        <v>7141246.28</v>
      </c>
      <c r="BM43" t="n" s="36">
        <v>1.003802432E7</v>
      </c>
      <c r="BN43" t="n" s="36">
        <v>7532535.06</v>
      </c>
      <c r="BO43" t="n" s="36">
        <v>4334651.0</v>
      </c>
      <c r="BP43" t="n" s="36">
        <v>1886466.0</v>
      </c>
      <c r="BQ43" t="n" s="36">
        <v>1.50092298E7</v>
      </c>
      <c r="BR43" t="n" s="36">
        <v>858332.0</v>
      </c>
      <c r="BS43" t="n" s="36">
        <v>4.3933907E7</v>
      </c>
      <c r="BT43" t="n" s="36">
        <v>4.3676757E7</v>
      </c>
      <c r="BU43" t="n" s="36">
        <v>4.498838525E7</v>
      </c>
      <c r="BV43" t="n" s="36">
        <v>4.4534667E7</v>
      </c>
      <c r="BW43" t="n" s="36">
        <v>7551951.14</v>
      </c>
      <c r="BX43" t="n" s="36">
        <v>7300871.0</v>
      </c>
      <c r="BY43" t="n" s="36">
        <v>7997472.09</v>
      </c>
      <c r="BZ43" t="n" s="36">
        <v>5704345.0</v>
      </c>
      <c r="CA43" t="n" s="36">
        <v>6195608.7</v>
      </c>
      <c r="CB43" t="n" s="36">
        <v>9885797.0</v>
      </c>
      <c r="CC43" t="n" s="36">
        <v>8803803.75</v>
      </c>
      <c r="CD43" t="n" s="36">
        <v>8120184.0</v>
      </c>
      <c r="CE43" t="n" s="36">
        <v>5038462.05</v>
      </c>
      <c r="CF43" t="n" s="36">
        <v>5302548.03</v>
      </c>
      <c r="CG43" t="n" s="36">
        <v>1934333.31</v>
      </c>
      <c r="CH43"/>
      <c r="CI43"/>
      <c r="CJ43"/>
      <c r="CK43"/>
      <c r="CL43"/>
    </row>
    <row r="44">
      <c r="A44" t="s">
        <v>199</v>
      </c>
      <c r="B44" t="s">
        <v>200</v>
      </c>
      <c r="C44" t="n" s="36">
        <v>4.275713175E7</v>
      </c>
      <c r="D44" t="n" s="36">
        <v>4.320302933E7</v>
      </c>
      <c r="E44" t="n" s="36">
        <v>4.730700714E7</v>
      </c>
      <c r="F44" t="n" s="36">
        <v>5.030329231E7</v>
      </c>
      <c r="G44" t="n" s="36">
        <v>5.078908483E7</v>
      </c>
      <c r="H44" t="n" s="36">
        <v>5.352668991E7</v>
      </c>
      <c r="I44" t="n" s="36">
        <v>5.285091069E7</v>
      </c>
      <c r="J44" t="n" s="36">
        <v>5.346174184E7</v>
      </c>
      <c r="K44" t="n" s="36">
        <v>4.940032219E7</v>
      </c>
      <c r="L44" t="n" s="36">
        <v>4.854271821E7</v>
      </c>
      <c r="M44" t="n" s="36">
        <v>5.185443165E7</v>
      </c>
      <c r="N44" t="n" s="36">
        <v>5.021491189E7</v>
      </c>
      <c r="O44" t="n" s="36">
        <v>3.178455551E7</v>
      </c>
      <c r="P44" t="n" s="36">
        <v>2.901297581E7</v>
      </c>
      <c r="Q44" t="n" s="36">
        <v>3.802778496E7</v>
      </c>
      <c r="R44" t="n" s="36">
        <v>4.284739212E7</v>
      </c>
      <c r="S44" t="n" s="36">
        <v>3.318210137E7</v>
      </c>
      <c r="T44" t="n" s="36">
        <v>3.644844903E7</v>
      </c>
      <c r="U44" t="n" s="36">
        <v>2.956669474E7</v>
      </c>
      <c r="V44" t="n" s="36">
        <v>2.918863404E7</v>
      </c>
      <c r="W44" t="n" s="36">
        <v>2.39823015E7</v>
      </c>
      <c r="X44" t="n" s="36">
        <v>2.379829756E7</v>
      </c>
      <c r="Y44" t="n" s="36">
        <v>1.952890628E7</v>
      </c>
      <c r="Z44" t="n" s="36">
        <v>3.240051459E7</v>
      </c>
      <c r="AA44" t="n" s="36">
        <v>2.304213145E7</v>
      </c>
      <c r="AB44" t="n" s="36">
        <v>2.511094016E7</v>
      </c>
      <c r="AC44" t="n" s="36">
        <v>2.407231525E7</v>
      </c>
      <c r="AD44" t="n" s="36">
        <v>2.993890895E7</v>
      </c>
      <c r="AE44" t="n" s="36">
        <v>2.875093598E7</v>
      </c>
      <c r="AF44" t="n" s="36">
        <v>2.016658095E7</v>
      </c>
      <c r="AG44" t="n" s="36">
        <v>2.15255839E7</v>
      </c>
      <c r="AH44" t="n" s="36">
        <v>2.172460942E7</v>
      </c>
      <c r="AI44" t="n" s="36">
        <v>1.977481911E7</v>
      </c>
      <c r="AJ44" t="n" s="36">
        <v>1.926349005E7</v>
      </c>
      <c r="AK44" t="n" s="36">
        <v>2.124854227E7</v>
      </c>
      <c r="AL44" t="n" s="36">
        <v>2.361851645E7</v>
      </c>
      <c r="AM44" t="n" s="36">
        <v>2.755851619E7</v>
      </c>
      <c r="AN44" t="n" s="36">
        <v>2.643893923E7</v>
      </c>
      <c r="AO44" t="n" s="36">
        <v>2.679241683E7</v>
      </c>
      <c r="AP44" t="n" s="36">
        <v>2.72260175E7</v>
      </c>
      <c r="AQ44" t="n" s="36">
        <v>2.860165587E7</v>
      </c>
      <c r="AR44" t="n" s="36">
        <v>2.719383073E7</v>
      </c>
      <c r="AS44" t="n" s="36">
        <v>2.893371512E7</v>
      </c>
      <c r="AT44" t="n" s="36">
        <v>2.703085983E7</v>
      </c>
      <c r="AU44" t="n" s="36">
        <v>2.748253944E7</v>
      </c>
      <c r="AV44" t="n" s="36">
        <v>2.485314118E7</v>
      </c>
      <c r="AW44" t="n" s="36">
        <v>2.372516351E7</v>
      </c>
      <c r="AX44" t="n" s="36">
        <v>2.460617078E7</v>
      </c>
      <c r="AY44" t="n" s="36">
        <v>2.282351301E7</v>
      </c>
      <c r="AZ44" t="n" s="36">
        <v>2.280737852E7</v>
      </c>
      <c r="BA44" t="n" s="36">
        <v>1.436484094E7</v>
      </c>
      <c r="BB44" t="n" s="36">
        <v>1.428863891E7</v>
      </c>
      <c r="BC44" t="n" s="36">
        <v>3.279676228E7</v>
      </c>
      <c r="BD44" t="n" s="36">
        <v>3.274892568E7</v>
      </c>
      <c r="BE44" t="n" s="36">
        <v>3.290034764E7</v>
      </c>
      <c r="BF44" t="n" s="36">
        <v>1.708097646E7</v>
      </c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</row>
    <row r="45">
      <c r="A45" t="s">
        <v>201</v>
      </c>
      <c r="B45" t="s">
        <v>202</v>
      </c>
      <c r="C45" t="n" s="36">
        <v>4.024287526E7</v>
      </c>
      <c r="D45" t="n" s="36">
        <v>4.098631961E7</v>
      </c>
      <c r="E45" t="n" s="36">
        <v>2.533191615E7</v>
      </c>
      <c r="F45" t="n" s="36">
        <v>1.750100135E7</v>
      </c>
      <c r="G45" t="n" s="36">
        <v>1.575195411E7</v>
      </c>
      <c r="H45" t="n" s="36">
        <v>1.697475225E7</v>
      </c>
      <c r="I45" t="n" s="36">
        <v>1.692836353E7</v>
      </c>
      <c r="J45" t="n" s="36">
        <v>1.07512256E7</v>
      </c>
      <c r="K45" t="n" s="36">
        <v>1.093331695E7</v>
      </c>
      <c r="L45" t="n" s="36">
        <v>1.646104678E7</v>
      </c>
      <c r="M45" t="n" s="36">
        <v>2.212616902E7</v>
      </c>
      <c r="N45" t="n" s="36">
        <v>2.491092778E7</v>
      </c>
      <c r="O45" t="n" s="36">
        <v>2.565353289E7</v>
      </c>
      <c r="P45" t="n" s="36">
        <v>2.178717735E7</v>
      </c>
      <c r="Q45" t="n" s="36">
        <v>6.255701426E7</v>
      </c>
      <c r="R45" t="n" s="36">
        <v>5.827701027E7</v>
      </c>
      <c r="S45" t="n" s="36">
        <v>1.964888091E7</v>
      </c>
      <c r="T45" t="n" s="36">
        <v>2.586135697E7</v>
      </c>
      <c r="U45" t="n" s="36">
        <v>3.567178835E7</v>
      </c>
      <c r="V45" t="n" s="36">
        <v>9.646539361E7</v>
      </c>
      <c r="W45" t="n" s="36">
        <v>8.495829835E7</v>
      </c>
      <c r="X45" t="n" s="36">
        <v>1.528419696E7</v>
      </c>
      <c r="Y45" t="n" s="36">
        <v>4.513867122E7</v>
      </c>
      <c r="Z45" t="n" s="36">
        <v>6.98457888E7</v>
      </c>
      <c r="AA45"/>
      <c r="AB45"/>
      <c r="AC45"/>
      <c r="AD45" t="n" s="36">
        <v>5.004038925E7</v>
      </c>
      <c r="AE45"/>
      <c r="AF45"/>
      <c r="AG45"/>
      <c r="AH45" t="n">
        <v>0.0</v>
      </c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</row>
    <row r="46">
      <c r="A46" t="s">
        <v>203</v>
      </c>
      <c r="B46" t="s">
        <v>204</v>
      </c>
      <c r="C46" t="n" s="35">
        <v>5.33980908003E9</v>
      </c>
      <c r="D46" t="n" s="35">
        <v>5.28871653186E9</v>
      </c>
      <c r="E46" t="n" s="35">
        <v>5.22935231356E9</v>
      </c>
      <c r="F46" t="n" s="35">
        <v>5.23815861338E9</v>
      </c>
      <c r="G46" t="n" s="35">
        <v>5.22631087667E9</v>
      </c>
      <c r="H46" t="n" s="35">
        <v>5.19891786837E9</v>
      </c>
      <c r="I46" t="n" s="35">
        <v>5.17126897442E9</v>
      </c>
      <c r="J46" t="n" s="35">
        <v>5.17095398226E9</v>
      </c>
      <c r="K46" t="n" s="35">
        <v>5.12947260515E9</v>
      </c>
      <c r="L46" t="n" s="35">
        <v>4.81709465441E9</v>
      </c>
      <c r="M46" t="n" s="35">
        <v>4.64111243079E9</v>
      </c>
      <c r="N46" t="n" s="35">
        <v>4.65770027456E9</v>
      </c>
      <c r="O46" t="n" s="35">
        <v>4.67416188599E9</v>
      </c>
      <c r="P46" t="n" s="35">
        <v>4.68214944072E9</v>
      </c>
      <c r="Q46" t="n" s="35">
        <v>4.70291219647E9</v>
      </c>
      <c r="R46" t="n" s="35">
        <v>3.93575695266E9</v>
      </c>
      <c r="S46" t="n" s="35">
        <v>3.90810779956E9</v>
      </c>
      <c r="T46" t="n" s="35">
        <v>3.95488156774E9</v>
      </c>
      <c r="U46" t="n" s="35">
        <v>3.97256491214E9</v>
      </c>
      <c r="V46" t="n" s="35">
        <v>4.00376205867E9</v>
      </c>
      <c r="W46" t="n" s="35">
        <v>2.67244917229E9</v>
      </c>
      <c r="X46" t="n" s="35">
        <v>2.62364859553E9</v>
      </c>
      <c r="Y46" t="n" s="35">
        <v>2.66732324966E9</v>
      </c>
      <c r="Z46" t="n" s="35">
        <v>3.02918319004E9</v>
      </c>
      <c r="AA46" t="n" s="35">
        <v>2.59389623071E9</v>
      </c>
      <c r="AB46" t="n" s="35">
        <v>2.62200412319E9</v>
      </c>
      <c r="AC46" t="n" s="35">
        <v>2.59315647113E9</v>
      </c>
      <c r="AD46" t="n" s="35">
        <v>2.64978075405E9</v>
      </c>
      <c r="AE46" t="n" s="35">
        <v>2.70972891524E9</v>
      </c>
      <c r="AF46" t="n" s="35">
        <v>2.6713820467E9</v>
      </c>
      <c r="AG46" t="n" s="35">
        <v>2.64169043764E9</v>
      </c>
      <c r="AH46" t="n" s="35">
        <v>2.61621783166E9</v>
      </c>
      <c r="AI46" t="n" s="35">
        <v>2.51166554572E9</v>
      </c>
      <c r="AJ46" t="n" s="35">
        <v>2.51957961517E9</v>
      </c>
      <c r="AK46" t="n" s="35">
        <v>2.45843802456E9</v>
      </c>
      <c r="AL46" t="n" s="35">
        <v>2.37995117138E9</v>
      </c>
      <c r="AM46" t="n" s="35">
        <v>2.21713520269E9</v>
      </c>
      <c r="AN46" t="n" s="35">
        <v>2.11719891243E9</v>
      </c>
      <c r="AO46" t="n" s="35">
        <v>2.07832449127E9</v>
      </c>
      <c r="AP46" t="n" s="35">
        <v>2.05274049009E9</v>
      </c>
      <c r="AQ46" t="n" s="35">
        <v>1.86167695878E9</v>
      </c>
      <c r="AR46" t="n" s="35">
        <v>1.86797976911E9</v>
      </c>
      <c r="AS46" t="n" s="35">
        <v>1.838752843E9</v>
      </c>
      <c r="AT46" t="n" s="35">
        <v>1.84741139271E9</v>
      </c>
      <c r="AU46" t="n" s="35">
        <v>1.72577275412E9</v>
      </c>
      <c r="AV46" t="n" s="35">
        <v>1.63743384087E9</v>
      </c>
      <c r="AW46" t="n" s="35">
        <v>1.60853205316E9</v>
      </c>
      <c r="AX46" t="n" s="35">
        <v>1.58656218068E9</v>
      </c>
      <c r="AY46" t="n" s="35">
        <v>1.56286810862E9</v>
      </c>
      <c r="AZ46" t="n" s="35">
        <v>1.55111290855E9</v>
      </c>
      <c r="BA46" t="n" s="35">
        <v>1.39800940685E9</v>
      </c>
      <c r="BB46" t="n" s="35">
        <v>1.36281489751E9</v>
      </c>
      <c r="BC46" t="n" s="35">
        <v>1.49789776292E9</v>
      </c>
      <c r="BD46" t="n" s="35">
        <v>1.49539284408E9</v>
      </c>
      <c r="BE46" t="n" s="35">
        <v>1.46586576859E9</v>
      </c>
      <c r="BF46" t="n" s="35">
        <v>1.44069700242E9</v>
      </c>
      <c r="BG46" t="n" s="35">
        <v>1.52643848181E9</v>
      </c>
      <c r="BH46" t="n" s="35">
        <v>1.50186308125E9</v>
      </c>
      <c r="BI46" t="n" s="35">
        <v>1.49358356106E9</v>
      </c>
      <c r="BJ46" t="n" s="35">
        <v>1.67917347241E9</v>
      </c>
      <c r="BK46" t="n" s="35">
        <v>1.72090321767E9</v>
      </c>
      <c r="BL46" t="n" s="35">
        <v>1.73832197934E9</v>
      </c>
      <c r="BM46" t="n" s="35">
        <v>1.88178604043E9</v>
      </c>
      <c r="BN46" t="n" s="35">
        <v>1.88674001302E9</v>
      </c>
      <c r="BO46" t="n" s="35">
        <v>1.966149707E9</v>
      </c>
      <c r="BP46" t="n" s="35">
        <v>1.958428051E9</v>
      </c>
      <c r="BQ46" t="n" s="35">
        <v>2.11101694661E9</v>
      </c>
      <c r="BR46" t="n" s="35">
        <v>1.943641674E9</v>
      </c>
      <c r="BS46" t="n" s="35">
        <v>1.710703269E9</v>
      </c>
      <c r="BT46" t="n" s="35">
        <v>1.609430717E9</v>
      </c>
      <c r="BU46" t="n" s="35">
        <v>1.46362984992E9</v>
      </c>
      <c r="BV46" t="n" s="35">
        <v>1.435297949E9</v>
      </c>
      <c r="BW46" t="n" s="35">
        <v>1.30123780257E9</v>
      </c>
      <c r="BX46" t="n" s="35">
        <v>1.271040048E9</v>
      </c>
      <c r="BY46" t="n" s="35">
        <v>1.24959476143E9</v>
      </c>
      <c r="BZ46" t="n" s="35">
        <v>1.059862752E9</v>
      </c>
      <c r="CA46" t="n" s="35">
        <v>8.2640079779E8</v>
      </c>
      <c r="CB46" t="n" s="35">
        <v>6.03294593E8</v>
      </c>
      <c r="CC46" t="n" s="35">
        <v>5.2317945971E8</v>
      </c>
      <c r="CD46" t="n" s="35">
        <v>4.7656762E8</v>
      </c>
      <c r="CE46" t="n" s="35">
        <v>3.7403994361E8</v>
      </c>
      <c r="CF46" t="n" s="35">
        <v>3.6413077513E8</v>
      </c>
      <c r="CG46" t="n" s="35">
        <v>1.6197082086E8</v>
      </c>
      <c r="CH46" t="n" s="35">
        <v>1.4645964211E8</v>
      </c>
      <c r="CI46" t="n" s="35">
        <v>1.0336288787E8</v>
      </c>
      <c r="CJ46" t="n" s="36">
        <v>9.34764E7</v>
      </c>
      <c r="CK46" t="n" s="36">
        <v>5.329803446E7</v>
      </c>
      <c r="CL46" t="n" s="36">
        <v>5.499625885E7</v>
      </c>
    </row>
    <row r="47">
      <c r="A47" t="s">
        <v>205</v>
      </c>
      <c r="B47" t="s">
        <v>206</v>
      </c>
      <c r="C47" t="n" s="35">
        <v>1.201200697526E10</v>
      </c>
      <c r="D47" t="n" s="35">
        <v>1.187222211726E10</v>
      </c>
      <c r="E47" t="n" s="35">
        <v>1.156074200292E10</v>
      </c>
      <c r="F47" t="n" s="35">
        <v>1.127686476185E10</v>
      </c>
      <c r="G47" t="n" s="35">
        <v>1.121841814147E10</v>
      </c>
      <c r="H47" t="n" s="35">
        <v>1.096908795938E10</v>
      </c>
      <c r="I47" t="n" s="35">
        <v>1.095012292837E10</v>
      </c>
      <c r="J47" t="n" s="35">
        <v>1.030617091573E10</v>
      </c>
      <c r="K47" t="n" s="35">
        <v>1.025742126144E10</v>
      </c>
      <c r="L47" t="n" s="35">
        <v>9.82578674829E9</v>
      </c>
      <c r="M47" t="n" s="35">
        <v>9.95551240032E9</v>
      </c>
      <c r="N47" t="n" s="35">
        <v>9.4378963626E9</v>
      </c>
      <c r="O47" t="n" s="35">
        <v>9.28904023247E9</v>
      </c>
      <c r="P47" t="n" s="35">
        <v>9.106357281E9</v>
      </c>
      <c r="Q47" t="n" s="35">
        <v>9.5299604165E9</v>
      </c>
      <c r="R47" t="n" s="35">
        <v>8.24154995056E9</v>
      </c>
      <c r="S47" t="n" s="35">
        <v>8.08039652599E9</v>
      </c>
      <c r="T47" t="n" s="35">
        <v>8.08851232837E9</v>
      </c>
      <c r="U47" t="n" s="35">
        <v>7.85164119128E9</v>
      </c>
      <c r="V47" t="n" s="35">
        <v>7.763107207E9</v>
      </c>
      <c r="W47" t="n" s="35">
        <v>6.866927506E9</v>
      </c>
      <c r="X47" t="n" s="35">
        <v>6.82386186249E9</v>
      </c>
      <c r="Y47" t="n" s="35">
        <v>6.72634010881E9</v>
      </c>
      <c r="Z47" t="n" s="35">
        <v>7.4053569817E9</v>
      </c>
      <c r="AA47" t="n" s="35">
        <v>6.45029842334E9</v>
      </c>
      <c r="AB47" t="n" s="35">
        <v>6.52630723702E9</v>
      </c>
      <c r="AC47" t="n" s="35">
        <v>6.39497942694E9</v>
      </c>
      <c r="AD47" t="n" s="35">
        <v>6.48091588223E9</v>
      </c>
      <c r="AE47" t="n" s="35">
        <v>7.28780028595E9</v>
      </c>
      <c r="AF47" t="n" s="35">
        <v>7.21495269576E9</v>
      </c>
      <c r="AG47" t="n" s="35">
        <v>7.01515366196E9</v>
      </c>
      <c r="AH47" t="n" s="35">
        <v>6.50777564351E9</v>
      </c>
      <c r="AI47" t="n" s="35">
        <v>6.51975798951E9</v>
      </c>
      <c r="AJ47" t="n" s="35">
        <v>6.43469934468E9</v>
      </c>
      <c r="AK47" t="n" s="35">
        <v>6.42977961762E9</v>
      </c>
      <c r="AL47" t="n" s="35">
        <v>6.07696847634E9</v>
      </c>
      <c r="AM47" t="n" s="35">
        <v>5.90165725092E9</v>
      </c>
      <c r="AN47" t="n" s="35">
        <v>5.75533318536E9</v>
      </c>
      <c r="AO47" t="n" s="35">
        <v>5.68631816658E9</v>
      </c>
      <c r="AP47" t="n" s="35">
        <v>5.30803444739E9</v>
      </c>
      <c r="AQ47" t="n" s="35">
        <v>5.17135411975E9</v>
      </c>
      <c r="AR47" t="n" s="35">
        <v>5.04539760609E9</v>
      </c>
      <c r="AS47" t="n" s="35">
        <v>4.98884176575E9</v>
      </c>
      <c r="AT47" t="n" s="35">
        <v>4.71697462362E9</v>
      </c>
      <c r="AU47" t="n" s="35">
        <v>4.68660075529E9</v>
      </c>
      <c r="AV47" t="n" s="35">
        <v>4.57189946308E9</v>
      </c>
      <c r="AW47" t="n" s="35">
        <v>4.46518331142E9</v>
      </c>
      <c r="AX47" t="n" s="35">
        <v>4.26902155627E9</v>
      </c>
      <c r="AY47" t="n" s="35">
        <v>4.38833114955E9</v>
      </c>
      <c r="AZ47" t="n" s="35">
        <v>4.32136306654E9</v>
      </c>
      <c r="BA47" t="n" s="35">
        <v>3.92950224435E9</v>
      </c>
      <c r="BB47" t="n" s="35">
        <v>3.67346337538E9</v>
      </c>
      <c r="BC47" t="n" s="35">
        <v>3.59145874234E9</v>
      </c>
      <c r="BD47" t="n" s="35">
        <v>3.48157571111E9</v>
      </c>
      <c r="BE47" t="n" s="35">
        <v>3.43169152013E9</v>
      </c>
      <c r="BF47" t="n" s="35">
        <v>3.28145080456E9</v>
      </c>
      <c r="BG47" t="n" s="35">
        <v>3.41278705158E9</v>
      </c>
      <c r="BH47" t="n" s="35">
        <v>3.44249286827E9</v>
      </c>
      <c r="BI47" t="n" s="35">
        <v>3.65760062124E9</v>
      </c>
      <c r="BJ47" t="n" s="35">
        <v>3.81329372498E9</v>
      </c>
      <c r="BK47" t="n" s="35">
        <v>4.17866576169E9</v>
      </c>
      <c r="BL47" t="n" s="35">
        <v>4.15009927138E9</v>
      </c>
      <c r="BM47" t="n" s="35">
        <v>3.95380222109E9</v>
      </c>
      <c r="BN47" t="n" s="35">
        <v>4.02525997039E9</v>
      </c>
      <c r="BO47" t="n" s="35">
        <v>4.089723668E9</v>
      </c>
      <c r="BP47" t="n" s="35">
        <v>4.180432127E9</v>
      </c>
      <c r="BQ47" t="n" s="35">
        <v>4.89250238332E9</v>
      </c>
      <c r="BR47" t="n" s="35">
        <v>4.296054515E9</v>
      </c>
      <c r="BS47" t="n" s="35">
        <v>4.383030549E9</v>
      </c>
      <c r="BT47" t="n" s="35">
        <v>3.830385233E9</v>
      </c>
      <c r="BU47" t="n" s="35">
        <v>3.77567931035E9</v>
      </c>
      <c r="BV47" t="n" s="35">
        <v>3.616464655E9</v>
      </c>
      <c r="BW47" t="n" s="35">
        <v>3.48037073449E9</v>
      </c>
      <c r="BX47" t="n" s="35">
        <v>3.451172435E9</v>
      </c>
      <c r="BY47" t="n" s="35">
        <v>3.34227701559E9</v>
      </c>
      <c r="BZ47" t="n" s="35">
        <v>2.73634626E9</v>
      </c>
      <c r="CA47" t="n" s="35">
        <v>2.120531301E9</v>
      </c>
      <c r="CB47" t="n" s="35">
        <v>1.419399741E9</v>
      </c>
      <c r="CC47" t="n" s="35">
        <v>1.37252721095E9</v>
      </c>
      <c r="CD47" t="n" s="35">
        <v>1.18483057E9</v>
      </c>
      <c r="CE47" t="n" s="35">
        <v>8.6333757358E8</v>
      </c>
      <c r="CF47" t="n" s="35">
        <v>7.2760820325E8</v>
      </c>
      <c r="CG47" t="n" s="35">
        <v>5.44029553E8</v>
      </c>
      <c r="CH47" t="n" s="35">
        <v>5.7469100737E8</v>
      </c>
      <c r="CI47" t="n" s="35">
        <v>5.1239871282E8</v>
      </c>
      <c r="CJ47" t="n" s="35">
        <v>1.5430396745E8</v>
      </c>
      <c r="CK47" t="n" s="35">
        <v>1.3229022175E8</v>
      </c>
      <c r="CL47" t="n" s="35">
        <v>1.3133418949E8</v>
      </c>
    </row>
    <row r="48">
      <c r="A48" t="s">
        <v>207</v>
      </c>
      <c r="B48" t="s">
        <v>208</v>
      </c>
      <c r="C48" t="n" s="36">
        <v>4.5E7</v>
      </c>
      <c r="D48" t="n" s="36">
        <v>5.38E7</v>
      </c>
      <c r="E48" t="n" s="36">
        <v>5.63E7</v>
      </c>
      <c r="F48" t="n" s="36">
        <v>5.73E7</v>
      </c>
      <c r="G48" t="n" s="36">
        <v>4.0E7</v>
      </c>
      <c r="H48" t="n" s="36">
        <v>5.9E7</v>
      </c>
      <c r="I48" t="n" s="36">
        <v>5.9E7</v>
      </c>
      <c r="J48" t="n" s="36">
        <v>4.0E7</v>
      </c>
      <c r="K48" t="n" s="36">
        <v>2.0E7</v>
      </c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 t="n" s="35">
        <v>2.1E8</v>
      </c>
      <c r="AE48" t="n" s="35">
        <v>4.61E8</v>
      </c>
      <c r="AF48" t="n" s="35">
        <v>4.41E8</v>
      </c>
      <c r="AG48" t="n" s="35">
        <v>4.15E8</v>
      </c>
      <c r="AH48" t="n" s="35">
        <v>2.95E8</v>
      </c>
      <c r="AI48" t="n" s="35">
        <v>3.85E8</v>
      </c>
      <c r="AJ48" t="n" s="35">
        <v>3.8E8</v>
      </c>
      <c r="AK48" t="n" s="35">
        <v>3.832545503E8</v>
      </c>
      <c r="AL48" t="n" s="35">
        <v>3.873531503E8</v>
      </c>
      <c r="AM48" t="n" s="35">
        <v>3.9913972699E8</v>
      </c>
      <c r="AN48" t="n" s="35">
        <v>4.1641819941E8</v>
      </c>
      <c r="AO48" t="n" s="35">
        <v>3.710424512E8</v>
      </c>
      <c r="AP48" t="n" s="35">
        <v>2.7940573755E8</v>
      </c>
      <c r="AQ48" t="n" s="35">
        <v>2.5079263184E8</v>
      </c>
      <c r="AR48" t="n" s="35">
        <v>2.45E8</v>
      </c>
      <c r="AS48" t="n" s="35">
        <v>2.45E8</v>
      </c>
      <c r="AT48" t="n" s="35">
        <v>2.78E8</v>
      </c>
      <c r="AU48" t="n" s="35">
        <v>2.4E8</v>
      </c>
      <c r="AV48" t="n" s="35">
        <v>2.44E8</v>
      </c>
      <c r="AW48" t="n" s="35">
        <v>2.54E8</v>
      </c>
      <c r="AX48" t="n" s="35">
        <v>3.255E8</v>
      </c>
      <c r="AY48" t="n" s="35">
        <v>2.755E8</v>
      </c>
      <c r="AZ48" t="n" s="35">
        <v>2.755E8</v>
      </c>
      <c r="BA48" t="n" s="35">
        <v>3.04E8</v>
      </c>
      <c r="BB48" t="n" s="35">
        <v>3.04E8</v>
      </c>
      <c r="BC48" t="n" s="35">
        <v>3.04E8</v>
      </c>
      <c r="BD48" t="n" s="35">
        <v>3.04E8</v>
      </c>
      <c r="BE48" t="n" s="35">
        <v>3.145E8</v>
      </c>
      <c r="BF48" t="n" s="35">
        <v>3.185E8</v>
      </c>
      <c r="BG48" t="n" s="35">
        <v>3.575E8</v>
      </c>
      <c r="BH48" t="n" s="35">
        <v>4.3E8</v>
      </c>
      <c r="BI48" t="n" s="35">
        <v>6.735E8</v>
      </c>
      <c r="BJ48" t="n" s="35">
        <v>7.178E8</v>
      </c>
      <c r="BK48" t="n" s="35">
        <v>8.0843E8</v>
      </c>
      <c r="BL48" t="n" s="35">
        <v>8.0336E8</v>
      </c>
      <c r="BM48" t="n" s="35">
        <v>6.2822E8</v>
      </c>
      <c r="BN48" t="n" s="35">
        <v>6.8544E8</v>
      </c>
      <c r="BO48" t="n" s="35">
        <v>6.2771E8</v>
      </c>
      <c r="BP48" t="n" s="35">
        <v>7.0486E8</v>
      </c>
      <c r="BQ48" t="n" s="35">
        <v>1.00878567554E9</v>
      </c>
      <c r="BR48" t="n" s="35">
        <v>8.7154E8</v>
      </c>
      <c r="BS48" t="n" s="35">
        <v>8.58998E8</v>
      </c>
      <c r="BT48" t="n" s="35">
        <v>6.05798E8</v>
      </c>
      <c r="BU48" t="n" s="35">
        <v>5.35788E8</v>
      </c>
      <c r="BV48" t="n" s="35">
        <v>6.51858E8</v>
      </c>
      <c r="BW48" t="n" s="35">
        <v>5.19226E8</v>
      </c>
      <c r="BX48" t="n" s="35">
        <v>5.15988E8</v>
      </c>
      <c r="BY48" t="n" s="35">
        <v>5.047969E8</v>
      </c>
      <c r="BZ48" t="n" s="35">
        <v>3.647789E8</v>
      </c>
      <c r="CA48" t="n" s="35">
        <v>3.998925E8</v>
      </c>
      <c r="CB48" t="n" s="35">
        <v>2.2387E8</v>
      </c>
      <c r="CC48" t="n" s="35">
        <v>2.7633E8</v>
      </c>
      <c r="CD48" t="n" s="35">
        <v>1.8663E8</v>
      </c>
      <c r="CE48" t="n" s="35">
        <v>1.2674E8</v>
      </c>
      <c r="CF48" t="n" s="35">
        <v>1.0599E8</v>
      </c>
      <c r="CG48" t="n" s="36">
        <v>4.0E7</v>
      </c>
      <c r="CH48" t="n" s="36">
        <v>7.5E7</v>
      </c>
      <c r="CI48"/>
      <c r="CJ48" t="n" s="36">
        <v>3.15E7</v>
      </c>
      <c r="CK48" t="n" s="36">
        <v>400000.0</v>
      </c>
      <c r="CL48"/>
    </row>
    <row r="49">
      <c r="A49" t="s">
        <v>209</v>
      </c>
      <c r="B49" t="s">
        <v>210</v>
      </c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</row>
    <row r="50">
      <c r="A50" t="s">
        <v>211</v>
      </c>
      <c r="B50" t="s">
        <v>212</v>
      </c>
      <c r="C50"/>
      <c r="D50"/>
      <c r="E50"/>
      <c r="F50"/>
      <c r="G50"/>
      <c r="H50"/>
      <c r="I50"/>
      <c r="J50"/>
      <c r="K50"/>
      <c r="L50"/>
      <c r="M50" t="n">
        <v>0.0</v>
      </c>
      <c r="N50" t="n">
        <v>0.0</v>
      </c>
      <c r="O50"/>
      <c r="P50"/>
      <c r="Q50"/>
      <c r="R50" t="n">
        <v>0.0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 t="n">
        <v>0.0</v>
      </c>
      <c r="AI50"/>
      <c r="AJ50"/>
      <c r="AK50"/>
      <c r="AL50" t="n">
        <v>0.0</v>
      </c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</row>
    <row r="51">
      <c r="A51" t="s">
        <v>213</v>
      </c>
      <c r="B51" t="s">
        <v>214</v>
      </c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</row>
    <row r="52">
      <c r="A52" t="s">
        <v>215</v>
      </c>
      <c r="B52" t="s">
        <v>216</v>
      </c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</row>
    <row r="53">
      <c r="A53" t="s">
        <v>217</v>
      </c>
      <c r="B53" t="s">
        <v>218</v>
      </c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 t="n">
        <v>0.0</v>
      </c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</row>
    <row r="54">
      <c r="A54" t="s">
        <v>219</v>
      </c>
      <c r="B54" t="s">
        <v>220</v>
      </c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</row>
    <row r="55">
      <c r="A55" t="s">
        <v>221</v>
      </c>
      <c r="B55" t="s">
        <v>222</v>
      </c>
      <c r="C55" t="n" s="35">
        <v>7.2248133978E8</v>
      </c>
      <c r="D55" t="n" s="35">
        <v>6.5765176643E8</v>
      </c>
      <c r="E55" t="n" s="35">
        <v>5.7983727402E8</v>
      </c>
      <c r="F55" t="n" s="35">
        <v>6.9075522747E8</v>
      </c>
      <c r="G55" t="n" s="35">
        <v>6.0419096825E8</v>
      </c>
      <c r="H55" t="n" s="35">
        <v>5.9906521882E8</v>
      </c>
      <c r="I55" t="n" s="35">
        <v>5.64596535E8</v>
      </c>
      <c r="J55" t="n" s="35">
        <v>5.4728896859E8</v>
      </c>
      <c r="K55" t="n" s="35">
        <v>5.2691067802E8</v>
      </c>
      <c r="L55" t="n" s="35">
        <v>5.2038900927E8</v>
      </c>
      <c r="M55" t="n" s="35">
        <v>4.4773716495E8</v>
      </c>
      <c r="N55" t="n" s="35">
        <v>4.6924276684E8</v>
      </c>
      <c r="O55" t="n" s="35">
        <v>5.5377456284E8</v>
      </c>
      <c r="P55" t="n" s="35">
        <v>5.5542591941E8</v>
      </c>
      <c r="Q55" t="n" s="35">
        <v>4.3669478085E8</v>
      </c>
      <c r="R55" t="n" s="35">
        <v>3.9567256876E8</v>
      </c>
      <c r="S55" t="n" s="35">
        <v>3.9559477535E8</v>
      </c>
      <c r="T55" t="n" s="35">
        <v>3.9982518293E8</v>
      </c>
      <c r="U55" t="n" s="35">
        <v>3.7244847849E8</v>
      </c>
      <c r="V55" t="n" s="35">
        <v>4.0073816155E8</v>
      </c>
      <c r="W55" t="n" s="35">
        <v>3.4076243902E8</v>
      </c>
      <c r="X55" t="n" s="35">
        <v>3.3858770525E8</v>
      </c>
      <c r="Y55" t="n" s="35">
        <v>3.8049907085E8</v>
      </c>
      <c r="Z55" t="n" s="35">
        <v>5.6146714105E8</v>
      </c>
      <c r="AA55" t="n" s="35">
        <v>4.6051226073E8</v>
      </c>
      <c r="AB55" t="n" s="35">
        <v>4.5603666039E8</v>
      </c>
      <c r="AC55" t="n" s="35">
        <v>4.2811225925E8</v>
      </c>
      <c r="AD55" t="n" s="35">
        <v>4.2854368892E8</v>
      </c>
      <c r="AE55" t="n" s="35">
        <v>1.06597239468E9</v>
      </c>
      <c r="AF55" t="n" s="35">
        <v>1.09343128815E9</v>
      </c>
      <c r="AG55" t="n" s="35">
        <v>1.18356786219E9</v>
      </c>
      <c r="AH55" t="n" s="35">
        <v>9.5993116364E8</v>
      </c>
      <c r="AI55" t="n" s="35">
        <v>9.0329512619E8</v>
      </c>
      <c r="AJ55" t="n" s="35">
        <v>8.8564015945E8</v>
      </c>
      <c r="AK55" t="n" s="35">
        <v>8.4453894626E8</v>
      </c>
      <c r="AL55" t="n" s="35">
        <v>7.1829701421E8</v>
      </c>
      <c r="AM55" t="n" s="35">
        <v>8.5008711808E8</v>
      </c>
      <c r="AN55" t="n" s="35">
        <v>7.2674942632E8</v>
      </c>
      <c r="AO55" t="n" s="35">
        <v>7.1396905374E8</v>
      </c>
      <c r="AP55" t="n" s="35">
        <v>5.7545119707E8</v>
      </c>
      <c r="AQ55" t="n" s="35">
        <v>6.8642043959E8</v>
      </c>
      <c r="AR55" t="n" s="35">
        <v>6.4408235627E8</v>
      </c>
      <c r="AS55" t="n" s="35">
        <v>6.1576021372E8</v>
      </c>
      <c r="AT55" t="n" s="35">
        <v>5.1810763509E8</v>
      </c>
      <c r="AU55" t="n" s="35">
        <v>6.6270673076E8</v>
      </c>
      <c r="AV55" t="n" s="35">
        <v>6.1518349971E8</v>
      </c>
      <c r="AW55" t="n" s="35">
        <v>6.0239878456E8</v>
      </c>
      <c r="AX55" t="n" s="35">
        <v>4.4051615306E8</v>
      </c>
      <c r="AY55" t="n" s="35">
        <v>6.5695552881E8</v>
      </c>
      <c r="AZ55" t="n" s="35">
        <v>6.3747310024E8</v>
      </c>
      <c r="BA55" t="n" s="35">
        <v>7.1818990732E8</v>
      </c>
      <c r="BB55" t="n" s="35">
        <v>5.9299301054E8</v>
      </c>
      <c r="BC55" t="n" s="35">
        <v>7.7252832046E8</v>
      </c>
      <c r="BD55" t="n" s="35">
        <v>7.4489335765E8</v>
      </c>
      <c r="BE55" t="n" s="35">
        <v>6.6830005737E8</v>
      </c>
      <c r="BF55" t="n" s="35">
        <v>6.2894704116E8</v>
      </c>
      <c r="BG55" t="n" s="35">
        <v>7.3152951174E8</v>
      </c>
      <c r="BH55" t="n" s="35">
        <v>6.8064286209E8</v>
      </c>
      <c r="BI55" t="n" s="35">
        <v>7.4797931871E8</v>
      </c>
      <c r="BJ55" t="n" s="35">
        <v>7.4510715672E8</v>
      </c>
      <c r="BK55" t="n" s="35">
        <v>9.5547903042E8</v>
      </c>
      <c r="BL55" t="n" s="35">
        <v>9.4721053133E8</v>
      </c>
      <c r="BM55" t="n" s="35">
        <v>9.4027218687E8</v>
      </c>
      <c r="BN55" t="n" s="35">
        <v>9.2462965776E8</v>
      </c>
      <c r="BO55" t="n" s="35">
        <v>1.069798221E9</v>
      </c>
      <c r="BP55" t="n" s="35">
        <v>1.094393037E9</v>
      </c>
      <c r="BQ55" t="n" s="35">
        <v>1.3279833419E9</v>
      </c>
      <c r="BR55" t="n" s="35">
        <v>1.041828114E9</v>
      </c>
      <c r="BS55" t="n" s="35">
        <v>1.099182849E9</v>
      </c>
      <c r="BT55" t="n" s="35">
        <v>9.41556933E8</v>
      </c>
      <c r="BU55" t="n" s="35">
        <v>8.8403049451E8</v>
      </c>
      <c r="BV55" t="n" s="35">
        <v>8.29150445E8</v>
      </c>
      <c r="BW55" t="n" s="35">
        <v>8.5357874954E8</v>
      </c>
      <c r="BX55" t="n" s="35">
        <v>9.01449798E8</v>
      </c>
      <c r="BY55" t="n" s="35">
        <v>8.4648293075E8</v>
      </c>
      <c r="BZ55" t="n" s="35">
        <v>4.99711148E8</v>
      </c>
      <c r="CA55" t="n" s="35">
        <v>3.9114867889E8</v>
      </c>
      <c r="CB55" t="n" s="35">
        <v>1.9278653E8</v>
      </c>
      <c r="CC55" t="n" s="35">
        <v>1.5328740942E8</v>
      </c>
      <c r="CD55" t="n" s="35">
        <v>1.16376435E8</v>
      </c>
      <c r="CE55" t="n" s="36">
        <v>4.524232717E7</v>
      </c>
      <c r="CF55" t="n" s="36">
        <v>3.311931034E7</v>
      </c>
      <c r="CG55" t="n" s="36">
        <v>8906246.6</v>
      </c>
      <c r="CH55" t="n" s="36">
        <v>1.958401198E7</v>
      </c>
      <c r="CI55"/>
      <c r="CJ55" t="n" s="36">
        <v>8154391.67</v>
      </c>
      <c r="CK55" t="n" s="36">
        <v>1.150206816E7</v>
      </c>
      <c r="CL55" t="n" s="36">
        <v>1.804075201E7</v>
      </c>
    </row>
    <row r="56">
      <c r="A56" t="s">
        <v>223</v>
      </c>
      <c r="B56" t="s">
        <v>224</v>
      </c>
      <c r="C56" t="n" s="36">
        <v>6400250.0</v>
      </c>
      <c r="D56" t="n" s="36">
        <v>8991500.0</v>
      </c>
      <c r="E56" t="n" s="36">
        <v>2591250.0</v>
      </c>
      <c r="F56" t="n" s="36">
        <v>6884551.6</v>
      </c>
      <c r="G56" t="n" s="36">
        <v>6884551.6</v>
      </c>
      <c r="H56"/>
      <c r="I56"/>
      <c r="J56" t="n" s="36">
        <v>1.2366903E7</v>
      </c>
      <c r="K56"/>
      <c r="L56"/>
      <c r="M56"/>
      <c r="N56" t="n" s="36">
        <v>322118.0</v>
      </c>
      <c r="O56" t="n" s="36">
        <v>2910078.6</v>
      </c>
      <c r="P56" t="n" s="36">
        <v>1.008145688E7</v>
      </c>
      <c r="Q56" t="n" s="36">
        <v>9101166.77</v>
      </c>
      <c r="R56"/>
      <c r="S56" t="n" s="36">
        <v>3890910.0</v>
      </c>
      <c r="T56" t="n" s="36">
        <v>7269596.6</v>
      </c>
      <c r="U56" t="n" s="36">
        <v>5706469.0</v>
      </c>
      <c r="V56" t="n" s="36">
        <v>3363069.2</v>
      </c>
      <c r="W56"/>
      <c r="X56"/>
      <c r="Y56"/>
      <c r="Z56" t="n" s="36">
        <v>1.2136112E7</v>
      </c>
      <c r="AA56"/>
      <c r="AB56"/>
      <c r="AC56"/>
      <c r="AD56"/>
      <c r="AE56" t="n" s="35">
        <v>2.807646402E8</v>
      </c>
      <c r="AF56" t="n" s="35">
        <v>3.3683056201E8</v>
      </c>
      <c r="AG56" t="n" s="35">
        <v>3.5711268984E8</v>
      </c>
      <c r="AH56" t="n" s="35">
        <v>3.8292592478E8</v>
      </c>
      <c r="AI56" t="n" s="35">
        <v>2.6302889395E8</v>
      </c>
      <c r="AJ56" t="n" s="35">
        <v>2.7868514072E8</v>
      </c>
      <c r="AK56" t="n" s="35">
        <v>2.05503679E8</v>
      </c>
      <c r="AL56" t="n" s="35">
        <v>2.02561784E8</v>
      </c>
      <c r="AM56" t="n" s="35">
        <v>2.00985161E8</v>
      </c>
      <c r="AN56" t="n" s="35">
        <v>1.4308548E8</v>
      </c>
      <c r="AO56" t="n" s="35">
        <v>1.3233408E8</v>
      </c>
      <c r="AP56" t="n" s="35">
        <v>2.06854996E8</v>
      </c>
      <c r="AQ56" t="n" s="35">
        <v>2.0036277869E8</v>
      </c>
      <c r="AR56" t="n" s="35">
        <v>1.5589508147E8</v>
      </c>
      <c r="AS56" t="n" s="35">
        <v>1.6593074334E8</v>
      </c>
      <c r="AT56" t="n" s="35">
        <v>1.7126062782E8</v>
      </c>
      <c r="AU56" t="n" s="35">
        <v>2.0498148152E8</v>
      </c>
      <c r="AV56" t="n" s="35">
        <v>1.532464844E8</v>
      </c>
      <c r="AW56" t="n" s="35">
        <v>1.5142124844E8</v>
      </c>
      <c r="AX56" t="n" s="35">
        <v>1.3015195443E8</v>
      </c>
      <c r="AY56" t="n" s="35">
        <v>1.3462176431E8</v>
      </c>
      <c r="AZ56" t="n" s="35">
        <v>1.142165585E8</v>
      </c>
      <c r="BA56" t="n" s="35">
        <v>1.7649310407E8</v>
      </c>
      <c r="BB56" t="n" s="35">
        <v>2.0308082962E8</v>
      </c>
      <c r="BC56" t="n" s="35">
        <v>2.2882811178E8</v>
      </c>
      <c r="BD56" t="n" s="35">
        <v>2.1861714001E8</v>
      </c>
      <c r="BE56" t="n" s="35">
        <v>1.7535384545E8</v>
      </c>
      <c r="BF56" t="n" s="35">
        <v>1.7123223533E8</v>
      </c>
      <c r="BG56" t="n" s="35">
        <v>1.7236669415E8</v>
      </c>
      <c r="BH56" t="n" s="35">
        <v>1.0909172601E8</v>
      </c>
      <c r="BI56" t="n" s="35">
        <v>1.7784044752E8</v>
      </c>
      <c r="BJ56" t="n" s="35">
        <v>1.7694599399E8</v>
      </c>
      <c r="BK56" t="n" s="35">
        <v>1.5886326052E8</v>
      </c>
      <c r="BL56" t="n" s="35">
        <v>1.4119472047E8</v>
      </c>
      <c r="BM56" t="n" s="35">
        <v>1.413933936E8</v>
      </c>
      <c r="BN56" t="n" s="35">
        <v>1.7827441323E8</v>
      </c>
      <c r="BO56" t="n" s="35">
        <v>1.58954286E8</v>
      </c>
      <c r="BP56" t="n" s="35">
        <v>1.53875988E8</v>
      </c>
      <c r="BQ56" t="n" s="35">
        <v>1.592687566E8</v>
      </c>
      <c r="BR56" t="n" s="35">
        <v>1.60819892E8</v>
      </c>
      <c r="BS56" t="n" s="35">
        <v>1.30218069E8</v>
      </c>
      <c r="BT56" t="n" s="35">
        <v>1.56585074E8</v>
      </c>
      <c r="BU56" t="n" s="35">
        <v>1.13427568E8</v>
      </c>
      <c r="BV56" t="n" s="35">
        <v>1.16908243E8</v>
      </c>
      <c r="BW56" t="n" s="35">
        <v>1.1499116055E8</v>
      </c>
      <c r="BX56" t="n" s="35">
        <v>1.24412668E8</v>
      </c>
      <c r="BY56" t="n" s="36">
        <v>9.376E7</v>
      </c>
      <c r="BZ56" t="n" s="36">
        <v>7.556E7</v>
      </c>
      <c r="CA56" t="n" s="36">
        <v>3.591538E7</v>
      </c>
      <c r="CB56" t="n" s="36">
        <v>2.65E7</v>
      </c>
      <c r="CC56" t="n" s="36">
        <v>1.39748E7</v>
      </c>
      <c r="CD56" t="n" s="36">
        <v>9808207.0</v>
      </c>
      <c r="CE56" t="n" s="36">
        <v>3200000.0</v>
      </c>
      <c r="CF56" t="n" s="36">
        <v>500000.0</v>
      </c>
      <c r="CG56"/>
      <c r="CH56"/>
      <c r="CI56"/>
      <c r="CJ56"/>
      <c r="CK56"/>
      <c r="CL56"/>
    </row>
    <row r="57">
      <c r="A57" t="s">
        <v>225</v>
      </c>
      <c r="B57" t="s">
        <v>226</v>
      </c>
      <c r="C57" t="n" s="35">
        <v>7.1608108978E8</v>
      </c>
      <c r="D57" t="n" s="35">
        <v>6.4866026643E8</v>
      </c>
      <c r="E57" t="n" s="35">
        <v>5.7724602402E8</v>
      </c>
      <c r="F57" t="n" s="35">
        <v>6.8387067587E8</v>
      </c>
      <c r="G57" t="n" s="35">
        <v>5.9730641665E8</v>
      </c>
      <c r="H57" t="n" s="35">
        <v>5.9906521882E8</v>
      </c>
      <c r="I57"/>
      <c r="J57" t="n" s="35">
        <v>5.3492206559E8</v>
      </c>
      <c r="K57"/>
      <c r="L57" t="n" s="35">
        <v>5.2038900927E8</v>
      </c>
      <c r="M57" t="n" s="35">
        <v>4.4773716495E8</v>
      </c>
      <c r="N57" t="n" s="35">
        <v>4.6892064884E8</v>
      </c>
      <c r="O57" t="n" s="35">
        <v>5.5086448424E8</v>
      </c>
      <c r="P57" t="n" s="35">
        <v>5.4534446253E8</v>
      </c>
      <c r="Q57" t="n" s="35">
        <v>4.2759361408E8</v>
      </c>
      <c r="R57" t="n" s="35">
        <v>3.9567256876E8</v>
      </c>
      <c r="S57" t="n" s="35">
        <v>3.9170386535E8</v>
      </c>
      <c r="T57" t="n" s="35">
        <v>3.9255558633E8</v>
      </c>
      <c r="U57" t="n" s="35">
        <v>3.6674200949E8</v>
      </c>
      <c r="V57" t="n" s="35">
        <v>3.9737509235E8</v>
      </c>
      <c r="W57" t="n" s="35">
        <v>3.4076243902E8</v>
      </c>
      <c r="X57" t="n" s="35">
        <v>3.3858770525E8</v>
      </c>
      <c r="Y57" t="n" s="35">
        <v>3.8049907085E8</v>
      </c>
      <c r="Z57" t="n" s="35">
        <v>5.4933102905E8</v>
      </c>
      <c r="AA57" t="n" s="35">
        <v>4.6051226073E8</v>
      </c>
      <c r="AB57" t="n" s="35">
        <v>4.5603666039E8</v>
      </c>
      <c r="AC57" t="n" s="35">
        <v>4.2811225925E8</v>
      </c>
      <c r="AD57" t="n" s="35">
        <v>4.2854368892E8</v>
      </c>
      <c r="AE57" t="n" s="35">
        <v>7.8520775448E8</v>
      </c>
      <c r="AF57" t="n" s="35">
        <v>7.5660072614E8</v>
      </c>
      <c r="AG57" t="n" s="35">
        <v>8.2645517235E8</v>
      </c>
      <c r="AH57" t="n" s="35">
        <v>5.7700523886E8</v>
      </c>
      <c r="AI57" t="n" s="35">
        <v>6.4026623224E8</v>
      </c>
      <c r="AJ57" t="n" s="35">
        <v>6.0695501873E8</v>
      </c>
      <c r="AK57" t="n" s="35">
        <v>6.3903526726E8</v>
      </c>
      <c r="AL57" t="n" s="35">
        <v>5.1573523021E8</v>
      </c>
      <c r="AM57" t="n" s="35">
        <v>6.4910195708E8</v>
      </c>
      <c r="AN57" t="n" s="35">
        <v>5.8366394632E8</v>
      </c>
      <c r="AO57" t="n" s="35">
        <v>5.8163497374E8</v>
      </c>
      <c r="AP57" t="n" s="35">
        <v>3.6859620107E8</v>
      </c>
      <c r="AQ57" t="n" s="35">
        <v>4.860576609E8</v>
      </c>
      <c r="AR57" t="n" s="35">
        <v>4.881872748E8</v>
      </c>
      <c r="AS57" t="n" s="35">
        <v>4.4982947038E8</v>
      </c>
      <c r="AT57" t="n" s="35">
        <v>3.4684700727E8</v>
      </c>
      <c r="AU57" t="n" s="35">
        <v>4.5772524924E8</v>
      </c>
      <c r="AV57" t="n" s="35">
        <v>4.6193701531E8</v>
      </c>
      <c r="AW57" t="n" s="35">
        <v>4.5097753612E8</v>
      </c>
      <c r="AX57" t="n" s="35">
        <v>3.1036419863E8</v>
      </c>
      <c r="AY57" t="n" s="35">
        <v>5.223337645E8</v>
      </c>
      <c r="AZ57" t="n" s="35">
        <v>5.2325654174E8</v>
      </c>
      <c r="BA57" t="n" s="35">
        <v>5.4169680325E8</v>
      </c>
      <c r="BB57" t="n" s="35">
        <v>3.8991218092E8</v>
      </c>
      <c r="BC57" t="n" s="35">
        <v>5.4370020868E8</v>
      </c>
      <c r="BD57" t="n" s="35">
        <v>5.2627621764E8</v>
      </c>
      <c r="BE57" t="n" s="35">
        <v>4.9294621192E8</v>
      </c>
      <c r="BF57" t="n" s="35">
        <v>4.5771480583E8</v>
      </c>
      <c r="BG57" t="n" s="35">
        <v>5.5916281759E8</v>
      </c>
      <c r="BH57" t="n" s="35">
        <v>5.7155113608E8</v>
      </c>
      <c r="BI57" t="n" s="35">
        <v>5.7013887119E8</v>
      </c>
      <c r="BJ57" t="n" s="35">
        <v>5.6816116273E8</v>
      </c>
      <c r="BK57" t="n" s="35">
        <v>7.966157699E8</v>
      </c>
      <c r="BL57" t="n" s="35">
        <v>8.0601581086E8</v>
      </c>
      <c r="BM57" t="n" s="35">
        <v>7.9887879327E8</v>
      </c>
      <c r="BN57" t="n" s="35">
        <v>7.4635524453E8</v>
      </c>
      <c r="BO57" t="n" s="35">
        <v>9.10843935E8</v>
      </c>
      <c r="BP57" t="n" s="35">
        <v>9.40517049E8</v>
      </c>
      <c r="BQ57" t="n" s="35">
        <v>1.1687145853E9</v>
      </c>
      <c r="BR57" t="n" s="35">
        <v>8.81008222E8</v>
      </c>
      <c r="BS57" t="n" s="35">
        <v>9.6896478E8</v>
      </c>
      <c r="BT57" t="n" s="35">
        <v>7.84971859E8</v>
      </c>
      <c r="BU57" t="n" s="35">
        <v>7.7060292651E8</v>
      </c>
      <c r="BV57" t="n" s="35">
        <v>7.12242202E8</v>
      </c>
      <c r="BW57" t="n" s="35">
        <v>7.3858758899E8</v>
      </c>
      <c r="BX57" t="n" s="35">
        <v>7.7703713E8</v>
      </c>
      <c r="BY57" t="n" s="35">
        <v>7.5272293075E8</v>
      </c>
      <c r="BZ57" t="n" s="35">
        <v>4.24151148E8</v>
      </c>
      <c r="CA57" t="n" s="35">
        <v>3.5523329889E8</v>
      </c>
      <c r="CB57" t="n" s="35">
        <v>1.6628653E8</v>
      </c>
      <c r="CC57" t="n" s="35">
        <v>1.3931260942E8</v>
      </c>
      <c r="CD57" t="n" s="35">
        <v>1.06568228E8</v>
      </c>
      <c r="CE57" t="n" s="36">
        <v>4.204232717E7</v>
      </c>
      <c r="CF57" t="n" s="36">
        <v>3.261931034E7</v>
      </c>
      <c r="CG57" t="n" s="36">
        <v>8906246.6</v>
      </c>
      <c r="CH57" t="n" s="36">
        <v>1.958401198E7</v>
      </c>
      <c r="CI57"/>
      <c r="CJ57" t="n" s="36">
        <v>8154391.67</v>
      </c>
      <c r="CK57" t="n" s="36">
        <v>1.150206816E7</v>
      </c>
      <c r="CL57" t="n" s="36">
        <v>1.804075201E7</v>
      </c>
    </row>
    <row r="58">
      <c r="A58" t="s">
        <v>227</v>
      </c>
      <c r="B58" t="s">
        <v>228</v>
      </c>
      <c r="C58"/>
      <c r="D58"/>
      <c r="E58"/>
      <c r="F58"/>
      <c r="G58"/>
      <c r="H58"/>
      <c r="I58"/>
      <c r="J58"/>
      <c r="K58"/>
      <c r="L58"/>
      <c r="M58" t="n" s="35">
        <v>1.4530204915E8</v>
      </c>
      <c r="N58" t="n" s="35">
        <v>1.5671855458E8</v>
      </c>
      <c r="O58" t="n" s="35">
        <v>1.0088875191E8</v>
      </c>
      <c r="P58" t="n" s="36">
        <v>8.812364832E7</v>
      </c>
      <c r="Q58" t="n" s="35">
        <v>1.0798094502E8</v>
      </c>
      <c r="R58" t="n" s="35">
        <v>1.0650748142E8</v>
      </c>
      <c r="S58" t="n" s="36">
        <v>8.059930689E7</v>
      </c>
      <c r="T58" t="n" s="36">
        <v>8.392829182E7</v>
      </c>
      <c r="U58" t="n" s="35">
        <v>1.0996564738E8</v>
      </c>
      <c r="V58" t="n" s="35">
        <v>1.2038935703E8</v>
      </c>
      <c r="W58" t="n" s="36">
        <v>8.161802918E7</v>
      </c>
      <c r="X58" t="n" s="36">
        <v>9.074821654E7</v>
      </c>
      <c r="Y58" t="n" s="36">
        <v>6.999739705E7</v>
      </c>
      <c r="Z58" t="n" s="36">
        <v>8.226839034E7</v>
      </c>
      <c r="AA58" t="n" s="36">
        <v>6.654216907E7</v>
      </c>
      <c r="AB58" t="n" s="36">
        <v>5.817429183E7</v>
      </c>
      <c r="AC58" t="n" s="36">
        <v>9.281032546E7</v>
      </c>
      <c r="AD58" t="n" s="36">
        <v>8.962251351E7</v>
      </c>
      <c r="AE58" t="n" s="35">
        <v>1.9979838305E8</v>
      </c>
      <c r="AF58" t="n" s="35">
        <v>1.3058544531E8</v>
      </c>
      <c r="AG58" t="n" s="36">
        <v>5.650553431E7</v>
      </c>
      <c r="AH58" t="n" s="36">
        <v>6.175987992E7</v>
      </c>
      <c r="AI58" t="n" s="36">
        <v>4.725250396E7</v>
      </c>
      <c r="AJ58" t="n" s="36">
        <v>4.304058767E7</v>
      </c>
      <c r="AK58" t="n" s="36">
        <v>5.908107294E7</v>
      </c>
      <c r="AL58" t="n" s="36">
        <v>5.846746621E7</v>
      </c>
      <c r="AM58" t="n" s="36">
        <v>4.862786583E7</v>
      </c>
      <c r="AN58" t="n" s="36">
        <v>5.675730852E7</v>
      </c>
      <c r="AO58" t="n" s="36">
        <v>5.396621863E7</v>
      </c>
      <c r="AP58" t="n" s="36">
        <v>5.24863469E7</v>
      </c>
      <c r="AQ58" t="n" s="36">
        <v>6.218406001E7</v>
      </c>
      <c r="AR58" t="n" s="36">
        <v>4.987705425E7</v>
      </c>
      <c r="AS58" t="n" s="36">
        <v>4.455028495E7</v>
      </c>
      <c r="AT58" t="n" s="36">
        <v>4.378326351E7</v>
      </c>
      <c r="AU58" t="n" s="36">
        <v>4.61879083E7</v>
      </c>
      <c r="AV58" t="n" s="36">
        <v>6.200179515E7</v>
      </c>
      <c r="AW58" t="n" s="36">
        <v>6.058044902E7</v>
      </c>
      <c r="AX58" t="n" s="36">
        <v>2.92556952E7</v>
      </c>
      <c r="AY58" t="n" s="36">
        <v>4.998971395E7</v>
      </c>
      <c r="AZ58" t="n" s="36">
        <v>8.090249857E7</v>
      </c>
      <c r="BA58" t="n" s="36">
        <v>5.850337444E7</v>
      </c>
      <c r="BB58" t="n" s="36">
        <v>6.883848527E7</v>
      </c>
      <c r="BC58" t="n" s="36">
        <v>5.313596468E7</v>
      </c>
      <c r="BD58" t="n" s="36">
        <v>3.343778279E7</v>
      </c>
      <c r="BE58" t="n" s="36">
        <v>3.211750898E7</v>
      </c>
      <c r="BF58" t="n" s="36">
        <v>3.210496035E7</v>
      </c>
      <c r="BG58" t="n" s="36">
        <v>2.706938006E7</v>
      </c>
      <c r="BH58" t="n" s="36">
        <v>4.51013572E7</v>
      </c>
      <c r="BI58" t="n" s="36">
        <v>2.557662587E7</v>
      </c>
      <c r="BJ58" t="n" s="36">
        <v>3.299584201E7</v>
      </c>
      <c r="BK58" t="n" s="36">
        <v>2.566720825E7</v>
      </c>
      <c r="BL58" t="n" s="36">
        <v>2.81281207E7</v>
      </c>
      <c r="BM58" t="n" s="36">
        <v>2.542552939E7</v>
      </c>
      <c r="BN58" t="n" s="36">
        <v>3.304773601E7</v>
      </c>
      <c r="BO58" t="n" s="36">
        <v>2.9978055E7</v>
      </c>
      <c r="BP58" t="n" s="36">
        <v>3.3985243E7</v>
      </c>
      <c r="BQ58" t="n" s="36">
        <v>4.746230855E7</v>
      </c>
      <c r="BR58" t="n" s="36">
        <v>2.6600692E7</v>
      </c>
      <c r="BS58" t="n" s="36">
        <v>3.1638924E7</v>
      </c>
      <c r="BT58" t="n" s="36">
        <v>3.1313177E7</v>
      </c>
      <c r="BU58" t="n" s="36">
        <v>4.566952655E7</v>
      </c>
      <c r="BV58" t="n" s="36">
        <v>4.901675E7</v>
      </c>
      <c r="BW58" t="n" s="36">
        <v>3.614817602E7</v>
      </c>
      <c r="BX58" t="n" s="36">
        <v>1.7185322E7</v>
      </c>
      <c r="BY58" t="n" s="36">
        <v>4.35978128E7</v>
      </c>
      <c r="BZ58" t="n" s="36">
        <v>3.4069653E7</v>
      </c>
      <c r="CA58" t="n" s="36">
        <v>1.716630171E7</v>
      </c>
      <c r="CB58" t="n" s="36">
        <v>1.8219852E7</v>
      </c>
      <c r="CC58" t="n" s="36">
        <v>2.754081879E7</v>
      </c>
      <c r="CD58" t="n" s="36">
        <v>3.5657773E7</v>
      </c>
      <c r="CE58" t="n" s="36">
        <v>1.323699815E7</v>
      </c>
      <c r="CF58" t="n" s="36">
        <v>667746.76</v>
      </c>
      <c r="CG58" t="n" s="36">
        <v>128984.0</v>
      </c>
      <c r="CH58" t="n" s="36">
        <v>45984.0</v>
      </c>
      <c r="CI58"/>
      <c r="CJ58" t="n" s="36">
        <v>2643114.34</v>
      </c>
      <c r="CK58" t="n" s="36">
        <v>3546702.3</v>
      </c>
      <c r="CL58" t="n" s="36">
        <v>2743630.5</v>
      </c>
    </row>
    <row r="59">
      <c r="A59" t="s">
        <v>229</v>
      </c>
      <c r="B59" t="s">
        <v>230</v>
      </c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 t="n">
        <v>0.0</v>
      </c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</row>
    <row r="60">
      <c r="A60" t="s">
        <v>231</v>
      </c>
      <c r="B60" t="s">
        <v>232</v>
      </c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</row>
    <row r="61">
      <c r="A61" t="s">
        <v>233</v>
      </c>
      <c r="B61" t="s">
        <v>234</v>
      </c>
      <c r="C61" t="n" s="35">
        <v>2.1755805509E8</v>
      </c>
      <c r="D61" t="n" s="35">
        <v>1.9490008405E8</v>
      </c>
      <c r="E61" t="n" s="35">
        <v>1.913601744E8</v>
      </c>
      <c r="F61" t="n" s="35">
        <v>2.3633996748E8</v>
      </c>
      <c r="G61" t="n" s="35">
        <v>2.0009968553E8</v>
      </c>
      <c r="H61" t="n" s="35">
        <v>1.9045286295E8</v>
      </c>
      <c r="I61" t="n" s="35">
        <v>1.2598241231E8</v>
      </c>
      <c r="J61" t="n" s="35">
        <v>1.8442466647E8</v>
      </c>
      <c r="K61" t="n" s="36">
        <v>9.358003618E7</v>
      </c>
      <c r="L61" t="n" s="36">
        <v>9.014163644E7</v>
      </c>
      <c r="M61" t="n" s="36">
        <v>8.934252405E7</v>
      </c>
      <c r="N61" t="n" s="35">
        <v>1.4882640839E8</v>
      </c>
      <c r="O61" t="n" s="35">
        <v>1.1256424378E8</v>
      </c>
      <c r="P61" t="n" s="36">
        <v>9.102359798E7</v>
      </c>
      <c r="Q61" t="n" s="35">
        <v>1.1788885239E8</v>
      </c>
      <c r="R61" t="n" s="35">
        <v>1.1686638149E8</v>
      </c>
      <c r="S61" t="n" s="36">
        <v>9.498839664E7</v>
      </c>
      <c r="T61" t="n" s="36">
        <v>7.801373692E7</v>
      </c>
      <c r="U61" t="n" s="36">
        <v>7.1275996E7</v>
      </c>
      <c r="V61" t="n" s="36">
        <v>8.534040706E7</v>
      </c>
      <c r="W61" t="n" s="36">
        <v>7.445614033E7</v>
      </c>
      <c r="X61" t="n" s="36">
        <v>7.476416236E7</v>
      </c>
      <c r="Y61" t="n" s="36">
        <v>8.900411135E7</v>
      </c>
      <c r="Z61" t="n" s="36">
        <v>6.863648909E7</v>
      </c>
      <c r="AA61" t="n" s="36">
        <v>6.309910316E7</v>
      </c>
      <c r="AB61" t="n" s="36">
        <v>6.383902175E7</v>
      </c>
      <c r="AC61" t="n" s="36">
        <v>6.56162482E7</v>
      </c>
      <c r="AD61" t="n" s="36">
        <v>6.53029155E7</v>
      </c>
      <c r="AE61" t="n" s="36">
        <v>7.161553261E7</v>
      </c>
      <c r="AF61" t="n" s="36">
        <v>7.833586961E7</v>
      </c>
      <c r="AG61" t="n" s="36">
        <v>6.894810073E7</v>
      </c>
      <c r="AH61" t="n" s="36">
        <v>7.834365522E7</v>
      </c>
      <c r="AI61" t="n" s="36">
        <v>8.30228084E7</v>
      </c>
      <c r="AJ61" t="n" s="36">
        <v>5.737532005E7</v>
      </c>
      <c r="AK61" t="n" s="36">
        <v>4.651179382E7</v>
      </c>
      <c r="AL61" t="n" s="36">
        <v>4.353329109E7</v>
      </c>
      <c r="AM61" t="n" s="36">
        <v>4.452484624E7</v>
      </c>
      <c r="AN61" t="n" s="36">
        <v>4.552357897E7</v>
      </c>
      <c r="AO61" t="n" s="36">
        <v>4.200923506E7</v>
      </c>
      <c r="AP61" t="n" s="36">
        <v>4.385809789E7</v>
      </c>
      <c r="AQ61" t="n" s="36">
        <v>4.320435799E7</v>
      </c>
      <c r="AR61" t="n" s="36">
        <v>5.143978262E7</v>
      </c>
      <c r="AS61" t="n" s="36">
        <v>5.062478942E7</v>
      </c>
      <c r="AT61" t="n" s="36">
        <v>4.550179291E7</v>
      </c>
      <c r="AU61" t="n" s="36">
        <v>4.409945416E7</v>
      </c>
      <c r="AV61" t="n" s="36">
        <v>3.936459158E7</v>
      </c>
      <c r="AW61" t="n" s="36">
        <v>3.873873143E7</v>
      </c>
      <c r="AX61" t="n" s="36">
        <v>3.487204231E7</v>
      </c>
      <c r="AY61" t="n" s="36">
        <v>4.633850504E7</v>
      </c>
      <c r="AZ61" t="n" s="36">
        <v>4.413205578E7</v>
      </c>
      <c r="BA61" t="n" s="36">
        <v>2.714843638E7</v>
      </c>
      <c r="BB61" t="n" s="36">
        <v>2.22899029E7</v>
      </c>
      <c r="BC61" t="n" s="36">
        <v>8.917772986E7</v>
      </c>
      <c r="BD61" t="n" s="36">
        <v>9.702900775E7</v>
      </c>
      <c r="BE61" t="n" s="36">
        <v>9.393718984E7</v>
      </c>
      <c r="BF61" t="n" s="36">
        <v>8.683649081E7</v>
      </c>
      <c r="BG61" t="n" s="36">
        <v>4.094330305E7</v>
      </c>
      <c r="BH61" t="n" s="36">
        <v>4.067240233E7</v>
      </c>
      <c r="BI61" t="n" s="36">
        <v>3.799087849E7</v>
      </c>
      <c r="BJ61" t="n" s="36">
        <v>4.673080677E7</v>
      </c>
      <c r="BK61" t="n" s="36">
        <v>5.080260732E7</v>
      </c>
      <c r="BL61" t="n" s="36">
        <v>5.032920232E7</v>
      </c>
      <c r="BM61" t="n" s="36">
        <v>5.019326807E7</v>
      </c>
      <c r="BN61" t="n" s="36">
        <v>5.192926646E7</v>
      </c>
      <c r="BO61" t="n" s="36">
        <v>6.0025224E7</v>
      </c>
      <c r="BP61" t="n" s="36">
        <v>5.9322041E7</v>
      </c>
      <c r="BQ61" t="n" s="36">
        <v>5.706774038E7</v>
      </c>
      <c r="BR61" t="n" s="36">
        <v>5.2388085E7</v>
      </c>
      <c r="BS61" t="n" s="36">
        <v>5.172789E7</v>
      </c>
      <c r="BT61" t="n" s="36">
        <v>5.1049263E7</v>
      </c>
      <c r="BU61" t="n" s="36">
        <v>5.00614419E7</v>
      </c>
      <c r="BV61" t="n" s="36">
        <v>4.788033E7</v>
      </c>
      <c r="BW61" t="n" s="36">
        <v>4.574017346E7</v>
      </c>
      <c r="BX61" t="n" s="36">
        <v>4.727977E7</v>
      </c>
      <c r="BY61" t="n" s="36">
        <v>4.3440817E7</v>
      </c>
      <c r="BZ61" t="n" s="36">
        <v>3.7955261E7</v>
      </c>
      <c r="CA61" t="n" s="36">
        <v>2.002612157E7</v>
      </c>
      <c r="CB61" t="n" s="36">
        <v>1.4221223E7</v>
      </c>
      <c r="CC61" t="n" s="36">
        <v>7825406.42</v>
      </c>
      <c r="CD61" t="n" s="36">
        <v>8137062.0</v>
      </c>
      <c r="CE61" t="n" s="36">
        <v>5299850.75</v>
      </c>
      <c r="CF61" t="n" s="36">
        <v>4303959.58</v>
      </c>
      <c r="CG61" t="n" s="36">
        <v>709112.55</v>
      </c>
      <c r="CH61" t="n" s="36">
        <v>629441.31</v>
      </c>
      <c r="CI61"/>
      <c r="CJ61" t="n" s="36">
        <v>225721.2</v>
      </c>
      <c r="CK61" t="n" s="36">
        <v>-81671.33</v>
      </c>
      <c r="CL61" t="n" s="36">
        <v>-13187.08</v>
      </c>
    </row>
    <row r="62">
      <c r="A62" t="s">
        <v>235</v>
      </c>
      <c r="B62" t="s">
        <v>236</v>
      </c>
      <c r="C62" t="n" s="35">
        <v>1.4052439462E8</v>
      </c>
      <c r="D62" t="n" s="35">
        <v>1.0603526337E8</v>
      </c>
      <c r="E62" t="n" s="35">
        <v>1.0081266593E8</v>
      </c>
      <c r="F62" t="n" s="35">
        <v>1.3129831374E8</v>
      </c>
      <c r="G62" t="n" s="35">
        <v>1.6149242732E8</v>
      </c>
      <c r="H62" t="n" s="35">
        <v>1.0991235019E8</v>
      </c>
      <c r="I62" t="n" s="35">
        <v>1.8242778503E8</v>
      </c>
      <c r="J62" t="n" s="35">
        <v>1.5356946293E8</v>
      </c>
      <c r="K62" t="n" s="35">
        <v>1.6368230219E8</v>
      </c>
      <c r="L62" t="n" s="35">
        <v>3.1225610748E8</v>
      </c>
      <c r="M62" t="n" s="35">
        <v>1.5667815924E8</v>
      </c>
      <c r="N62" t="n" s="35">
        <v>1.1387905369E8</v>
      </c>
      <c r="O62" t="n" s="35">
        <v>1.4277068365E8</v>
      </c>
      <c r="P62" t="n" s="35">
        <v>1.1223274659E8</v>
      </c>
      <c r="Q62" t="n" s="35">
        <v>1.1951568094E8</v>
      </c>
      <c r="R62" t="n" s="35">
        <v>1.0874104374E8</v>
      </c>
      <c r="S62" t="n" s="35">
        <v>1.1304672146E8</v>
      </c>
      <c r="T62" t="n" s="35">
        <v>1.1467782439E8</v>
      </c>
      <c r="U62" t="n" s="35">
        <v>1.3329796238E8</v>
      </c>
      <c r="V62" t="n" s="35">
        <v>1.2143983101E8</v>
      </c>
      <c r="W62" t="n" s="36">
        <v>5.645625298E7</v>
      </c>
      <c r="X62" t="n" s="36">
        <v>8.551298143E7</v>
      </c>
      <c r="Y62" t="n" s="35">
        <v>1.0087472539E8</v>
      </c>
      <c r="Z62" t="n" s="36">
        <v>8.840217906E7</v>
      </c>
      <c r="AA62" t="n" s="36">
        <v>6.90423782E7</v>
      </c>
      <c r="AB62" t="n" s="36">
        <v>8.741060264E7</v>
      </c>
      <c r="AC62" t="n" s="35">
        <v>1.149426161E8</v>
      </c>
      <c r="AD62" t="n" s="35">
        <v>1.1231977582E8</v>
      </c>
      <c r="AE62" t="n" s="36">
        <v>9.709443618E7</v>
      </c>
      <c r="AF62" t="n" s="36">
        <v>7.22859153E7</v>
      </c>
      <c r="AG62" t="n" s="36">
        <v>7.550429741E7</v>
      </c>
      <c r="AH62" t="n" s="36">
        <v>6.287489674E7</v>
      </c>
      <c r="AI62" t="n" s="36">
        <v>6.653013006E7</v>
      </c>
      <c r="AJ62" t="n" s="36">
        <v>5.892251861E7</v>
      </c>
      <c r="AK62" t="n" s="35">
        <v>1.8256301801E8</v>
      </c>
      <c r="AL62" t="n" s="35">
        <v>1.5072820293E8</v>
      </c>
      <c r="AM62" t="n" s="36">
        <v>6.144000657E7</v>
      </c>
      <c r="AN62" t="n" s="36">
        <v>5.883089619E7</v>
      </c>
      <c r="AO62" t="n" s="35">
        <v>1.018663651E8</v>
      </c>
      <c r="AP62" t="n" s="36">
        <v>7.53240058E7</v>
      </c>
      <c r="AQ62" t="n" s="36">
        <v>6.320163675E7</v>
      </c>
      <c r="AR62" t="n" s="36">
        <v>4.454588098E7</v>
      </c>
      <c r="AS62" t="n" s="36">
        <v>9.06200092E7</v>
      </c>
      <c r="AT62" t="n" s="36">
        <v>5.572473304E7</v>
      </c>
      <c r="AU62" t="n" s="36">
        <v>7.852906096E7</v>
      </c>
      <c r="AV62" t="n" s="36">
        <v>6.508268057E7</v>
      </c>
      <c r="AW62" t="n" s="36">
        <v>7.687451041E7</v>
      </c>
      <c r="AX62" t="n" s="36">
        <v>6.087344287E7</v>
      </c>
      <c r="AY62" t="n" s="36">
        <v>7.732911024E7</v>
      </c>
      <c r="AZ62" t="n" s="36">
        <v>9.298858509E7</v>
      </c>
      <c r="BA62" t="n" s="35">
        <v>1.19350866E8</v>
      </c>
      <c r="BB62" t="n" s="35">
        <v>1.2031100548E8</v>
      </c>
      <c r="BC62" t="n" s="36">
        <v>5.514204558E7</v>
      </c>
      <c r="BD62" t="n" s="36">
        <v>5.321148122E7</v>
      </c>
      <c r="BE62" t="n" s="36">
        <v>4.981877622E7</v>
      </c>
      <c r="BF62" t="n" s="36">
        <v>6.395920052E7</v>
      </c>
      <c r="BG62" t="n" s="36">
        <v>8.272663008E7</v>
      </c>
      <c r="BH62" t="n" s="36">
        <v>8.296858155E7</v>
      </c>
      <c r="BI62" t="n" s="36">
        <v>9.66902291E7</v>
      </c>
      <c r="BJ62" t="n" s="35">
        <v>1.0138465891E8</v>
      </c>
      <c r="BK62" t="n" s="35">
        <v>1.3472982036E8</v>
      </c>
      <c r="BL62" t="n" s="35">
        <v>1.3219949162E8</v>
      </c>
      <c r="BM62" t="n" s="35">
        <v>1.2206168028E8</v>
      </c>
      <c r="BN62" t="n" s="35">
        <v>1.1358777692E8</v>
      </c>
      <c r="BO62" t="n" s="35">
        <v>1.00604803E8</v>
      </c>
      <c r="BP62" t="n" s="36">
        <v>9.0194199E7</v>
      </c>
      <c r="BQ62" t="n" s="36">
        <v>8.407343611E7</v>
      </c>
      <c r="BR62" t="n" s="36">
        <v>9.868443E7</v>
      </c>
      <c r="BS62" t="n" s="36">
        <v>8.6787487E7</v>
      </c>
      <c r="BT62" t="n" s="36">
        <v>7.9245667E7</v>
      </c>
      <c r="BU62" t="n" s="36">
        <v>9.893902581E7</v>
      </c>
      <c r="BV62" t="n" s="35">
        <v>1.31287468E8</v>
      </c>
      <c r="BW62" t="n" s="36">
        <v>8.516179727E7</v>
      </c>
      <c r="BX62" t="n" s="36">
        <v>8.7212586E7</v>
      </c>
      <c r="BY62" t="n" s="36">
        <v>8.137316434E7</v>
      </c>
      <c r="BZ62" t="n" s="36">
        <v>8.4888278E7</v>
      </c>
      <c r="CA62" t="n" s="36">
        <v>5.928370849E7</v>
      </c>
      <c r="CB62" t="n" s="36">
        <v>6.9920624E7</v>
      </c>
      <c r="CC62" t="n" s="36">
        <v>5.104198561E7</v>
      </c>
      <c r="CD62" t="n" s="36">
        <v>4.1210914E7</v>
      </c>
      <c r="CE62" t="n" s="36">
        <v>3.421413354E7</v>
      </c>
      <c r="CF62" t="n" s="36">
        <v>2.131217962E7</v>
      </c>
      <c r="CG62" t="n" s="36">
        <v>4364317.89</v>
      </c>
      <c r="CH62" t="n" s="36">
        <v>2435064.51</v>
      </c>
      <c r="CI62"/>
      <c r="CJ62" t="n" s="36">
        <v>-192225.3</v>
      </c>
      <c r="CK62" t="n" s="36">
        <v>48087.75</v>
      </c>
      <c r="CL62" t="n">
        <v>-6587.7</v>
      </c>
    </row>
    <row r="63">
      <c r="A63" t="s">
        <v>141</v>
      </c>
      <c r="B63" t="s">
        <v>237</v>
      </c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</row>
    <row r="64">
      <c r="A64" t="s">
        <v>238</v>
      </c>
      <c r="B64" t="s">
        <v>239</v>
      </c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</row>
    <row r="65">
      <c r="A65" t="s">
        <v>240</v>
      </c>
      <c r="B65" t="s">
        <v>241</v>
      </c>
      <c r="C65" t="n" s="36">
        <v>1256531.85</v>
      </c>
      <c r="D65" t="n" s="35">
        <v>3.1840079569E8</v>
      </c>
      <c r="E65" t="n" s="36">
        <v>1256531.85</v>
      </c>
      <c r="F65" t="n" s="36">
        <v>1256531.85</v>
      </c>
      <c r="G65"/>
      <c r="H65" t="n" s="35">
        <v>2.9106332109E8</v>
      </c>
      <c r="I65"/>
      <c r="J65"/>
      <c r="K65"/>
      <c r="L65"/>
      <c r="M65"/>
      <c r="N65"/>
      <c r="O65"/>
      <c r="P65" t="n" s="36">
        <v>7.172259247E7</v>
      </c>
      <c r="Q65" t="n" s="35">
        <v>1.7758353202E8</v>
      </c>
      <c r="R65" t="n" s="35">
        <v>1.22E8</v>
      </c>
      <c r="S65" t="n" s="35">
        <v>1.22E8</v>
      </c>
      <c r="T65" t="n" s="35">
        <v>3.0602706674E8</v>
      </c>
      <c r="U65" t="n" s="35">
        <v>1.72E8</v>
      </c>
      <c r="V65" t="n" s="35">
        <v>1.72E8</v>
      </c>
      <c r="W65"/>
      <c r="X65"/>
      <c r="Y65"/>
      <c r="Z65"/>
      <c r="AA65"/>
      <c r="AB65" t="n" s="35">
        <v>1.9552001422E8</v>
      </c>
      <c r="AC65"/>
      <c r="AD65"/>
      <c r="AE65" t="n" s="36">
        <v>2.498949446E7</v>
      </c>
      <c r="AF65" t="n" s="35">
        <v>2.1564728566E8</v>
      </c>
      <c r="AG65" t="n" s="36">
        <v>3.098949446E7</v>
      </c>
      <c r="AH65" t="n" s="36">
        <v>4.298949446E7</v>
      </c>
      <c r="AI65"/>
      <c r="AJ65" t="n" s="35">
        <v>2.1953124403E8</v>
      </c>
      <c r="AK65"/>
      <c r="AL65"/>
      <c r="AM65"/>
      <c r="AN65" t="n" s="35">
        <v>1.3149006804E8</v>
      </c>
      <c r="AO65" t="n" s="36">
        <v>4744046.42</v>
      </c>
      <c r="AP65" t="n" s="36">
        <v>4744046.42</v>
      </c>
      <c r="AQ65"/>
      <c r="AR65" t="n" s="35">
        <v>1.3320515588E8</v>
      </c>
      <c r="AS65"/>
      <c r="AT65"/>
      <c r="AU65"/>
      <c r="AV65" t="n" s="36">
        <v>6.431579415E7</v>
      </c>
      <c r="AW65"/>
      <c r="AX65"/>
      <c r="AY65"/>
      <c r="AZ65"/>
      <c r="BA65" t="n" s="36">
        <v>461111.84</v>
      </c>
      <c r="BB65" t="n" s="36">
        <v>461111.84</v>
      </c>
      <c r="BC65" t="n" s="36">
        <v>461111.84</v>
      </c>
      <c r="BD65" t="n" s="36">
        <v>461111.84</v>
      </c>
      <c r="BE65"/>
      <c r="BF65"/>
      <c r="BG65"/>
      <c r="BH65"/>
      <c r="BI65"/>
      <c r="BJ65"/>
      <c r="BK65"/>
      <c r="BL65"/>
      <c r="BM65"/>
      <c r="BN65"/>
      <c r="BO65"/>
      <c r="BP65"/>
      <c r="BQ65"/>
      <c r="BR65" t="n" s="36">
        <v>11588.0</v>
      </c>
      <c r="BS65" t="n" s="36">
        <v>11588.0</v>
      </c>
      <c r="BT65" t="n" s="36">
        <v>11588.0</v>
      </c>
      <c r="BU65" t="n" s="36">
        <v>4.411915829E7</v>
      </c>
      <c r="BV65" t="n" s="36">
        <v>11588.0</v>
      </c>
      <c r="BW65" t="n" s="36">
        <v>1.764572829E7</v>
      </c>
      <c r="BX65" t="n" s="36">
        <v>1.7645728E7</v>
      </c>
      <c r="BY65" t="n" s="36">
        <v>3.399062829E7</v>
      </c>
      <c r="BZ65" t="n" s="36">
        <v>3.3990628E7</v>
      </c>
      <c r="CA65" t="n" s="36">
        <v>61728.29</v>
      </c>
      <c r="CB65" t="n" s="36">
        <v>3.0631228E7</v>
      </c>
      <c r="CC65"/>
      <c r="CD65" t="n" s="36">
        <v>2.3515E7</v>
      </c>
      <c r="CE65"/>
      <c r="CF65"/>
      <c r="CG65"/>
      <c r="CH65"/>
      <c r="CI65"/>
      <c r="CJ65"/>
      <c r="CK65"/>
      <c r="CL65"/>
    </row>
    <row r="66">
      <c r="A66" t="s">
        <v>242</v>
      </c>
      <c r="B66" t="s">
        <v>243</v>
      </c>
      <c r="C66" t="n" s="35">
        <v>1.26224102827E9</v>
      </c>
      <c r="D66" t="n" s="35">
        <v>1.22243919654E9</v>
      </c>
      <c r="E66" t="n" s="35">
        <v>1.25972754962E9</v>
      </c>
      <c r="F66" t="n" s="35">
        <v>9.5113829394E8</v>
      </c>
      <c r="G66" t="n" s="35">
        <v>1.13786857399E9</v>
      </c>
      <c r="H66" t="n" s="35">
        <v>9.0322418288E8</v>
      </c>
      <c r="I66" t="n" s="35">
        <v>1.17946061296E9</v>
      </c>
      <c r="J66" t="n" s="35">
        <v>8.2417551187E8</v>
      </c>
      <c r="K66" t="n" s="35">
        <v>1.09510572737E9</v>
      </c>
      <c r="L66" t="n" s="35">
        <v>9.1985621158E8</v>
      </c>
      <c r="M66" t="n" s="35">
        <v>5.8074179503E8</v>
      </c>
      <c r="N66" t="n" s="35">
        <v>3.20496696E8</v>
      </c>
      <c r="O66" t="n" s="35">
        <v>4.3566290029E8</v>
      </c>
      <c r="P66" t="n" s="35">
        <v>4.5322772725E8</v>
      </c>
      <c r="Q66" t="n" s="35">
        <v>1.05796645013E9</v>
      </c>
      <c r="R66" t="n" s="35">
        <v>1.6543560947E8</v>
      </c>
      <c r="S66" t="n" s="35">
        <v>1.5502768197E8</v>
      </c>
      <c r="T66" t="n" s="35">
        <v>1.5685980325E8</v>
      </c>
      <c r="U66" t="n" s="35">
        <v>1.4371830329E8</v>
      </c>
      <c r="V66" t="n" s="35">
        <v>1.7434110033E8</v>
      </c>
      <c r="W66" t="n" s="36">
        <v>9.466116423E7</v>
      </c>
      <c r="X66" t="n" s="35">
        <v>1.1169170016E8</v>
      </c>
      <c r="Y66" t="n" s="35">
        <v>1.2537968645E8</v>
      </c>
      <c r="Z66" t="n" s="35">
        <v>2.8900187258E8</v>
      </c>
      <c r="AA66" t="n" s="35">
        <v>1.0826446699E8</v>
      </c>
      <c r="AB66" t="n" s="36">
        <v>9.588971714E7</v>
      </c>
      <c r="AC66" t="n" s="36">
        <v>9.195691505E7</v>
      </c>
      <c r="AD66" t="n" s="35">
        <v>1.2306573964E8</v>
      </c>
      <c r="AE66" t="n" s="35">
        <v>1.9925013979E8</v>
      </c>
      <c r="AF66" t="n" s="35">
        <v>1.9891081864E8</v>
      </c>
      <c r="AG66" t="n" s="35">
        <v>1.9433640494E8</v>
      </c>
      <c r="AH66" t="n" s="35">
        <v>1.7729705871E8</v>
      </c>
      <c r="AI66" t="n" s="35">
        <v>3.1206788108E8</v>
      </c>
      <c r="AJ66" t="n" s="35">
        <v>2.466997441E8</v>
      </c>
      <c r="AK66" t="n" s="35">
        <v>2.6780026612E8</v>
      </c>
      <c r="AL66" t="n" s="35">
        <v>2.7890206482E8</v>
      </c>
      <c r="AM66" t="n" s="35">
        <v>2.0856069056E8</v>
      </c>
      <c r="AN66" t="n" s="35">
        <v>1.4899037073E8</v>
      </c>
      <c r="AO66" t="n" s="35">
        <v>1.9231059731E8</v>
      </c>
      <c r="AP66" t="n" s="35">
        <v>2.2820536181E8</v>
      </c>
      <c r="AQ66" t="n" s="35">
        <v>1.362585247E8</v>
      </c>
      <c r="AR66" t="n" s="35">
        <v>1.2014074265E8</v>
      </c>
      <c r="AS66" t="n" s="35">
        <v>1.6821433515E8</v>
      </c>
      <c r="AT66" t="n" s="35">
        <v>1.869762307E8</v>
      </c>
      <c r="AU66" t="n" s="35">
        <v>1.3881741094E8</v>
      </c>
      <c r="AV66" t="n" s="35">
        <v>1.1662236426E8</v>
      </c>
      <c r="AW66" t="n" s="36">
        <v>8.146266764E7</v>
      </c>
      <c r="AX66" t="n" s="35">
        <v>1.7028624105E8</v>
      </c>
      <c r="AY66" t="n" s="35">
        <v>1.7194993442E8</v>
      </c>
      <c r="AZ66" t="n" s="35">
        <v>1.7827314109E8</v>
      </c>
      <c r="BA66" t="n" s="35">
        <v>1.6571086676E8</v>
      </c>
      <c r="BB66" t="n" s="35">
        <v>1.4071728094E8</v>
      </c>
      <c r="BC66" t="n" s="35">
        <v>1.3541904469E8</v>
      </c>
      <c r="BD66" t="n" s="35">
        <v>1.3885493922E8</v>
      </c>
      <c r="BE66" t="n" s="35">
        <v>1.5843693126E8</v>
      </c>
      <c r="BF66" t="n" s="35">
        <v>1.1756334236E8</v>
      </c>
      <c r="BG66" t="n" s="35">
        <v>1.6991920845E8</v>
      </c>
      <c r="BH66" t="n" s="35">
        <v>1.4565035113E8</v>
      </c>
      <c r="BI66" t="n" s="35">
        <v>1.1171730224E8</v>
      </c>
      <c r="BJ66" t="n" s="35">
        <v>1.5020705096E8</v>
      </c>
      <c r="BK66" t="n" s="35">
        <v>1.905366166E8</v>
      </c>
      <c r="BL66" t="n" s="35">
        <v>2.1673413098E8</v>
      </c>
      <c r="BM66" t="n" s="35">
        <v>2.3809263612E8</v>
      </c>
      <c r="BN66" t="n" s="35">
        <v>2.1439304747E8</v>
      </c>
      <c r="BO66" t="n" s="35">
        <v>1.83766306E8</v>
      </c>
      <c r="BP66" t="n" s="35">
        <v>2.01025848E8</v>
      </c>
      <c r="BQ66" t="n" s="35">
        <v>2.7143546812E8</v>
      </c>
      <c r="BR66" t="n" s="35">
        <v>1.63809969E8</v>
      </c>
      <c r="BS66" t="n" s="35">
        <v>1.58456241E8</v>
      </c>
      <c r="BT66" t="n" s="35">
        <v>1.4494216E8</v>
      </c>
      <c r="BU66" t="n" s="35">
        <v>1.5600277247E8</v>
      </c>
      <c r="BV66" t="n" s="35">
        <v>1.62243886E8</v>
      </c>
      <c r="BW66" t="n" s="35">
        <v>1.7551132035E8</v>
      </c>
      <c r="BX66" t="n" s="35">
        <v>1.82212238E8</v>
      </c>
      <c r="BY66" t="n" s="35">
        <v>1.5791988283E8</v>
      </c>
      <c r="BZ66" t="n" s="36">
        <v>8.3129564E7</v>
      </c>
      <c r="CA66" t="n" s="36">
        <v>7.743430137E7</v>
      </c>
      <c r="CB66" t="n" s="36">
        <v>4.0158512E7</v>
      </c>
      <c r="CC66" t="n" s="36">
        <v>5.079917741E7</v>
      </c>
      <c r="CD66" t="n" s="36">
        <v>4.9912034E7</v>
      </c>
      <c r="CE66" t="n" s="36">
        <v>2.479426358E7</v>
      </c>
      <c r="CF66" t="n" s="36">
        <v>1.756542242E7</v>
      </c>
      <c r="CG66" t="n" s="36">
        <v>1202224.29</v>
      </c>
      <c r="CH66" t="n" s="36">
        <v>4006273.73</v>
      </c>
      <c r="CI66"/>
      <c r="CJ66" t="n" s="36">
        <v>2158838.75</v>
      </c>
      <c r="CK66" t="n" s="36">
        <v>1.375233283E7</v>
      </c>
      <c r="CL66" t="n" s="36">
        <v>1.566039187E7</v>
      </c>
    </row>
    <row r="67">
      <c r="A67" t="s">
        <v>244</v>
      </c>
      <c r="B67" t="s">
        <v>245</v>
      </c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 t="n">
        <v>0.0</v>
      </c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</row>
    <row r="68">
      <c r="A68" t="s">
        <v>246</v>
      </c>
      <c r="B68" t="s">
        <v>247</v>
      </c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</row>
    <row r="69">
      <c r="A69" t="s">
        <v>248</v>
      </c>
      <c r="B69" t="s">
        <v>249</v>
      </c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</row>
    <row r="70">
      <c r="A70" t="s">
        <v>250</v>
      </c>
      <c r="B70" t="s">
        <v>251</v>
      </c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</row>
    <row r="71">
      <c r="A71" t="s">
        <v>252</v>
      </c>
      <c r="B71" t="s">
        <v>253</v>
      </c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</row>
    <row r="72">
      <c r="A72" t="s">
        <v>254</v>
      </c>
      <c r="B72" t="s">
        <v>255</v>
      </c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</row>
    <row r="73">
      <c r="A73" t="s">
        <v>256</v>
      </c>
      <c r="B73" t="s">
        <v>257</v>
      </c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</row>
    <row r="74">
      <c r="A74" t="s">
        <v>258</v>
      </c>
      <c r="B74" t="s">
        <v>259</v>
      </c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 t="n">
        <v>0.0</v>
      </c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</row>
    <row r="75">
      <c r="A75" t="s">
        <v>260</v>
      </c>
      <c r="B75" t="s">
        <v>261</v>
      </c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</row>
    <row r="76">
      <c r="A76" t="s">
        <v>262</v>
      </c>
      <c r="B76" t="s">
        <v>263</v>
      </c>
      <c r="C76" t="n" s="36">
        <v>712324.62</v>
      </c>
      <c r="D76" t="n" s="36">
        <v>712324.62</v>
      </c>
      <c r="E76" t="n" s="36">
        <v>560000.0</v>
      </c>
      <c r="F76" t="n" s="36">
        <v>7560000.0</v>
      </c>
      <c r="G76" t="n" s="36">
        <v>2.768591172E7</v>
      </c>
      <c r="H76" t="n" s="36">
        <v>2.788591172E7</v>
      </c>
      <c r="I76" t="n" s="36">
        <v>2.206E7</v>
      </c>
      <c r="J76" t="n" s="36">
        <v>3.496E7</v>
      </c>
      <c r="K76"/>
      <c r="L76"/>
      <c r="M76"/>
      <c r="N76"/>
      <c r="O76"/>
      <c r="P76"/>
      <c r="Q76"/>
      <c r="R76"/>
      <c r="S76"/>
      <c r="T76"/>
      <c r="U76" t="n" s="36">
        <v>1.0E7</v>
      </c>
      <c r="V76" t="n" s="36">
        <v>3.0E7</v>
      </c>
      <c r="W76"/>
      <c r="X76"/>
      <c r="Y76"/>
      <c r="Z76"/>
      <c r="AA76"/>
      <c r="AB76"/>
      <c r="AC76"/>
      <c r="AD76"/>
      <c r="AE76"/>
      <c r="AF76"/>
      <c r="AG76"/>
      <c r="AH76" t="n">
        <v>0.0</v>
      </c>
      <c r="AI76"/>
      <c r="AJ76"/>
      <c r="AK76"/>
      <c r="AL76" t="n" s="36">
        <v>1.3396029E7</v>
      </c>
      <c r="AM76"/>
      <c r="AN76"/>
      <c r="AO76"/>
      <c r="AP76"/>
      <c r="AQ76"/>
      <c r="AR76"/>
      <c r="AS76"/>
      <c r="AT76"/>
      <c r="AU76"/>
      <c r="AV76"/>
      <c r="AW76" t="n" s="36">
        <v>1.6E7</v>
      </c>
      <c r="AX76" t="n" s="36">
        <v>1.6E7</v>
      </c>
      <c r="AY76" t="n" s="36">
        <v>7000000.0</v>
      </c>
      <c r="AZ76" t="n" s="36">
        <v>7000000.0</v>
      </c>
      <c r="BA76" t="n" s="36">
        <v>7000000.0</v>
      </c>
      <c r="BB76" t="n" s="36">
        <v>7000000.0</v>
      </c>
      <c r="BC76"/>
      <c r="BD76"/>
      <c r="BE76"/>
      <c r="BF76"/>
      <c r="BG76"/>
      <c r="BH76"/>
      <c r="BI76"/>
      <c r="BJ76"/>
      <c r="BK76"/>
      <c r="BL76"/>
      <c r="BM76" t="n" s="36">
        <v>1.0E8</v>
      </c>
      <c r="BN76" t="n" s="35">
        <v>2.0E8</v>
      </c>
      <c r="BO76"/>
      <c r="BP76" t="n" s="35">
        <v>2.0E8</v>
      </c>
      <c r="BQ76" t="n" s="36">
        <v>4230000.0</v>
      </c>
      <c r="BR76" t="n" s="36">
        <v>4230000.0</v>
      </c>
      <c r="BS76" t="n" s="36">
        <v>2820000.0</v>
      </c>
      <c r="BT76" t="n" s="36">
        <v>2820000.0</v>
      </c>
      <c r="BU76" t="n" s="36">
        <v>4.6E7</v>
      </c>
      <c r="BV76" t="n" s="36">
        <v>4.6E7</v>
      </c>
      <c r="BW76" t="n" s="36">
        <v>1.0E7</v>
      </c>
      <c r="BX76" t="n" s="36">
        <v>1.0E7</v>
      </c>
      <c r="BY76" t="n" s="36">
        <v>9750000.0</v>
      </c>
      <c r="BZ76" t="n" s="36">
        <v>9750000.0</v>
      </c>
      <c r="CA76" t="n" s="36">
        <v>1.97E7</v>
      </c>
      <c r="CB76" t="n" s="36">
        <v>2.5450337E7</v>
      </c>
      <c r="CC76" t="n" s="36">
        <v>1.250029318E7</v>
      </c>
      <c r="CD76"/>
      <c r="CE76"/>
      <c r="CF76"/>
      <c r="CG76"/>
      <c r="CH76"/>
      <c r="CI76"/>
      <c r="CJ76"/>
      <c r="CK76"/>
      <c r="CL76"/>
    </row>
    <row r="77">
      <c r="A77" t="s">
        <v>264</v>
      </c>
      <c r="B77" t="s">
        <v>265</v>
      </c>
      <c r="C77" t="n" s="36">
        <v>4.391059719E7</v>
      </c>
      <c r="D77" t="n" s="36">
        <v>4.391059719E7</v>
      </c>
      <c r="E77" t="n" s="36">
        <v>4.391059719E7</v>
      </c>
      <c r="F77" t="n" s="36">
        <v>4.391059719E7</v>
      </c>
      <c r="G77" t="n" s="35">
        <v>1.7E8</v>
      </c>
      <c r="H77" t="n" s="35">
        <v>1.7E8</v>
      </c>
      <c r="I77" t="n" s="35">
        <v>1.7E8</v>
      </c>
      <c r="J77" t="n" s="35">
        <v>1.7E8</v>
      </c>
      <c r="K77" t="n" s="35">
        <v>1.7E8</v>
      </c>
      <c r="L77" t="n" s="35">
        <v>1.7E8</v>
      </c>
      <c r="M77"/>
      <c r="N77"/>
      <c r="O77"/>
      <c r="P77"/>
      <c r="Q77"/>
      <c r="R77"/>
      <c r="S77"/>
      <c r="T77"/>
      <c r="U77"/>
      <c r="V77"/>
      <c r="W77" t="n">
        <v>617.4</v>
      </c>
      <c r="X77"/>
      <c r="Y77" t="n">
        <v>685.8</v>
      </c>
      <c r="Z77" t="n">
        <v>720.0</v>
      </c>
      <c r="AA77"/>
      <c r="AB77"/>
      <c r="AC77"/>
      <c r="AD77"/>
      <c r="AE77" t="n" s="36">
        <v>4427000.0</v>
      </c>
      <c r="AF77" t="n" s="36">
        <v>4427000.0</v>
      </c>
      <c r="AG77" t="n" s="36">
        <v>4098750.0</v>
      </c>
      <c r="AH77" t="n" s="36">
        <v>4098750.0</v>
      </c>
      <c r="AI77" t="n" s="36">
        <v>946710.55</v>
      </c>
      <c r="AJ77" t="n" s="36">
        <v>996171.1</v>
      </c>
      <c r="AK77" t="n" s="36">
        <v>1117381.65</v>
      </c>
      <c r="AL77" t="n" s="36">
        <v>1166842.2</v>
      </c>
      <c r="AM77" t="n" s="36">
        <v>909250.01</v>
      </c>
      <c r="AN77" t="n" s="36">
        <v>949500.02</v>
      </c>
      <c r="AO77" t="n" s="36">
        <v>989750.03</v>
      </c>
      <c r="AP77" t="n" s="36">
        <v>1030000.04</v>
      </c>
      <c r="AQ77"/>
      <c r="AR77"/>
      <c r="AS77"/>
      <c r="AT77" t="n" s="36">
        <v>1015942.28</v>
      </c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 t="n" s="36">
        <v>2947597.05</v>
      </c>
      <c r="CB77"/>
      <c r="CC77" t="n">
        <v>4385.07</v>
      </c>
      <c r="CD77"/>
      <c r="CE77"/>
      <c r="CF77"/>
      <c r="CG77"/>
      <c r="CH77"/>
      <c r="CI77"/>
      <c r="CJ77"/>
      <c r="CK77"/>
      <c r="CL77"/>
    </row>
    <row r="78">
      <c r="A78" t="s">
        <v>266</v>
      </c>
      <c r="B78" t="s">
        <v>267</v>
      </c>
      <c r="C78" t="n" s="35">
        <v>2.53055173604E9</v>
      </c>
      <c r="D78" t="n" s="35">
        <v>2.70573324295E9</v>
      </c>
      <c r="E78" t="n" s="35">
        <v>2.35531958406E9</v>
      </c>
      <c r="F78" t="n" s="35">
        <v>2.34145343331E9</v>
      </c>
      <c r="G78" t="n" s="35">
        <v>2.42042822634E9</v>
      </c>
      <c r="H78" t="n" s="35">
        <v>2.4492520087E9</v>
      </c>
      <c r="I78" t="n" s="35">
        <v>2.43966184235E9</v>
      </c>
      <c r="J78" t="n" s="35">
        <v>2.12800186778E9</v>
      </c>
      <c r="K78" t="n" s="35">
        <v>2.15926575433E9</v>
      </c>
      <c r="L78" t="n" s="35">
        <v>2.13215960191E9</v>
      </c>
      <c r="M78" t="n" s="35">
        <v>1.41980169242E9</v>
      </c>
      <c r="N78" t="n" s="35">
        <v>1.2091634795E9</v>
      </c>
      <c r="O78" t="n" s="35">
        <v>1.34566114247E9</v>
      </c>
      <c r="P78" t="n" s="35">
        <v>1.37175623202E9</v>
      </c>
      <c r="Q78" t="n" s="35">
        <v>2.01763024135E9</v>
      </c>
      <c r="R78" t="n" s="35">
        <v>1.01522308488E9</v>
      </c>
      <c r="S78" t="n" s="35">
        <v>9.6125688231E8</v>
      </c>
      <c r="T78" t="n" s="35">
        <v>1.13933190605E9</v>
      </c>
      <c r="U78" t="n" s="35">
        <v>1.01270638754E9</v>
      </c>
      <c r="V78" t="n" s="35">
        <v>1.10424885698E9</v>
      </c>
      <c r="W78" t="n" s="35">
        <v>6.4795464314E8</v>
      </c>
      <c r="X78" t="n" s="35">
        <v>7.0130476574E8</v>
      </c>
      <c r="Y78" t="n" s="35">
        <v>7.6575567689E8</v>
      </c>
      <c r="Z78" t="n" s="35">
        <v>1.08977679212E9</v>
      </c>
      <c r="AA78" t="n" s="35">
        <v>7.6746037815E8</v>
      </c>
      <c r="AB78" t="n" s="35">
        <v>9.5687030797E8</v>
      </c>
      <c r="AC78" t="n" s="35">
        <v>7.9343836406E8</v>
      </c>
      <c r="AD78" t="n" s="35">
        <v>1.02885463339E9</v>
      </c>
      <c r="AE78" t="n" s="35">
        <v>2.12414738077E9</v>
      </c>
      <c r="AF78" t="n" s="35">
        <v>2.23462362267E9</v>
      </c>
      <c r="AG78" t="n" s="35">
        <v>2.02895044404E9</v>
      </c>
      <c r="AH78" t="n" s="35">
        <v>1.68229489869E9</v>
      </c>
      <c r="AI78" t="n" s="35">
        <v>1.79811516024E9</v>
      </c>
      <c r="AJ78" t="n" s="35">
        <v>1.89220574501E9</v>
      </c>
      <c r="AK78" t="n" s="35">
        <v>1.7848670291E9</v>
      </c>
      <c r="AL78" t="n" s="35">
        <v>1.65184406076E9</v>
      </c>
      <c r="AM78" t="n" s="35">
        <v>1.61328950428E9</v>
      </c>
      <c r="AN78" t="n" s="35">
        <v>1.5857093482E9</v>
      </c>
      <c r="AO78" t="n" s="35">
        <v>1.48089771749E9</v>
      </c>
      <c r="AP78" t="n" s="35">
        <v>1.26050479348E9</v>
      </c>
      <c r="AQ78" t="n" s="35">
        <v>1.24206165088E9</v>
      </c>
      <c r="AR78" t="n" s="35">
        <v>1.28829097265E9</v>
      </c>
      <c r="AS78" t="n" s="35">
        <v>1.21476963244E9</v>
      </c>
      <c r="AT78" t="n" s="35">
        <v>1.12910959753E9</v>
      </c>
      <c r="AU78" t="n" s="35">
        <v>1.21034056512E9</v>
      </c>
      <c r="AV78" t="n" s="35">
        <v>1.20657072542E9</v>
      </c>
      <c r="AW78" t="n" s="35">
        <v>1.13005514306E9</v>
      </c>
      <c r="AX78" t="n" s="35">
        <v>1.07730357449E9</v>
      </c>
      <c r="AY78" t="n" s="35">
        <v>1.28506279246E9</v>
      </c>
      <c r="AZ78" t="n" s="35">
        <v>1.31626938077E9</v>
      </c>
      <c r="BA78" t="n" s="35">
        <v>1.40036456274E9</v>
      </c>
      <c r="BB78" t="n" s="35">
        <v>1.25661079697E9</v>
      </c>
      <c r="BC78" t="n" s="35">
        <v>1.40986421711E9</v>
      </c>
      <c r="BD78" t="n" s="35">
        <v>1.37188768047E9</v>
      </c>
      <c r="BE78" t="n" s="35">
        <v>1.31711046367E9</v>
      </c>
      <c r="BF78" t="n" s="35">
        <v>1.2479110352E9</v>
      </c>
      <c r="BG78" t="n" s="35">
        <v>1.4164314153E9</v>
      </c>
      <c r="BH78" t="n" s="35">
        <v>1.43065115733E9</v>
      </c>
      <c r="BI78" t="n" s="35">
        <v>1.70073887729E9</v>
      </c>
      <c r="BJ78" t="n" s="35">
        <v>1.79876369185E9</v>
      </c>
      <c r="BK78" t="n" s="35">
        <v>2.18404047791E9</v>
      </c>
      <c r="BL78" t="n" s="35">
        <v>2.19592478178E9</v>
      </c>
      <c r="BM78" t="n" s="35">
        <v>2.11813277707E9</v>
      </c>
      <c r="BN78" t="n" s="35">
        <v>2.22738854691E9</v>
      </c>
      <c r="BO78" t="n" s="35">
        <v>2.087277487E9</v>
      </c>
      <c r="BP78" t="n" s="35">
        <v>2.39269693E9</v>
      </c>
      <c r="BQ78" t="n" s="35">
        <v>2.81035340136E9</v>
      </c>
      <c r="BR78" t="n" s="35">
        <v>2.263992969E9</v>
      </c>
      <c r="BS78" t="n" s="35">
        <v>2.296924994E9</v>
      </c>
      <c r="BT78" t="n" s="35">
        <v>1.863357084E9</v>
      </c>
      <c r="BU78" t="n" s="35">
        <v>1.86629259714E9</v>
      </c>
      <c r="BV78" t="n" s="35">
        <v>1.921499383E9</v>
      </c>
      <c r="BW78" t="n" s="35">
        <v>1.75121052114E9</v>
      </c>
      <c r="BX78" t="n" s="35">
        <v>1.78802826E9</v>
      </c>
      <c r="BY78" t="n" s="35">
        <v>1.7312343308E9</v>
      </c>
      <c r="BZ78" t="n" s="35">
        <v>1.151950243E9</v>
      </c>
      <c r="CA78" t="n" s="35">
        <v>9.995723369E8</v>
      </c>
      <c r="CB78" t="n" s="35">
        <v>6.2221477E8</v>
      </c>
      <c r="CC78" t="n" s="35">
        <v>5.8430838161E8</v>
      </c>
      <c r="CD78" t="n" s="35">
        <v>4.66397202E8</v>
      </c>
      <c r="CE78" t="n" s="35">
        <v>2.5599760054E8</v>
      </c>
      <c r="CF78" t="n" s="35">
        <v>1.8856201669E8</v>
      </c>
      <c r="CG78" t="n" s="36">
        <v>5.531088533E7</v>
      </c>
      <c r="CH78" t="n" s="35">
        <v>1.0177601799E8</v>
      </c>
      <c r="CI78" t="n" s="36">
        <v>5.438767021E7</v>
      </c>
      <c r="CJ78" t="n" s="36">
        <v>4.448984066E7</v>
      </c>
      <c r="CK78" t="n" s="36">
        <v>2.916751971E7</v>
      </c>
      <c r="CL78" t="n" s="36">
        <v>3.64249996E7</v>
      </c>
    </row>
    <row r="79">
      <c r="A79" t="s">
        <v>268</v>
      </c>
      <c r="B79" t="s">
        <v>269</v>
      </c>
      <c r="C79"/>
      <c r="D79"/>
      <c r="E79"/>
      <c r="F79"/>
      <c r="G79"/>
      <c r="H79"/>
      <c r="I79" t="n" s="36">
        <v>7000000.0</v>
      </c>
      <c r="J79" t="n" s="36">
        <v>7000000.0</v>
      </c>
      <c r="K79" t="n" s="36">
        <v>7.785E7</v>
      </c>
      <c r="L79"/>
      <c r="M79"/>
      <c r="N79"/>
      <c r="O79"/>
      <c r="P79"/>
      <c r="Q79"/>
      <c r="R79"/>
      <c r="S79" t="n" s="36">
        <v>1220000.0</v>
      </c>
      <c r="T79" t="n" s="36">
        <v>1220000.0</v>
      </c>
      <c r="U79" t="n" s="36">
        <v>1.122E7</v>
      </c>
      <c r="V79" t="n" s="36">
        <v>1.122E7</v>
      </c>
      <c r="W79"/>
      <c r="X79"/>
      <c r="Y79"/>
      <c r="Z79" t="n" s="36">
        <v>1220000.0</v>
      </c>
      <c r="AA79"/>
      <c r="AB79"/>
      <c r="AC79"/>
      <c r="AD79"/>
      <c r="AE79"/>
      <c r="AF79"/>
      <c r="AG79"/>
      <c r="AH79" t="n">
        <v>0.0</v>
      </c>
      <c r="AI79"/>
      <c r="AJ79"/>
      <c r="AK79"/>
      <c r="AL79"/>
      <c r="AM79" t="n" s="36">
        <v>1.3396029E7</v>
      </c>
      <c r="AN79" t="n" s="36">
        <v>1.3396029E7</v>
      </c>
      <c r="AO79" t="n" s="36">
        <v>1.3396029E7</v>
      </c>
      <c r="AP79" t="n" s="36">
        <v>1.3396029E7</v>
      </c>
      <c r="AQ79" t="n" s="36">
        <v>1.3396029E7</v>
      </c>
      <c r="AR79" t="n" s="36">
        <v>1.3396029E7</v>
      </c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 t="n" s="36">
        <v>4094324.1</v>
      </c>
      <c r="BK79" t="n" s="36">
        <v>4094324.1</v>
      </c>
      <c r="BL79" t="n" s="36">
        <v>4094324.1</v>
      </c>
      <c r="BM79" t="n" s="36">
        <v>4094324.1</v>
      </c>
      <c r="BN79" t="n" s="36">
        <v>4094324.1</v>
      </c>
      <c r="BO79" t="n" s="35">
        <v>2.04194324E8</v>
      </c>
      <c r="BP79" t="n" s="36">
        <v>4194324.0</v>
      </c>
      <c r="BQ79" t="n" s="35">
        <v>2.039643241E8</v>
      </c>
      <c r="BR79" t="n" s="35">
        <v>2.03964324E8</v>
      </c>
      <c r="BS79" t="n" s="35">
        <v>2.08194324E8</v>
      </c>
      <c r="BT79" t="n" s="35">
        <v>2.08194324E8</v>
      </c>
      <c r="BU79" t="n" s="35">
        <v>2.081943241E8</v>
      </c>
      <c r="BV79" t="n" s="36">
        <v>8554324.0</v>
      </c>
      <c r="BW79" t="n" s="36">
        <v>4.61343241E7</v>
      </c>
      <c r="BX79" t="n" s="36">
        <v>4.6134324E7</v>
      </c>
      <c r="BY79" t="n" s="36">
        <v>5.19843241E7</v>
      </c>
      <c r="BZ79" t="n" s="36">
        <v>5.1984324E7</v>
      </c>
      <c r="CA79" t="n" s="36">
        <v>9.52081352E7</v>
      </c>
      <c r="CB79" t="n" s="36">
        <v>1000000.0</v>
      </c>
      <c r="CC79"/>
      <c r="CD79" t="n" s="36">
        <v>2250206.0</v>
      </c>
      <c r="CE79" t="n" s="36">
        <v>1.4E7</v>
      </c>
      <c r="CF79" t="n" s="36">
        <v>1.0E7</v>
      </c>
      <c r="CG79"/>
      <c r="CH79"/>
      <c r="CI79"/>
      <c r="CJ79" t="n" s="36">
        <v>4000000.0</v>
      </c>
      <c r="CK79"/>
      <c r="CL79"/>
    </row>
    <row r="80">
      <c r="A80" t="s">
        <v>270</v>
      </c>
      <c r="B80" t="s">
        <v>271</v>
      </c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 t="n" s="36">
        <v>3270000.0</v>
      </c>
      <c r="CC80"/>
      <c r="CD80"/>
      <c r="CE80"/>
      <c r="CF80"/>
      <c r="CG80"/>
      <c r="CH80"/>
      <c r="CI80"/>
      <c r="CJ80"/>
      <c r="CK80"/>
      <c r="CL80"/>
    </row>
    <row r="81">
      <c r="A81" t="s">
        <v>272</v>
      </c>
      <c r="B81" t="s">
        <v>273</v>
      </c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 t="n">
        <v>0.0</v>
      </c>
      <c r="Z81" t="n">
        <v>0.0</v>
      </c>
      <c r="AA81"/>
      <c r="AB81"/>
      <c r="AC81"/>
      <c r="AD81" t="n">
        <v>0.0</v>
      </c>
      <c r="AE81"/>
      <c r="AF81"/>
      <c r="AG81"/>
      <c r="AH81" t="n">
        <v>0.0</v>
      </c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</row>
    <row r="82">
      <c r="A82" t="s">
        <v>274</v>
      </c>
      <c r="B82" t="s">
        <v>275</v>
      </c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 t="n">
        <v>0.0</v>
      </c>
      <c r="Z82" t="n">
        <v>0.0</v>
      </c>
      <c r="AA82"/>
      <c r="AB82"/>
      <c r="AC82"/>
      <c r="AD82" t="n">
        <v>0.0</v>
      </c>
      <c r="AE82"/>
      <c r="AF82"/>
      <c r="AG82"/>
      <c r="AH82" t="n">
        <v>0.0</v>
      </c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</row>
    <row r="83">
      <c r="A83" t="s">
        <v>276</v>
      </c>
      <c r="B83" t="s">
        <v>277</v>
      </c>
      <c r="C83" t="n" s="36">
        <v>545988.8</v>
      </c>
      <c r="D83" t="n" s="36">
        <v>545988.8</v>
      </c>
      <c r="E83" t="n" s="36">
        <v>545988.8</v>
      </c>
      <c r="F83" t="n" s="36">
        <v>545988.8</v>
      </c>
      <c r="G83" t="n" s="36">
        <v>545988.8</v>
      </c>
      <c r="H83" t="n" s="36">
        <v>353891.0</v>
      </c>
      <c r="I83" t="n" s="36">
        <v>353891.0</v>
      </c>
      <c r="J83" t="n" s="36">
        <v>353891.0</v>
      </c>
      <c r="K83" t="n" s="36">
        <v>1517911.06</v>
      </c>
      <c r="L83" t="n" s="36">
        <v>1517911.06</v>
      </c>
      <c r="M83"/>
      <c r="N83" t="n" s="36">
        <v>1517911.06</v>
      </c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 t="n">
        <v>0.0</v>
      </c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 t="n" s="36">
        <v>1.6E7</v>
      </c>
      <c r="AZ83" t="n" s="36">
        <v>1.7E7</v>
      </c>
      <c r="BA83" t="n" s="36">
        <v>1.6E7</v>
      </c>
      <c r="BB83" t="n" s="36">
        <v>1.6E7</v>
      </c>
      <c r="BC83" t="n" s="36">
        <v>2.3E7</v>
      </c>
      <c r="BD83" t="n" s="36">
        <v>2.3E7</v>
      </c>
      <c r="BE83" t="n" s="36">
        <v>2.3E7</v>
      </c>
      <c r="BF83" t="n" s="36">
        <v>2.3E7</v>
      </c>
      <c r="BG83" t="n" s="36">
        <v>2.3E7</v>
      </c>
      <c r="BH83" t="n" s="36">
        <v>7000000.0</v>
      </c>
      <c r="BI83" t="n" s="36">
        <v>7000000.0</v>
      </c>
      <c r="BJ83" t="n" s="36">
        <v>2.353079099E7</v>
      </c>
      <c r="BK83" t="n" s="36">
        <v>2.331208018E7</v>
      </c>
      <c r="BL83" t="n" s="36">
        <v>2.313336937E7</v>
      </c>
      <c r="BM83" t="n" s="36">
        <v>2.295465856E7</v>
      </c>
      <c r="BN83" t="n" s="36">
        <v>2.277594775E7</v>
      </c>
      <c r="BO83" t="n" s="36">
        <v>2.2500119E7</v>
      </c>
      <c r="BP83" t="n" s="36">
        <v>2.2330056E7</v>
      </c>
      <c r="BQ83" t="n" s="36">
        <v>2.31599924E7</v>
      </c>
      <c r="BR83" t="n" s="36">
        <v>2.2989929E7</v>
      </c>
      <c r="BS83" t="n" s="36">
        <v>1.4819865E7</v>
      </c>
      <c r="BT83" t="n" s="36">
        <v>1.4649802E7</v>
      </c>
      <c r="BU83" t="n" s="36">
        <v>2.640905649E7</v>
      </c>
      <c r="BV83" t="n" s="36">
        <v>1.4309675E7</v>
      </c>
      <c r="BW83" t="n" s="36">
        <v>2.33030751E7</v>
      </c>
      <c r="BX83" t="n" s="36">
        <v>1.6754959E7</v>
      </c>
      <c r="BY83" t="n" s="36">
        <v>1.819503871E7</v>
      </c>
      <c r="BZ83" t="n" s="36">
        <v>1.563081E7</v>
      </c>
      <c r="CA83" t="n" s="36">
        <v>4.744035259E7</v>
      </c>
      <c r="CB83" t="n" s="36">
        <v>3270000.0</v>
      </c>
      <c r="CC83" t="n" s="36">
        <v>2450000.0</v>
      </c>
      <c r="CD83" t="n" s="36">
        <v>2450000.0</v>
      </c>
      <c r="CE83"/>
      <c r="CF83"/>
      <c r="CG83"/>
      <c r="CH83"/>
      <c r="CI83"/>
      <c r="CJ83"/>
      <c r="CK83"/>
      <c r="CL83"/>
    </row>
    <row r="84">
      <c r="A84" t="s">
        <v>278</v>
      </c>
      <c r="B84" t="s">
        <v>279</v>
      </c>
      <c r="C84" t="n" s="36">
        <v>4.280151307E7</v>
      </c>
      <c r="D84" t="n" s="36">
        <v>4.280151307E7</v>
      </c>
      <c r="E84" t="n" s="36">
        <v>4.167E7</v>
      </c>
      <c r="F84" t="n" s="36">
        <v>4.167E7</v>
      </c>
      <c r="G84" t="n" s="36">
        <v>3.749113242E7</v>
      </c>
      <c r="H84" t="n" s="36">
        <v>3.749113242E7</v>
      </c>
      <c r="I84" t="n" s="36">
        <v>3.661E7</v>
      </c>
      <c r="J84" t="n" s="36">
        <v>3.661E7</v>
      </c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 t="n">
        <v>0.0</v>
      </c>
      <c r="Z84" t="n">
        <v>0.0</v>
      </c>
      <c r="AA84"/>
      <c r="AB84"/>
      <c r="AC84"/>
      <c r="AD84" t="n">
        <v>0.0</v>
      </c>
      <c r="AE84"/>
      <c r="AF84"/>
      <c r="AG84"/>
      <c r="AH84" t="n">
        <v>0.0</v>
      </c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</row>
    <row r="85">
      <c r="A85" t="s">
        <v>280</v>
      </c>
      <c r="B85" t="s">
        <v>281</v>
      </c>
      <c r="C85"/>
      <c r="D85"/>
      <c r="E85"/>
      <c r="F85"/>
      <c r="G85"/>
      <c r="H85"/>
      <c r="I85"/>
      <c r="J85"/>
      <c r="K85"/>
      <c r="L85"/>
      <c r="M85" t="n" s="36">
        <v>1517911.06</v>
      </c>
      <c r="N85" t="n" s="36">
        <v>1517911.06</v>
      </c>
      <c r="O85" t="n" s="36">
        <v>1517911.06</v>
      </c>
      <c r="P85" t="n" s="36">
        <v>1517911.06</v>
      </c>
      <c r="Q85" t="n" s="36">
        <v>1517911.06</v>
      </c>
      <c r="R85" t="n" s="36">
        <v>1517911.06</v>
      </c>
      <c r="S85" t="n" s="36">
        <v>1517911.06</v>
      </c>
      <c r="T85" t="n" s="36">
        <v>1517911.06</v>
      </c>
      <c r="U85" t="n" s="36">
        <v>1517911.06</v>
      </c>
      <c r="V85" t="n" s="36">
        <v>1517911.06</v>
      </c>
      <c r="W85" t="n" s="36">
        <v>203891.0</v>
      </c>
      <c r="X85" t="n" s="36">
        <v>203891.0</v>
      </c>
      <c r="Y85" t="n" s="36">
        <v>203891.0</v>
      </c>
      <c r="Z85" t="n" s="36">
        <v>2117911.06</v>
      </c>
      <c r="AA85" t="n" s="36">
        <v>203891.0</v>
      </c>
      <c r="AB85" t="n" s="36">
        <v>203891.0</v>
      </c>
      <c r="AC85" t="n" s="36">
        <v>203891.0</v>
      </c>
      <c r="AD85" t="n" s="36">
        <v>203891.0</v>
      </c>
      <c r="AE85" t="n" s="36">
        <v>203891.0</v>
      </c>
      <c r="AF85" t="n" s="36">
        <v>691674.2</v>
      </c>
      <c r="AG85" t="n" s="36">
        <v>642727.8</v>
      </c>
      <c r="AH85" t="n" s="36">
        <v>68125.0</v>
      </c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 t="n" s="36">
        <v>5696593.37</v>
      </c>
      <c r="BD85" t="n" s="36">
        <v>5196593.37</v>
      </c>
      <c r="BE85" t="n" s="36">
        <v>5196593.37</v>
      </c>
      <c r="BF85"/>
      <c r="BG85" t="n" s="36">
        <v>1.969659337E7</v>
      </c>
      <c r="BH85" t="n" s="36">
        <v>1.969659337E7</v>
      </c>
      <c r="BI85" t="n" s="36">
        <v>1.992659337E7</v>
      </c>
      <c r="BJ85" t="n" s="36">
        <v>2.295490047E7</v>
      </c>
      <c r="BK85" t="n" s="36">
        <v>2.334393939E7</v>
      </c>
      <c r="BL85" t="n" s="36">
        <v>2.277964905E7</v>
      </c>
      <c r="BM85" t="n" s="36">
        <v>2.221482599E7</v>
      </c>
      <c r="BN85" t="n" s="36">
        <v>2.22281571E7</v>
      </c>
      <c r="BO85" t="n" s="36">
        <v>2.0553054E7</v>
      </c>
      <c r="BP85" t="n" s="36">
        <v>2.0585956E7</v>
      </c>
      <c r="BQ85" t="n" s="36">
        <v>1.97065561E7</v>
      </c>
      <c r="BR85" t="n" s="36">
        <v>1.9706556E7</v>
      </c>
      <c r="BS85" t="n" s="36">
        <v>2.0497256E7</v>
      </c>
      <c r="BT85" t="n" s="36">
        <v>5211256.0</v>
      </c>
      <c r="BU85" t="n" s="36">
        <v>5016501.1</v>
      </c>
      <c r="BV85" t="n" s="36">
        <v>2137256.0</v>
      </c>
      <c r="BW85" t="n" s="36">
        <v>1315256.1</v>
      </c>
      <c r="BX85" t="n" s="36">
        <v>1315256.0</v>
      </c>
      <c r="BY85" t="n" s="36">
        <v>1599156.1</v>
      </c>
      <c r="BZ85" t="n" s="36">
        <v>1332156.0</v>
      </c>
      <c r="CA85"/>
      <c r="CB85"/>
      <c r="CC85"/>
      <c r="CD85"/>
      <c r="CE85"/>
      <c r="CF85"/>
      <c r="CG85"/>
      <c r="CH85"/>
      <c r="CI85"/>
      <c r="CJ85"/>
      <c r="CK85"/>
      <c r="CL85"/>
    </row>
    <row r="86">
      <c r="A86" t="s">
        <v>282</v>
      </c>
      <c r="B86" t="s">
        <v>283</v>
      </c>
      <c r="C86" t="n" s="36">
        <v>709578.28</v>
      </c>
      <c r="D86" t="n" s="36">
        <v>709578.28</v>
      </c>
      <c r="E86" t="n" s="36">
        <v>709578.28</v>
      </c>
      <c r="F86" t="n" s="36">
        <v>709578.28</v>
      </c>
      <c r="G86" t="n" s="36">
        <v>709578.28</v>
      </c>
      <c r="H86" t="n" s="36">
        <v>709578.28</v>
      </c>
      <c r="I86" t="n" s="36">
        <v>709578.28</v>
      </c>
      <c r="J86" t="n" s="36">
        <v>709578.28</v>
      </c>
      <c r="K86" t="n" s="36">
        <v>709578.28</v>
      </c>
      <c r="L86" t="n" s="36">
        <v>709578.28</v>
      </c>
      <c r="M86" t="n" s="36">
        <v>709578.28</v>
      </c>
      <c r="N86" t="n" s="36">
        <v>709578.28</v>
      </c>
      <c r="O86" t="n" s="36">
        <v>709578.28</v>
      </c>
      <c r="P86" t="n" s="36">
        <v>709578.28</v>
      </c>
      <c r="Q86" t="n" s="36">
        <v>709578.28</v>
      </c>
      <c r="R86" t="n" s="36">
        <v>709578.28</v>
      </c>
      <c r="S86" t="n" s="36">
        <v>709578.28</v>
      </c>
      <c r="T86" t="n" s="36">
        <v>709578.28</v>
      </c>
      <c r="U86" t="n" s="36">
        <v>709578.28</v>
      </c>
      <c r="V86" t="n" s="36">
        <v>709578.28</v>
      </c>
      <c r="W86"/>
      <c r="X86"/>
      <c r="Y86"/>
      <c r="Z86" t="n" s="36">
        <v>709578.28</v>
      </c>
      <c r="AA86"/>
      <c r="AB86"/>
      <c r="AC86"/>
      <c r="AD86"/>
      <c r="AE86"/>
      <c r="AF86"/>
      <c r="AG86"/>
      <c r="AH86"/>
      <c r="AI86"/>
      <c r="AJ86"/>
      <c r="AK86"/>
      <c r="AL86"/>
      <c r="AM86" t="n" s="36">
        <v>608284.6</v>
      </c>
      <c r="AN86"/>
      <c r="AO86" t="n" s="36">
        <v>1.297725344E7</v>
      </c>
      <c r="AP86" t="n" s="36">
        <v>1.297725344E7</v>
      </c>
      <c r="AQ86" t="n" s="36">
        <v>2.294899243E7</v>
      </c>
      <c r="AR86" t="n" s="36">
        <v>2.294899243E7</v>
      </c>
      <c r="AS86" t="n" s="36">
        <v>2.1463505E7</v>
      </c>
      <c r="AT86" t="n" s="36">
        <v>2.55126E7</v>
      </c>
      <c r="AU86" t="n" s="36">
        <v>2.55126E7</v>
      </c>
      <c r="AV86" t="n" s="36">
        <v>2.7E7</v>
      </c>
      <c r="AW86" t="n" s="36">
        <v>2.7E7</v>
      </c>
      <c r="AX86" t="n" s="36">
        <v>2.7E7</v>
      </c>
      <c r="AY86" t="n" s="36">
        <v>3.628E7</v>
      </c>
      <c r="AZ86" t="n" s="36">
        <v>2.7E7</v>
      </c>
      <c r="BA86" t="n" s="36">
        <v>2.7E7</v>
      </c>
      <c r="BB86" t="n" s="36">
        <v>2.7E7</v>
      </c>
      <c r="BC86"/>
      <c r="BD86"/>
      <c r="BE86"/>
      <c r="BF86"/>
      <c r="BG86" t="n" s="36">
        <v>3550000.0</v>
      </c>
      <c r="BH86" t="n" s="36">
        <v>3550000.0</v>
      </c>
      <c r="BI86" t="n" s="36">
        <v>3550000.0</v>
      </c>
      <c r="BJ86" t="n" s="36">
        <v>2.285E7</v>
      </c>
      <c r="BK86" t="n" s="36">
        <v>7100000.0</v>
      </c>
      <c r="BL86" t="n" s="36">
        <v>8090000.0</v>
      </c>
      <c r="BM86" t="n" s="36">
        <v>5005270.1</v>
      </c>
      <c r="BN86" t="n" s="36">
        <v>5005270.1</v>
      </c>
      <c r="BO86" t="n" s="36">
        <v>5916378.0</v>
      </c>
      <c r="BP86" t="n" s="36">
        <v>5093214.0</v>
      </c>
      <c r="BQ86" t="n" s="36">
        <v>1.794053763E7</v>
      </c>
      <c r="BR86" t="n" s="36">
        <v>1.7005418E7</v>
      </c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</row>
    <row r="87">
      <c r="A87" t="s">
        <v>284</v>
      </c>
      <c r="B87" t="s">
        <v>285</v>
      </c>
      <c r="C87" t="n" s="36">
        <v>8.294319743E7</v>
      </c>
      <c r="D87" t="n" s="36">
        <v>8.782759621E7</v>
      </c>
      <c r="E87" t="n" s="36">
        <v>9.346082848E7</v>
      </c>
      <c r="F87" t="n" s="36">
        <v>9.784839426E7</v>
      </c>
      <c r="G87" t="n" s="35">
        <v>1.0615436006E8</v>
      </c>
      <c r="H87" t="n" s="35">
        <v>1.1053460937E8</v>
      </c>
      <c r="I87" t="n" s="35">
        <v>1.149237642E8</v>
      </c>
      <c r="J87" t="n" s="35">
        <v>1.1376312258E8</v>
      </c>
      <c r="K87" t="n" s="35">
        <v>1.1595285714E8</v>
      </c>
      <c r="L87" t="n" s="35">
        <v>1.0584527031E8</v>
      </c>
      <c r="M87" t="n" s="35">
        <v>1.0425887936E8</v>
      </c>
      <c r="N87" t="n" s="35">
        <v>1.081925885E8</v>
      </c>
      <c r="O87" t="n" s="35">
        <v>1.1540739755E8</v>
      </c>
      <c r="P87" t="n" s="35">
        <v>1.196411066E8</v>
      </c>
      <c r="Q87" t="n" s="35">
        <v>1.2227481565E8</v>
      </c>
      <c r="R87" t="n" s="35">
        <v>1.1140689303E8</v>
      </c>
      <c r="S87" t="n" s="35">
        <v>1.2160310041E8</v>
      </c>
      <c r="T87" t="n" s="35">
        <v>1.2534872416E8</v>
      </c>
      <c r="U87" t="n" s="35">
        <v>1.2903303818E8</v>
      </c>
      <c r="V87" t="n" s="35">
        <v>1.3265604246E8</v>
      </c>
      <c r="W87" t="n" s="35">
        <v>1.0238255094E8</v>
      </c>
      <c r="X87" t="n" s="35">
        <v>1.0460279307E8</v>
      </c>
      <c r="Y87" t="n" s="35">
        <v>1.0606519907E8</v>
      </c>
      <c r="Z87" t="n" s="35">
        <v>1.3198379838E8</v>
      </c>
      <c r="AA87"/>
      <c r="AB87"/>
      <c r="AC87"/>
      <c r="AD87" t="n" s="35">
        <v>1.1563161787E8</v>
      </c>
      <c r="AE87"/>
      <c r="AF87"/>
      <c r="AG87"/>
      <c r="AH87" t="n" s="35">
        <v>1.1850248484E8</v>
      </c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</row>
    <row r="88">
      <c r="A88" t="s">
        <v>286</v>
      </c>
      <c r="B88" t="s">
        <v>287</v>
      </c>
      <c r="C88" t="n" s="36">
        <v>9.975602334E7</v>
      </c>
      <c r="D88" t="n" s="35">
        <v>1.0156719521E8</v>
      </c>
      <c r="E88" t="n" s="35">
        <v>1.0297427974E8</v>
      </c>
      <c r="F88" t="n" s="35">
        <v>1.047854516E8</v>
      </c>
      <c r="G88" t="n" s="35">
        <v>1.0802978579E8</v>
      </c>
      <c r="H88" t="n" s="35">
        <v>1.0985118391E8</v>
      </c>
      <c r="I88" t="n" s="35">
        <v>1.0931509691E8</v>
      </c>
      <c r="J88" t="n" s="35">
        <v>1.1113648697E8</v>
      </c>
      <c r="K88" t="n" s="35">
        <v>1.1273657876E8</v>
      </c>
      <c r="L88" t="n" s="36">
        <v>9.67526551E7</v>
      </c>
      <c r="M88" t="n" s="36">
        <v>9.775180742E7</v>
      </c>
      <c r="N88" t="n" s="36">
        <v>9.974932725E7</v>
      </c>
      <c r="O88" t="n" s="35">
        <v>1.0151764698E8</v>
      </c>
      <c r="P88" t="n" s="35">
        <v>1.0306921965E8</v>
      </c>
      <c r="Q88" t="n" s="35">
        <v>1.0469948197E8</v>
      </c>
      <c r="R88" t="n" s="36">
        <v>7.419343482E7</v>
      </c>
      <c r="S88" t="n" s="36">
        <v>7.536934042E7</v>
      </c>
      <c r="T88" t="n" s="36">
        <v>7.645977648E7</v>
      </c>
      <c r="U88" t="n" s="36">
        <v>7.775574404E7</v>
      </c>
      <c r="V88" t="n" s="36">
        <v>7.88461801E7</v>
      </c>
      <c r="W88"/>
      <c r="X88"/>
      <c r="Y88"/>
      <c r="Z88" t="n" s="36">
        <v>670016.15</v>
      </c>
      <c r="AA88"/>
      <c r="AB88"/>
      <c r="AC88"/>
      <c r="AD88"/>
      <c r="AE88" t="n" s="36">
        <v>175886.33</v>
      </c>
      <c r="AF88" t="n" s="36">
        <v>175886.33</v>
      </c>
      <c r="AG88" t="n" s="36">
        <v>175886.33</v>
      </c>
      <c r="AH88" t="n" s="36">
        <v>175886.33</v>
      </c>
      <c r="AI88" t="n" s="36">
        <v>4026237.14</v>
      </c>
      <c r="AJ88" t="n" s="36">
        <v>3936145.44</v>
      </c>
      <c r="AK88" t="n" s="36">
        <v>4089185.48</v>
      </c>
      <c r="AL88" t="n" s="36">
        <v>4161181.61</v>
      </c>
      <c r="AM88" t="n" s="36">
        <v>6394027.96</v>
      </c>
      <c r="AN88" t="n" s="36">
        <v>2123404.13</v>
      </c>
      <c r="AO88" t="n" s="36">
        <v>2195400.26</v>
      </c>
      <c r="AP88" t="n" s="36">
        <v>2267396.39</v>
      </c>
      <c r="AQ88" t="n" s="36">
        <v>2591518.67</v>
      </c>
      <c r="AR88" t="n" s="36">
        <v>2665489.89</v>
      </c>
      <c r="AS88" t="n" s="36">
        <v>2776363.96</v>
      </c>
      <c r="AT88" t="n" s="36">
        <v>2850335.18</v>
      </c>
      <c r="AU88" t="n" s="36">
        <v>3353071.33</v>
      </c>
      <c r="AV88" t="n" s="36">
        <v>3507889.47</v>
      </c>
      <c r="AW88" t="n" s="36">
        <v>3817525.75</v>
      </c>
      <c r="AX88" t="n" s="36">
        <v>3817525.75</v>
      </c>
      <c r="AY88" t="n" s="36">
        <v>3157555.47</v>
      </c>
      <c r="AZ88" t="n" s="36">
        <v>3157555.47</v>
      </c>
      <c r="BA88" t="n" s="36">
        <v>1894533.28</v>
      </c>
      <c r="BB88" t="n" s="36">
        <v>1894533.28</v>
      </c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</row>
    <row r="89">
      <c r="A89" t="s">
        <v>288</v>
      </c>
      <c r="B89" t="s">
        <v>289</v>
      </c>
      <c r="C89" t="n" s="36">
        <v>1.329306352E7</v>
      </c>
      <c r="D89" t="n" s="36">
        <v>1.329306352E7</v>
      </c>
      <c r="E89" t="n" s="36">
        <v>1.329306352E7</v>
      </c>
      <c r="F89" t="n" s="36">
        <v>1.329306352E7</v>
      </c>
      <c r="G89"/>
      <c r="H89"/>
      <c r="I89"/>
      <c r="J89"/>
      <c r="K89"/>
      <c r="L89"/>
      <c r="M89" t="n" s="35">
        <v>1.7E8</v>
      </c>
      <c r="N89" t="n" s="35">
        <v>1.7E8</v>
      </c>
      <c r="O89"/>
      <c r="P89"/>
      <c r="Q89"/>
      <c r="R89"/>
      <c r="S89"/>
      <c r="T89"/>
      <c r="U89"/>
      <c r="V89"/>
      <c r="W89"/>
      <c r="X89"/>
      <c r="Y89"/>
      <c r="Z89"/>
      <c r="AA89" t="n" s="35">
        <v>1.1104846164E8</v>
      </c>
      <c r="AB89" t="n" s="35">
        <v>1.1231534705E8</v>
      </c>
      <c r="AC89" t="n" s="35">
        <v>1.1463604073E8</v>
      </c>
      <c r="AD89" t="n" s="35">
        <v>1.1563161787E8</v>
      </c>
      <c r="AE89" t="n" s="35">
        <v>1.1778922907E8</v>
      </c>
      <c r="AF89" t="n" s="35">
        <v>1.1914732082E8</v>
      </c>
      <c r="AG89" t="n" s="35">
        <v>1.1796129309E8</v>
      </c>
      <c r="AH89" t="n">
        <v>0.0</v>
      </c>
      <c r="AI89" t="n" s="35">
        <v>1.1634233145E8</v>
      </c>
      <c r="AJ89" t="n" s="36">
        <v>7.818185889E7</v>
      </c>
      <c r="AK89" t="n" s="36">
        <v>7.865300889E7</v>
      </c>
      <c r="AL89" t="n" s="36">
        <v>7.766140889E7</v>
      </c>
      <c r="AM89" t="n" s="36">
        <v>6.647656163E7</v>
      </c>
      <c r="AN89" t="n" s="36">
        <v>6.173997217E7</v>
      </c>
      <c r="AO89" t="n" s="36">
        <v>5.967447217E7</v>
      </c>
      <c r="AP89" t="n" s="36">
        <v>5.967447217E7</v>
      </c>
      <c r="AQ89" t="n" s="36">
        <v>6.108715102E7</v>
      </c>
      <c r="AR89" t="n" s="36">
        <v>2.775000103E7</v>
      </c>
      <c r="AS89" t="n" s="36">
        <v>3.909945112E7</v>
      </c>
      <c r="AT89" t="n" s="36">
        <v>2.471502985E7</v>
      </c>
      <c r="AU89" t="n" s="36">
        <v>9900222.14</v>
      </c>
      <c r="AV89" t="n" s="36">
        <v>9941172.15</v>
      </c>
      <c r="AW89" t="n" s="36">
        <v>1.042867217E7</v>
      </c>
      <c r="AX89" t="n" s="36">
        <v>1.043717217E7</v>
      </c>
      <c r="AY89" t="n" s="36">
        <v>7698822.16</v>
      </c>
      <c r="AZ89" t="n" s="36">
        <v>7720322.17</v>
      </c>
      <c r="BA89" t="n" s="36">
        <v>7252322.17</v>
      </c>
      <c r="BB89" t="n" s="36">
        <v>7270322.17</v>
      </c>
      <c r="BC89" t="n" s="36">
        <v>1615528.8</v>
      </c>
      <c r="BD89" t="n" s="36">
        <v>1642128.8</v>
      </c>
      <c r="BE89" t="n" s="36">
        <v>1662028.8</v>
      </c>
      <c r="BF89" t="n" s="36">
        <v>6880875.37</v>
      </c>
      <c r="BG89" t="n" s="36">
        <v>1711682.0</v>
      </c>
      <c r="BH89" t="n" s="36">
        <v>1752782.0</v>
      </c>
      <c r="BI89" t="n" s="36">
        <v>1795682.0</v>
      </c>
      <c r="BJ89" t="n" s="36">
        <v>1832582.0</v>
      </c>
      <c r="BK89" t="n" s="36">
        <v>1.54661714E7</v>
      </c>
      <c r="BL89" t="n" s="36">
        <v>1.6343982E7</v>
      </c>
      <c r="BM89" t="n" s="36">
        <v>1.6399482E7</v>
      </c>
      <c r="BN89" t="n" s="36">
        <v>1.6441982E7</v>
      </c>
      <c r="BO89" t="n" s="36">
        <v>1.7936182E7</v>
      </c>
      <c r="BP89" t="n" s="36">
        <v>1.7963782E7</v>
      </c>
      <c r="BQ89" t="n" s="36">
        <v>3.6860882E7</v>
      </c>
      <c r="BR89" t="n" s="36">
        <v>1.7998982E7</v>
      </c>
      <c r="BS89" t="n" s="36">
        <v>2.2103988E7</v>
      </c>
      <c r="BT89" t="n" s="36">
        <v>2.1277788E7</v>
      </c>
      <c r="BU89" t="n" s="36">
        <v>2.10913881E7</v>
      </c>
      <c r="BV89" t="n" s="36">
        <v>2.0943538E7</v>
      </c>
      <c r="BW89" t="n" s="36">
        <v>4.74956981E7</v>
      </c>
      <c r="BX89" t="n" s="36">
        <v>3.4948342E7</v>
      </c>
      <c r="BY89" t="n" s="36">
        <v>3.753886026E7</v>
      </c>
      <c r="BZ89" t="n" s="36">
        <v>3.7383656E7</v>
      </c>
      <c r="CA89" t="n" s="36">
        <v>1.085E7</v>
      </c>
      <c r="CB89" t="n" s="36">
        <v>2400839.0</v>
      </c>
      <c r="CC89"/>
      <c r="CD89"/>
      <c r="CE89" t="n" s="36">
        <v>1174543.28</v>
      </c>
      <c r="CF89"/>
      <c r="CG89"/>
      <c r="CH89"/>
      <c r="CI89"/>
      <c r="CJ89"/>
      <c r="CK89"/>
      <c r="CL89"/>
    </row>
    <row r="90">
      <c r="A90" t="s">
        <v>290</v>
      </c>
      <c r="B90" t="s">
        <v>291</v>
      </c>
      <c r="C90" t="n" s="35">
        <v>2.4004936444E8</v>
      </c>
      <c r="D90" t="n" s="35">
        <v>2.4674493509E8</v>
      </c>
      <c r="E90" t="n" s="35">
        <v>2.5265373882E8</v>
      </c>
      <c r="F90" t="n" s="35">
        <v>2.5885247646E8</v>
      </c>
      <c r="G90" t="n" s="35">
        <v>2.5293084535E8</v>
      </c>
      <c r="H90" t="n" s="35">
        <v>2.5894039498E8</v>
      </c>
      <c r="I90" t="n" s="35">
        <v>2.6891233039E8</v>
      </c>
      <c r="J90" t="n" s="35">
        <v>2.6957307883E8</v>
      </c>
      <c r="K90" t="n" s="35">
        <v>3.0876692524E8</v>
      </c>
      <c r="L90" t="n" s="35">
        <v>2.0482541475E8</v>
      </c>
      <c r="M90" t="n" s="35">
        <v>3.7423817612E8</v>
      </c>
      <c r="N90" t="n" s="35">
        <v>3.8016940509E8</v>
      </c>
      <c r="O90" t="n" s="35">
        <v>2.1915253387E8</v>
      </c>
      <c r="P90" t="n" s="35">
        <v>2.2493781559E8</v>
      </c>
      <c r="Q90" t="n" s="35">
        <v>2.2920178696E8</v>
      </c>
      <c r="R90" t="n" s="35">
        <v>1.8782781719E8</v>
      </c>
      <c r="S90" t="n" s="35">
        <v>2.0041993017E8</v>
      </c>
      <c r="T90" t="n" s="35">
        <v>2.0525598998E8</v>
      </c>
      <c r="U90" t="n" s="35">
        <v>2.2023627156E8</v>
      </c>
      <c r="V90" t="n" s="35">
        <v>2.249497119E8</v>
      </c>
      <c r="W90" t="n" s="35">
        <v>1.0258644194E8</v>
      </c>
      <c r="X90" t="n" s="35">
        <v>1.0480668407E8</v>
      </c>
      <c r="Y90" t="n" s="35">
        <v>1.0626909007E8</v>
      </c>
      <c r="Z90" t="n" s="35">
        <v>1.3670130387E8</v>
      </c>
      <c r="AA90" t="n" s="35">
        <v>1.1125235264E8</v>
      </c>
      <c r="AB90" t="n" s="35">
        <v>1.1251923805E8</v>
      </c>
      <c r="AC90" t="n" s="35">
        <v>1.1483993173E8</v>
      </c>
      <c r="AD90" t="n" s="35">
        <v>1.1583550887E8</v>
      </c>
      <c r="AE90" t="n" s="35">
        <v>1.181690064E8</v>
      </c>
      <c r="AF90" t="n" s="35">
        <v>1.2001488135E8</v>
      </c>
      <c r="AG90" t="n" s="35">
        <v>1.1877990722E8</v>
      </c>
      <c r="AH90" t="n" s="35">
        <v>1.1874649617E8</v>
      </c>
      <c r="AI90" t="n" s="35">
        <v>1.2036856859E8</v>
      </c>
      <c r="AJ90" t="n" s="36">
        <v>8.211800433E7</v>
      </c>
      <c r="AK90" t="n" s="36">
        <v>8.274219437E7</v>
      </c>
      <c r="AL90" t="n" s="36">
        <v>8.18225905E7</v>
      </c>
      <c r="AM90" t="n" s="36">
        <v>8.687490319E7</v>
      </c>
      <c r="AN90" t="n" s="36">
        <v>7.72594053E7</v>
      </c>
      <c r="AO90" t="n" s="36">
        <v>8.824315487E7</v>
      </c>
      <c r="AP90" t="n" s="36">
        <v>8.8315151E7</v>
      </c>
      <c r="AQ90" t="n" s="35">
        <v>1.0002369112E8</v>
      </c>
      <c r="AR90" t="n" s="36">
        <v>6.676051235E7</v>
      </c>
      <c r="AS90" t="n" s="36">
        <v>6.333932008E7</v>
      </c>
      <c r="AT90" t="n" s="36">
        <v>5.307796503E7</v>
      </c>
      <c r="AU90" t="n" s="36">
        <v>3.876589347E7</v>
      </c>
      <c r="AV90" t="n" s="36">
        <v>4.044906162E7</v>
      </c>
      <c r="AW90" t="n" s="36">
        <v>4.124619792E7</v>
      </c>
      <c r="AX90" t="n" s="36">
        <v>4.125469792E7</v>
      </c>
      <c r="AY90" t="n" s="36">
        <v>6.313637763E7</v>
      </c>
      <c r="AZ90" t="n" s="36">
        <v>5.487787764E7</v>
      </c>
      <c r="BA90" t="n" s="36">
        <v>5.214685545E7</v>
      </c>
      <c r="BB90" t="n" s="36">
        <v>5.216485545E7</v>
      </c>
      <c r="BC90" t="n" s="36">
        <v>3.031212217E7</v>
      </c>
      <c r="BD90" t="n" s="36">
        <v>2.983872217E7</v>
      </c>
      <c r="BE90" t="n" s="36">
        <v>2.985862217E7</v>
      </c>
      <c r="BF90" t="n" s="36">
        <v>2.988087537E7</v>
      </c>
      <c r="BG90" t="n" s="36">
        <v>4.795827537E7</v>
      </c>
      <c r="BH90" t="n" s="36">
        <v>3.199937537E7</v>
      </c>
      <c r="BI90" t="n" s="36">
        <v>3.227227537E7</v>
      </c>
      <c r="BJ90" t="n" s="36">
        <v>7.526259756E7</v>
      </c>
      <c r="BK90" t="n" s="36">
        <v>7.331651507E7</v>
      </c>
      <c r="BL90" t="n" s="36">
        <v>7.444132452E7</v>
      </c>
      <c r="BM90" t="n" s="36">
        <v>7.066856075E7</v>
      </c>
      <c r="BN90" t="n" s="36">
        <v>7.054568105E7</v>
      </c>
      <c r="BO90" t="n" s="35">
        <v>2.71100057E8</v>
      </c>
      <c r="BP90" t="n" s="36">
        <v>7.0167332E7</v>
      </c>
      <c r="BQ90" t="n" s="35">
        <v>3.0163229223E8</v>
      </c>
      <c r="BR90" t="n" s="35">
        <v>2.81665209E8</v>
      </c>
      <c r="BS90" t="n" s="35">
        <v>2.65615434E8</v>
      </c>
      <c r="BT90" t="n" s="35">
        <v>2.4933317E8</v>
      </c>
      <c r="BU90" t="n" s="35">
        <v>2.6071126979E8</v>
      </c>
      <c r="BV90" t="n" s="36">
        <v>4.5944793E7</v>
      </c>
      <c r="BW90" t="n" s="35">
        <v>1.182483534E8</v>
      </c>
      <c r="BX90" t="n" s="36">
        <v>9.9152881E7</v>
      </c>
      <c r="BY90" t="n" s="35">
        <v>1.0931737917E8</v>
      </c>
      <c r="BZ90" t="n" s="35">
        <v>1.06330946E8</v>
      </c>
      <c r="CA90" t="n" s="35">
        <v>1.5349848779E8</v>
      </c>
      <c r="CB90" t="n" s="36">
        <v>6670839.0</v>
      </c>
      <c r="CC90" t="n" s="36">
        <v>4890319.33</v>
      </c>
      <c r="CD90" t="n" s="36">
        <v>7204624.0</v>
      </c>
      <c r="CE90" t="n" s="36">
        <v>1.517454328E7</v>
      </c>
      <c r="CF90" t="n" s="36">
        <v>1.100521328E7</v>
      </c>
      <c r="CG90"/>
      <c r="CH90"/>
      <c r="CI90" t="n" s="36">
        <v>4000000.0</v>
      </c>
      <c r="CJ90" t="n" s="36">
        <v>4000000.0</v>
      </c>
      <c r="CK90"/>
      <c r="CL90"/>
    </row>
    <row r="91">
      <c r="A91" t="s">
        <v>292</v>
      </c>
      <c r="B91" t="s">
        <v>293</v>
      </c>
      <c r="C91" t="n" s="35">
        <v>2.77060110048E9</v>
      </c>
      <c r="D91" t="n" s="35">
        <v>2.95247817804E9</v>
      </c>
      <c r="E91" t="n" s="35">
        <v>2.60797332288E9</v>
      </c>
      <c r="F91" t="n" s="35">
        <v>2.60030590977E9</v>
      </c>
      <c r="G91" t="n" s="35">
        <v>2.67335907169E9</v>
      </c>
      <c r="H91" t="n" s="35">
        <v>2.70819240368E9</v>
      </c>
      <c r="I91" t="n" s="35">
        <v>2.70857417274E9</v>
      </c>
      <c r="J91" t="n" s="35">
        <v>2.39757494661E9</v>
      </c>
      <c r="K91" t="n" s="35">
        <v>2.46803267957E9</v>
      </c>
      <c r="L91" t="n" s="35">
        <v>2.33698501666E9</v>
      </c>
      <c r="M91" t="n" s="35">
        <v>1.79403986854E9</v>
      </c>
      <c r="N91" t="n" s="35">
        <v>1.58933288459E9</v>
      </c>
      <c r="O91" t="n" s="35">
        <v>1.56481367634E9</v>
      </c>
      <c r="P91" t="n" s="35">
        <v>1.59669404761E9</v>
      </c>
      <c r="Q91" t="n" s="35">
        <v>2.24683202831E9</v>
      </c>
      <c r="R91" t="n" s="35">
        <v>1.20305090207E9</v>
      </c>
      <c r="S91" t="n" s="35">
        <v>1.16167681248E9</v>
      </c>
      <c r="T91" t="n" s="35">
        <v>1.34458789603E9</v>
      </c>
      <c r="U91" t="n" s="35">
        <v>1.2329426591E9</v>
      </c>
      <c r="V91" t="n" s="35">
        <v>1.32919856888E9</v>
      </c>
      <c r="W91" t="n" s="35">
        <v>7.5054108508E8</v>
      </c>
      <c r="X91" t="n" s="35">
        <v>8.0611144981E8</v>
      </c>
      <c r="Y91" t="n" s="35">
        <v>8.7202476696E8</v>
      </c>
      <c r="Z91" t="n" s="35">
        <v>1.22647809599E9</v>
      </c>
      <c r="AA91" t="n" s="35">
        <v>8.7871273079E8</v>
      </c>
      <c r="AB91" t="n" s="35">
        <v>1.06938954602E9</v>
      </c>
      <c r="AC91" t="n" s="35">
        <v>9.0827829579E8</v>
      </c>
      <c r="AD91" t="n" s="35">
        <v>1.14469014226E9</v>
      </c>
      <c r="AE91" t="n" s="35">
        <v>2.24231638717E9</v>
      </c>
      <c r="AF91" t="n" s="35">
        <v>2.35463850402E9</v>
      </c>
      <c r="AG91" t="n" s="35">
        <v>2.14773035126E9</v>
      </c>
      <c r="AH91" t="n" s="35">
        <v>1.80104139486E9</v>
      </c>
      <c r="AI91" t="n" s="35">
        <v>1.91848372883E9</v>
      </c>
      <c r="AJ91" t="n" s="35">
        <v>1.97432374934E9</v>
      </c>
      <c r="AK91" t="n" s="35">
        <v>1.86760922347E9</v>
      </c>
      <c r="AL91" t="n" s="35">
        <v>1.73366665126E9</v>
      </c>
      <c r="AM91" t="n" s="35">
        <v>1.70016440747E9</v>
      </c>
      <c r="AN91" t="n" s="35">
        <v>1.6629687535E9</v>
      </c>
      <c r="AO91" t="n" s="35">
        <v>1.56914087236E9</v>
      </c>
      <c r="AP91" t="n" s="35">
        <v>1.34881994448E9</v>
      </c>
      <c r="AQ91" t="n" s="35">
        <v>1.342085342E9</v>
      </c>
      <c r="AR91" t="n" s="35">
        <v>1.355051485E9</v>
      </c>
      <c r="AS91" t="n" s="35">
        <v>1.27810895252E9</v>
      </c>
      <c r="AT91" t="n" s="35">
        <v>1.18218756256E9</v>
      </c>
      <c r="AU91" t="n" s="35">
        <v>1.24910645859E9</v>
      </c>
      <c r="AV91" t="n" s="35">
        <v>1.24701978704E9</v>
      </c>
      <c r="AW91" t="n" s="35">
        <v>1.17130134098E9</v>
      </c>
      <c r="AX91" t="n" s="35">
        <v>1.11855827241E9</v>
      </c>
      <c r="AY91" t="n" s="35">
        <v>1.34819917009E9</v>
      </c>
      <c r="AZ91" t="n" s="35">
        <v>1.37114725841E9</v>
      </c>
      <c r="BA91" t="n" s="35">
        <v>1.45251141819E9</v>
      </c>
      <c r="BB91" t="n" s="35">
        <v>1.30877565242E9</v>
      </c>
      <c r="BC91" t="n" s="35">
        <v>1.44017633928E9</v>
      </c>
      <c r="BD91" t="n" s="35">
        <v>1.40172640264E9</v>
      </c>
      <c r="BE91" t="n" s="35">
        <v>1.34696908584E9</v>
      </c>
      <c r="BF91" t="n" s="35">
        <v>1.27779191057E9</v>
      </c>
      <c r="BG91" t="n" s="35">
        <v>1.46438969067E9</v>
      </c>
      <c r="BH91" t="n" s="35">
        <v>1.4626505327E9</v>
      </c>
      <c r="BI91" t="n" s="35">
        <v>1.73301115266E9</v>
      </c>
      <c r="BJ91" t="n" s="35">
        <v>1.87402628941E9</v>
      </c>
      <c r="BK91" t="n" s="35">
        <v>2.25735699298E9</v>
      </c>
      <c r="BL91" t="n" s="35">
        <v>2.2703661063E9</v>
      </c>
      <c r="BM91" t="n" s="35">
        <v>2.18880133782E9</v>
      </c>
      <c r="BN91" t="n" s="35">
        <v>2.29793422796E9</v>
      </c>
      <c r="BO91" t="n" s="35">
        <v>2.358377544E9</v>
      </c>
      <c r="BP91" t="n" s="35">
        <v>2.462864262E9</v>
      </c>
      <c r="BQ91" t="n" s="35">
        <v>3.11198569359E9</v>
      </c>
      <c r="BR91" t="n" s="35">
        <v>2.545658178E9</v>
      </c>
      <c r="BS91" t="n" s="35">
        <v>2.562540428E9</v>
      </c>
      <c r="BT91" t="n" s="35">
        <v>2.112690254E9</v>
      </c>
      <c r="BU91" t="n" s="35">
        <v>2.12700386693E9</v>
      </c>
      <c r="BV91" t="n" s="35">
        <v>1.967444176E9</v>
      </c>
      <c r="BW91" t="n" s="35">
        <v>1.86945887454E9</v>
      </c>
      <c r="BX91" t="n" s="35">
        <v>1.887181141E9</v>
      </c>
      <c r="BY91" t="n" s="35">
        <v>1.84055170997E9</v>
      </c>
      <c r="BZ91" t="n" s="35">
        <v>1.258281189E9</v>
      </c>
      <c r="CA91" t="n" s="35">
        <v>1.15307082469E9</v>
      </c>
      <c r="CB91" t="n" s="35">
        <v>6.28885609E8</v>
      </c>
      <c r="CC91" t="n" s="35">
        <v>5.8919870094E8</v>
      </c>
      <c r="CD91" t="n" s="35">
        <v>4.73601826E8</v>
      </c>
      <c r="CE91" t="n" s="35">
        <v>2.7117214382E8</v>
      </c>
      <c r="CF91" t="n" s="35">
        <v>1.9956722997E8</v>
      </c>
      <c r="CG91" t="n" s="36">
        <v>5.531088533E7</v>
      </c>
      <c r="CH91" t="n" s="35">
        <v>1.0177601799E8</v>
      </c>
      <c r="CI91" t="n" s="36">
        <v>5.838767021E7</v>
      </c>
      <c r="CJ91" t="n" s="36">
        <v>4.848984066E7</v>
      </c>
      <c r="CK91" t="n" s="36">
        <v>2.916751971E7</v>
      </c>
      <c r="CL91" t="n" s="36">
        <v>3.64249996E7</v>
      </c>
    </row>
    <row r="92">
      <c r="A92" t="s">
        <v>294</v>
      </c>
      <c r="B92" t="s">
        <v>295</v>
      </c>
      <c r="C92" t="n" s="35">
        <v>1.04323771E9</v>
      </c>
      <c r="D92" t="n" s="35">
        <v>1.04323771E9</v>
      </c>
      <c r="E92" t="n" s="35">
        <v>1.04323771E9</v>
      </c>
      <c r="F92" t="n" s="35">
        <v>1.04323771E9</v>
      </c>
      <c r="G92" t="n" s="35">
        <v>1.04323771E9</v>
      </c>
      <c r="H92" t="n" s="35">
        <v>1.04323771E9</v>
      </c>
      <c r="I92" t="n" s="35">
        <v>1.04323771E9</v>
      </c>
      <c r="J92" t="n" s="35">
        <v>1.04323771E9</v>
      </c>
      <c r="K92" t="n" s="35">
        <v>1.04323771E9</v>
      </c>
      <c r="L92" t="n" s="35">
        <v>8.69364758E8</v>
      </c>
      <c r="M92" t="n" s="35">
        <v>8.69364758E8</v>
      </c>
      <c r="N92" t="n" s="35">
        <v>8.69364758E8</v>
      </c>
      <c r="O92" t="n" s="35">
        <v>8.69364758E8</v>
      </c>
      <c r="P92" t="n" s="35">
        <v>7.24470631E8</v>
      </c>
      <c r="Q92" t="n" s="35">
        <v>7.24470631E8</v>
      </c>
      <c r="R92" t="n" s="35">
        <v>7.24470631E8</v>
      </c>
      <c r="S92" t="n" s="35">
        <v>7.24470631E8</v>
      </c>
      <c r="T92" t="n" s="35">
        <v>7.24470631E8</v>
      </c>
      <c r="U92" t="n" s="35">
        <v>7.24470631E8</v>
      </c>
      <c r="V92" t="n" s="35">
        <v>7.24470631E8</v>
      </c>
      <c r="W92" t="n" s="35">
        <v>5.71695948E8</v>
      </c>
      <c r="X92" t="n" s="35">
        <v>5.71695948E8</v>
      </c>
      <c r="Y92" t="n" s="35">
        <v>5.71695948E8</v>
      </c>
      <c r="Z92" t="n" s="35">
        <v>5.71695948E8</v>
      </c>
      <c r="AA92" t="n" s="35">
        <v>5.71695948E8</v>
      </c>
      <c r="AB92" t="n" s="35">
        <v>5.71695948E8</v>
      </c>
      <c r="AC92" t="n" s="35">
        <v>5.71695948E8</v>
      </c>
      <c r="AD92" t="n" s="35">
        <v>5.71695948E8</v>
      </c>
      <c r="AE92" t="n" s="35">
        <v>5.71695948E8</v>
      </c>
      <c r="AF92" t="n" s="35">
        <v>5.71695948E8</v>
      </c>
      <c r="AG92" t="n" s="35">
        <v>5.71695948E8</v>
      </c>
      <c r="AH92" t="n" s="35">
        <v>5.71695948E8</v>
      </c>
      <c r="AI92" t="n" s="35">
        <v>5.71695948E8</v>
      </c>
      <c r="AJ92" t="n" s="35">
        <v>5.71695948E8</v>
      </c>
      <c r="AK92" t="n" s="35">
        <v>5.71695948E8</v>
      </c>
      <c r="AL92" t="n" s="35">
        <v>5.71695948E8</v>
      </c>
      <c r="AM92" t="n" s="35">
        <v>5.71695948E8</v>
      </c>
      <c r="AN92" t="n" s="35">
        <v>5.71695948E8</v>
      </c>
      <c r="AO92" t="n" s="35">
        <v>5.71695948E8</v>
      </c>
      <c r="AP92" t="n" s="35">
        <v>5.71695948E8</v>
      </c>
      <c r="AQ92" t="n" s="35">
        <v>5.71695948E8</v>
      </c>
      <c r="AR92" t="n" s="35">
        <v>5.71695948E8</v>
      </c>
      <c r="AS92" t="n" s="35">
        <v>5.71695948E8</v>
      </c>
      <c r="AT92" t="n" s="35">
        <v>5.71695948E8</v>
      </c>
      <c r="AU92" t="n" s="35">
        <v>5.71695948E8</v>
      </c>
      <c r="AV92" t="n" s="35">
        <v>4.7641329E8</v>
      </c>
      <c r="AW92" t="n" s="35">
        <v>4.7641329E8</v>
      </c>
      <c r="AX92" t="n" s="35">
        <v>4.7641329E8</v>
      </c>
      <c r="AY92" t="n" s="35">
        <v>4.7641329E8</v>
      </c>
      <c r="AZ92" t="n" s="35">
        <v>4.7641329E8</v>
      </c>
      <c r="BA92" t="n" s="35">
        <v>4.410757E8</v>
      </c>
      <c r="BB92" t="n" s="35">
        <v>4.410757E8</v>
      </c>
      <c r="BC92" t="n" s="35">
        <v>4.410757E8</v>
      </c>
      <c r="BD92" t="n" s="35">
        <v>4.410757E8</v>
      </c>
      <c r="BE92" t="n" s="35">
        <v>4.410757E8</v>
      </c>
      <c r="BF92" t="n" s="35">
        <v>4.410757E8</v>
      </c>
      <c r="BG92" t="n" s="35">
        <v>4.410757E8</v>
      </c>
      <c r="BH92" t="n" s="35">
        <v>4.410757E8</v>
      </c>
      <c r="BI92" t="n" s="35">
        <v>4.410757E8</v>
      </c>
      <c r="BJ92" t="n" s="35">
        <v>4.410757E8</v>
      </c>
      <c r="BK92" t="n" s="35">
        <v>4.410757E8</v>
      </c>
      <c r="BL92" t="n" s="35">
        <v>4.410757E8</v>
      </c>
      <c r="BM92" t="n" s="35">
        <v>4.410757E8</v>
      </c>
      <c r="BN92" t="n" s="35">
        <v>4.410757E8</v>
      </c>
      <c r="BO92" t="n" s="35">
        <v>4.410757E8</v>
      </c>
      <c r="BP92" t="n" s="35">
        <v>4.410757E8</v>
      </c>
      <c r="BQ92" t="n" s="35">
        <v>4.410757E8</v>
      </c>
      <c r="BR92" t="n" s="35">
        <v>4.410757E8</v>
      </c>
      <c r="BS92" t="n" s="35">
        <v>4.410757E8</v>
      </c>
      <c r="BT92" t="n" s="35">
        <v>4.410757E8</v>
      </c>
      <c r="BU92" t="n" s="35">
        <v>4.410757E8</v>
      </c>
      <c r="BV92" t="n" s="35">
        <v>4.410757E8</v>
      </c>
      <c r="BW92" t="n" s="35">
        <v>4.410757E8</v>
      </c>
      <c r="BX92" t="n" s="35">
        <v>4.410757E8</v>
      </c>
      <c r="BY92" t="n" s="35">
        <v>3.39289E8</v>
      </c>
      <c r="BZ92" t="n" s="35">
        <v>3.39289E8</v>
      </c>
      <c r="CA92" t="n" s="35">
        <v>3.05695E8</v>
      </c>
      <c r="CB92" t="n" s="35">
        <v>3.05695E8</v>
      </c>
      <c r="CC92" t="n" s="35">
        <v>3.05695E8</v>
      </c>
      <c r="CD92" t="n" s="35">
        <v>2.3515E8</v>
      </c>
      <c r="CE92" t="n" s="35">
        <v>2.205E8</v>
      </c>
      <c r="CF92" t="n" s="35">
        <v>1.47E8</v>
      </c>
      <c r="CG92" t="n" s="35">
        <v>1.47E8</v>
      </c>
      <c r="CH92" t="n" s="35">
        <v>1.47E8</v>
      </c>
      <c r="CI92" t="n" s="35">
        <v>1.47E8</v>
      </c>
      <c r="CJ92" t="n" s="36">
        <v>8.8E7</v>
      </c>
      <c r="CK92" t="n" s="36">
        <v>8.678080842E7</v>
      </c>
      <c r="CL92" t="n" s="36">
        <v>8.678080842E7</v>
      </c>
    </row>
    <row r="93">
      <c r="A93" t="s">
        <v>296</v>
      </c>
      <c r="B93" t="s">
        <v>297</v>
      </c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 t="n">
        <v>0.0</v>
      </c>
      <c r="Z93" t="n">
        <v>0.0</v>
      </c>
      <c r="AA93"/>
      <c r="AB93"/>
      <c r="AC93"/>
      <c r="AD93" t="n">
        <v>0.0</v>
      </c>
      <c r="AE93"/>
      <c r="AF93"/>
      <c r="AG93"/>
      <c r="AH93" t="n">
        <v>0.0</v>
      </c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</row>
    <row r="94">
      <c r="A94" t="s">
        <v>298</v>
      </c>
      <c r="B94" t="s">
        <v>273</v>
      </c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 t="n">
        <v>0.0</v>
      </c>
      <c r="Z94" t="n">
        <v>0.0</v>
      </c>
      <c r="AA94"/>
      <c r="AB94"/>
      <c r="AC94"/>
      <c r="AD94" t="n">
        <v>0.0</v>
      </c>
      <c r="AE94"/>
      <c r="AF94"/>
      <c r="AG94"/>
      <c r="AH94" t="n">
        <v>0.0</v>
      </c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</row>
    <row r="95">
      <c r="A95" t="s">
        <v>299</v>
      </c>
      <c r="B95" t="s">
        <v>275</v>
      </c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 t="n">
        <v>0.0</v>
      </c>
      <c r="Z95" t="n">
        <v>0.0</v>
      </c>
      <c r="AA95"/>
      <c r="AB95"/>
      <c r="AC95"/>
      <c r="AD95" t="n">
        <v>0.0</v>
      </c>
      <c r="AE95"/>
      <c r="AF95"/>
      <c r="AG95"/>
      <c r="AH95" t="n">
        <v>0.0</v>
      </c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</row>
    <row r="96">
      <c r="A96" t="s">
        <v>300</v>
      </c>
      <c r="B96" t="s">
        <v>297</v>
      </c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 t="n">
        <v>0.0</v>
      </c>
      <c r="Z96" t="n">
        <v>0.0</v>
      </c>
      <c r="AA96"/>
      <c r="AB96"/>
      <c r="AC96"/>
      <c r="AD96" t="n">
        <v>0.0</v>
      </c>
      <c r="AE96"/>
      <c r="AF96"/>
      <c r="AG96"/>
      <c r="AH96" t="n">
        <v>0.0</v>
      </c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</row>
    <row r="97">
      <c r="A97" t="s">
        <v>301</v>
      </c>
      <c r="B97" t="s">
        <v>302</v>
      </c>
      <c r="C97" t="n" s="35">
        <v>1.4938957681E8</v>
      </c>
      <c r="D97" t="n" s="35">
        <v>1.4938957681E8</v>
      </c>
      <c r="E97" t="n" s="35">
        <v>1.4938957681E8</v>
      </c>
      <c r="F97" t="n" s="35">
        <v>1.4938957681E8</v>
      </c>
      <c r="G97" t="n" s="35">
        <v>1.4938957681E8</v>
      </c>
      <c r="H97" t="n" s="35">
        <v>1.4938957681E8</v>
      </c>
      <c r="I97" t="n" s="35">
        <v>1.4938957681E8</v>
      </c>
      <c r="J97" t="n" s="35">
        <v>1.4938957681E8</v>
      </c>
      <c r="K97" t="n" s="35">
        <v>1.4864889013E8</v>
      </c>
      <c r="L97" t="n" s="35">
        <v>1.4822555675E8</v>
      </c>
      <c r="M97" t="n" s="35">
        <v>6.5991217909E8</v>
      </c>
      <c r="N97" t="n" s="35">
        <v>6.5991217909E8</v>
      </c>
      <c r="O97" t="n" s="35">
        <v>6.5991217909E8</v>
      </c>
      <c r="P97" t="n" s="35">
        <v>6.5991217909E8</v>
      </c>
      <c r="Q97" t="n" s="35">
        <v>6.5991217909E8</v>
      </c>
      <c r="R97" t="n" s="35">
        <v>6.5991217909E8</v>
      </c>
      <c r="S97" t="n" s="35">
        <v>6.5991217909E8</v>
      </c>
      <c r="T97" t="n" s="35">
        <v>6.5991217909E8</v>
      </c>
      <c r="U97" t="n" s="35">
        <v>6.5991217909E8</v>
      </c>
      <c r="V97" t="n" s="35">
        <v>6.5991217909E8</v>
      </c>
      <c r="W97" t="n" s="35">
        <v>1.15924895512E9</v>
      </c>
      <c r="X97" t="n" s="35">
        <v>1.15924895512E9</v>
      </c>
      <c r="Y97" t="n" s="35">
        <v>1.15924895512E9</v>
      </c>
      <c r="Z97" t="n" s="35">
        <v>1.34953395382E9</v>
      </c>
      <c r="AA97" t="n" s="35">
        <v>1.15924895512E9</v>
      </c>
      <c r="AB97" t="n" s="35">
        <v>1.15924895512E9</v>
      </c>
      <c r="AC97" t="n" s="35">
        <v>1.15924895512E9</v>
      </c>
      <c r="AD97" t="n" s="35">
        <v>1.15924895512E9</v>
      </c>
      <c r="AE97" t="n" s="35">
        <v>1.16579377321E9</v>
      </c>
      <c r="AF97" t="n" s="35">
        <v>1.16579377321E9</v>
      </c>
      <c r="AG97" t="n" s="35">
        <v>1.16615029516E9</v>
      </c>
      <c r="AH97" t="n" s="35">
        <v>1.16615029516E9</v>
      </c>
      <c r="AI97" t="n" s="35">
        <v>1.16510129309E9</v>
      </c>
      <c r="AJ97" t="n" s="35">
        <v>1.16510129309E9</v>
      </c>
      <c r="AK97" t="n" s="35">
        <v>1.16510129309E9</v>
      </c>
      <c r="AL97" t="n" s="35">
        <v>1.16510129309E9</v>
      </c>
      <c r="AM97" t="n" s="35">
        <v>1.16785119313E9</v>
      </c>
      <c r="AN97" t="n" s="35">
        <v>1.16785119313E9</v>
      </c>
      <c r="AO97" t="n" s="35">
        <v>1.16796603707E9</v>
      </c>
      <c r="AP97" t="n" s="35">
        <v>1.20001987807E9</v>
      </c>
      <c r="AQ97" t="n" s="35">
        <v>1.16791863707E9</v>
      </c>
      <c r="AR97" t="n" s="35">
        <v>1.16791863707E9</v>
      </c>
      <c r="AS97" t="n" s="35">
        <v>1.16757198437E9</v>
      </c>
      <c r="AT97" t="n" s="35">
        <v>1.16757198437E9</v>
      </c>
      <c r="AU97" t="n" s="35">
        <v>1.16400299795E9</v>
      </c>
      <c r="AV97" t="n" s="35">
        <v>1.16400299795E9</v>
      </c>
      <c r="AW97" t="n" s="35">
        <v>1.16400299795E9</v>
      </c>
      <c r="AX97" t="n" s="35">
        <v>1.16374089795E9</v>
      </c>
      <c r="AY97" t="n" s="35">
        <v>1.1635690028E9</v>
      </c>
      <c r="AZ97" t="n" s="35">
        <v>1.16356900282E9</v>
      </c>
      <c r="BA97" t="n" s="35">
        <v>6.101708893E8</v>
      </c>
      <c r="BB97" t="n" s="35">
        <v>6.094426643E8</v>
      </c>
      <c r="BC97" t="n" s="35">
        <v>6.0878070764E8</v>
      </c>
      <c r="BD97" t="n" s="35">
        <v>6.0928070764E8</v>
      </c>
      <c r="BE97" t="n" s="35">
        <v>6.0878070764E8</v>
      </c>
      <c r="BF97" t="n" s="35">
        <v>6.0878070764E8</v>
      </c>
      <c r="BG97" t="n" s="35">
        <v>6.0786310595E8</v>
      </c>
      <c r="BH97" t="n" s="35">
        <v>6.078190681E8</v>
      </c>
      <c r="BI97" t="n" s="35">
        <v>6.0781328673E8</v>
      </c>
      <c r="BJ97" t="n" s="35">
        <v>6.077595634E8</v>
      </c>
      <c r="BK97" t="n" s="35">
        <v>6.0545166005E8</v>
      </c>
      <c r="BL97" t="n" s="35">
        <v>6.0481414923E8</v>
      </c>
      <c r="BM97" t="n" s="35">
        <v>6.0475712317E8</v>
      </c>
      <c r="BN97" t="n" s="35">
        <v>6.0377334223E8</v>
      </c>
      <c r="BO97" t="n" s="35">
        <v>5.97100088E8</v>
      </c>
      <c r="BP97" t="n" s="35">
        <v>5.97002514E8</v>
      </c>
      <c r="BQ97" t="n" s="35">
        <v>5.9693281376E8</v>
      </c>
      <c r="BR97" t="n" s="35">
        <v>5.96932814E8</v>
      </c>
      <c r="BS97" t="n" s="35">
        <v>5.9175927E8</v>
      </c>
      <c r="BT97" t="n" s="35">
        <v>5.9175927E8</v>
      </c>
      <c r="BU97" t="n" s="35">
        <v>5.7400493619E8</v>
      </c>
      <c r="BV97" t="n" s="35">
        <v>5.73956936E8</v>
      </c>
      <c r="BW97" t="n" s="35">
        <v>5.6947011367E8</v>
      </c>
      <c r="BX97" t="n" s="35">
        <v>5.69470114E8</v>
      </c>
      <c r="BY97" t="n" s="35">
        <v>6.7125681367E8</v>
      </c>
      <c r="BZ97" t="n" s="35">
        <v>6.71256814E8</v>
      </c>
      <c r="CA97" t="n" s="35">
        <v>2.7955245262E8</v>
      </c>
      <c r="CB97" t="n" s="35">
        <v>2.79552453E8</v>
      </c>
      <c r="CC97" t="n" s="35">
        <v>2.7955245262E8</v>
      </c>
      <c r="CD97" t="n" s="35">
        <v>3.50097453E8</v>
      </c>
      <c r="CE97" t="n" s="35">
        <v>2.3447052372E8</v>
      </c>
      <c r="CF97" t="n" s="35">
        <v>2.7857052372E8</v>
      </c>
      <c r="CG97" t="n" s="35">
        <v>2.7836596995E8</v>
      </c>
      <c r="CH97" t="n" s="35">
        <v>2.7836596995E8</v>
      </c>
      <c r="CI97" t="n" s="35">
        <v>2.7836596995E8</v>
      </c>
      <c r="CJ97" t="n" s="36">
        <v>1.781412679E7</v>
      </c>
      <c r="CK97"/>
      <c r="CL97"/>
    </row>
    <row r="98">
      <c r="A98" t="s">
        <v>303</v>
      </c>
      <c r="B98" t="s">
        <v>304</v>
      </c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</row>
    <row r="99">
      <c r="A99" t="s">
        <v>305</v>
      </c>
      <c r="B99" t="s">
        <v>306</v>
      </c>
      <c r="C99" t="n" s="36">
        <v>2184198.5</v>
      </c>
      <c r="D99" t="n" s="36">
        <v>2005513.75</v>
      </c>
      <c r="E99" t="n" s="36">
        <v>1957792.76</v>
      </c>
      <c r="F99" t="n" s="36">
        <v>2083688.09</v>
      </c>
      <c r="G99" t="n" s="36">
        <v>1120607.77</v>
      </c>
      <c r="H99" t="n" s="36">
        <v>1086045.13</v>
      </c>
      <c r="I99" t="n" s="36">
        <v>1174039.85</v>
      </c>
      <c r="J99" t="n" s="36">
        <v>817185.58</v>
      </c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 t="n">
        <v>0.0</v>
      </c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</row>
    <row r="100">
      <c r="A100" t="s">
        <v>307</v>
      </c>
      <c r="B100" t="s">
        <v>308</v>
      </c>
      <c r="C100" t="n" s="35">
        <v>5.21618855E8</v>
      </c>
      <c r="D100" t="n" s="35">
        <v>5.21618855E8</v>
      </c>
      <c r="E100" t="n" s="35">
        <v>5.21618855E8</v>
      </c>
      <c r="F100" t="n" s="35">
        <v>5.21618855E8</v>
      </c>
      <c r="G100" t="n" s="35">
        <v>4.6289033952E8</v>
      </c>
      <c r="H100" t="n" s="35">
        <v>4.6289033955E8</v>
      </c>
      <c r="I100" t="n" s="35">
        <v>4.6289033955E8</v>
      </c>
      <c r="J100" t="n" s="35">
        <v>4.6289033955E8</v>
      </c>
      <c r="K100" t="n" s="35">
        <v>4.1006449176E8</v>
      </c>
      <c r="L100" t="n" s="35">
        <v>4.1006449178E8</v>
      </c>
      <c r="M100" t="n" s="35">
        <v>4.1006449178E8</v>
      </c>
      <c r="N100" t="n" s="35">
        <v>4.1006449178E8</v>
      </c>
      <c r="O100" t="n" s="35">
        <v>3.622353155E8</v>
      </c>
      <c r="P100" t="n" s="35">
        <v>3.622353155E8</v>
      </c>
      <c r="Q100" t="n" s="35">
        <v>3.622353155E8</v>
      </c>
      <c r="R100" t="n" s="35">
        <v>3.622353155E8</v>
      </c>
      <c r="S100" t="n" s="35">
        <v>3.4633123738E8</v>
      </c>
      <c r="T100" t="n" s="35">
        <v>3.4633123739E8</v>
      </c>
      <c r="U100" t="n" s="35">
        <v>3.4633123739E8</v>
      </c>
      <c r="V100" t="n" s="35">
        <v>3.4633123739E8</v>
      </c>
      <c r="W100" t="n" s="35">
        <v>3.0489227834E8</v>
      </c>
      <c r="X100" t="n" s="35">
        <v>3.0489227834E8</v>
      </c>
      <c r="Y100" t="n" s="35">
        <v>3.0489227834E8</v>
      </c>
      <c r="Z100" t="n" s="35">
        <v>3.0489227834E8</v>
      </c>
      <c r="AA100" t="n" s="35">
        <v>3.0489227834E8</v>
      </c>
      <c r="AB100" t="n" s="35">
        <v>3.0489227834E8</v>
      </c>
      <c r="AC100" t="n" s="35">
        <v>3.0489227834E8</v>
      </c>
      <c r="AD100" t="n" s="35">
        <v>3.0489227834E8</v>
      </c>
      <c r="AE100" t="n" s="35">
        <v>3.0470402202E8</v>
      </c>
      <c r="AF100" t="n" s="35">
        <v>3.0470402202E8</v>
      </c>
      <c r="AG100" t="n" s="35">
        <v>3.0489227834E8</v>
      </c>
      <c r="AH100" t="n" s="35">
        <v>3.0489227834E8</v>
      </c>
      <c r="AI100" t="n" s="35">
        <v>3.0489227834E8</v>
      </c>
      <c r="AJ100" t="n" s="35">
        <v>3.0489227834E8</v>
      </c>
      <c r="AK100" t="n" s="35">
        <v>3.0489227834E8</v>
      </c>
      <c r="AL100" t="n" s="35">
        <v>3.0489227834E8</v>
      </c>
      <c r="AM100" t="n" s="35">
        <v>2.5609069455E8</v>
      </c>
      <c r="AN100" t="n" s="35">
        <v>2.5609069455E8</v>
      </c>
      <c r="AO100" t="n" s="35">
        <v>2.5609069455E8</v>
      </c>
      <c r="AP100" t="n" s="35">
        <v>2.5609069455E8</v>
      </c>
      <c r="AQ100" t="n" s="35">
        <v>2.1948120256E8</v>
      </c>
      <c r="AR100" t="n" s="35">
        <v>2.1948120256E8</v>
      </c>
      <c r="AS100" t="n" s="35">
        <v>2.1948120256E8</v>
      </c>
      <c r="AT100" t="n" s="35">
        <v>2.1948120256E8</v>
      </c>
      <c r="AU100" t="n" s="35">
        <v>1.8994425927E8</v>
      </c>
      <c r="AV100" t="n" s="35">
        <v>1.8994425927E8</v>
      </c>
      <c r="AW100" t="n" s="35">
        <v>1.8994425927E8</v>
      </c>
      <c r="AX100" t="n" s="35">
        <v>1.8994425927E8</v>
      </c>
      <c r="AY100" t="n" s="35">
        <v>1.6612041876E8</v>
      </c>
      <c r="AZ100" t="n" s="35">
        <v>1.6612041876E8</v>
      </c>
      <c r="BA100" t="n" s="35">
        <v>1.6612041876E8</v>
      </c>
      <c r="BB100" t="n" s="35">
        <v>1.6612041876E8</v>
      </c>
      <c r="BC100" t="n" s="35">
        <v>2.4341815741E8</v>
      </c>
      <c r="BD100" t="n" s="35">
        <v>2.4341815741E8</v>
      </c>
      <c r="BE100" t="n" s="35">
        <v>2.3870049751E8</v>
      </c>
      <c r="BF100" t="n" s="35">
        <v>1.3055397419E8</v>
      </c>
      <c r="BG100" t="n" s="35">
        <v>2.1772285673E8</v>
      </c>
      <c r="BH100" t="n" s="35">
        <v>2.1772285673E8</v>
      </c>
      <c r="BI100" t="n" s="35">
        <v>2.1772285673E8</v>
      </c>
      <c r="BJ100" t="n" s="35">
        <v>2.1772285673E8</v>
      </c>
      <c r="BK100" t="n" s="35">
        <v>1.6723256355E8</v>
      </c>
      <c r="BL100" t="n" s="35">
        <v>1.6723256355E8</v>
      </c>
      <c r="BM100" t="n" s="35">
        <v>1.6723256355E8</v>
      </c>
      <c r="BN100" t="n" s="35">
        <v>1.6723256355E8</v>
      </c>
      <c r="BO100" t="n" s="35">
        <v>1.64778933E8</v>
      </c>
      <c r="BP100" t="n" s="35">
        <v>1.64778933E8</v>
      </c>
      <c r="BQ100" t="n" s="35">
        <v>1.6477893338E8</v>
      </c>
      <c r="BR100" t="n" s="35">
        <v>1.63896944E8</v>
      </c>
      <c r="BS100" t="n" s="35">
        <v>1.44873912E8</v>
      </c>
      <c r="BT100" t="n" s="35">
        <v>1.44873912E8</v>
      </c>
      <c r="BU100" t="n" s="35">
        <v>1.4487391242E8</v>
      </c>
      <c r="BV100" t="n" s="35">
        <v>1.44873912E8</v>
      </c>
      <c r="BW100" t="n" s="35">
        <v>1.0076709862E8</v>
      </c>
      <c r="BX100" t="n" s="35">
        <v>1.00767099E8</v>
      </c>
      <c r="BY100" t="n" s="35">
        <v>1.0076709862E8</v>
      </c>
      <c r="BZ100" t="n" s="36">
        <v>9.9290391E7</v>
      </c>
      <c r="CA100" t="n" s="36">
        <v>6.072416698E7</v>
      </c>
      <c r="CB100" t="n" s="36">
        <v>6.0423689E7</v>
      </c>
      <c r="CC100" t="n" s="36">
        <v>3.509284504E7</v>
      </c>
      <c r="CD100" t="n" s="36">
        <v>3.5092845E7</v>
      </c>
      <c r="CE100" t="n" s="36">
        <v>2.189004278E7</v>
      </c>
      <c r="CF100" t="n" s="36">
        <v>1.944343832E7</v>
      </c>
      <c r="CG100" t="n" s="36">
        <v>9509803.88</v>
      </c>
      <c r="CH100" t="n" s="36">
        <v>9509803.88</v>
      </c>
      <c r="CI100"/>
      <c r="CJ100"/>
      <c r="CK100" t="n" s="36">
        <v>1.18467207E7</v>
      </c>
      <c r="CL100" t="n" s="36">
        <v>6216674.22</v>
      </c>
    </row>
    <row r="101">
      <c r="A101" t="s">
        <v>309</v>
      </c>
      <c r="B101" t="s">
        <v>310</v>
      </c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</row>
    <row r="102">
      <c r="A102" t="s">
        <v>311</v>
      </c>
      <c r="B102" t="s">
        <v>312</v>
      </c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 t="n">
        <v>0.0</v>
      </c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 t="n" s="36">
        <v>6584102.72</v>
      </c>
      <c r="BH102" t="n" s="36">
        <v>5025343.67</v>
      </c>
      <c r="BI102" t="n" s="36">
        <v>3203600.06</v>
      </c>
      <c r="BJ102" t="n" s="36">
        <v>1152973.55</v>
      </c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</row>
    <row r="103">
      <c r="A103" t="s">
        <v>313</v>
      </c>
      <c r="B103" t="s">
        <v>314</v>
      </c>
      <c r="C103" t="n" s="35">
        <v>7.44829619347E9</v>
      </c>
      <c r="D103" t="n" s="35">
        <v>7.12921322616E9</v>
      </c>
      <c r="E103" t="n" s="35">
        <v>7.16709602197E9</v>
      </c>
      <c r="F103" t="n" s="35">
        <v>6.89211929927E9</v>
      </c>
      <c r="G103" t="n" s="35">
        <v>6.81430734398E9</v>
      </c>
      <c r="H103" t="n" s="35">
        <v>6.53415883822E9</v>
      </c>
      <c r="I103" t="n" s="35">
        <v>6.5159311547E9</v>
      </c>
      <c r="J103" t="n" s="35">
        <v>6.18678742683E9</v>
      </c>
      <c r="K103" t="n" s="35">
        <v>6.11019968045E9</v>
      </c>
      <c r="L103" t="n" s="35">
        <v>6.02810879928E9</v>
      </c>
      <c r="M103" t="n" s="35">
        <v>5.81783839131E9</v>
      </c>
      <c r="N103" t="n" s="35">
        <v>5.5173933386E9</v>
      </c>
      <c r="O103" t="n" s="35">
        <v>5.44748537495E9</v>
      </c>
      <c r="P103" t="n" s="35">
        <v>5.38831221316E9</v>
      </c>
      <c r="Q103" t="n" s="35">
        <v>5.17406767348E9</v>
      </c>
      <c r="R103" t="n" s="35">
        <v>4.93922673731E9</v>
      </c>
      <c r="S103" t="n" s="35">
        <v>4.84243544886E9</v>
      </c>
      <c r="T103" t="n" s="35">
        <v>4.67444252782E9</v>
      </c>
      <c r="U103" t="n" s="35">
        <v>4.55734279233E9</v>
      </c>
      <c r="V103" t="n" s="35">
        <v>4.37494702106E9</v>
      </c>
      <c r="W103" t="n" s="35">
        <v>4.07307556006E9</v>
      </c>
      <c r="X103" t="n" s="35">
        <v>3.97509533141E9</v>
      </c>
      <c r="Y103" t="n" s="35">
        <v>3.80870872822E9</v>
      </c>
      <c r="Z103" t="n" s="35">
        <v>3.92732246317E9</v>
      </c>
      <c r="AA103" t="n" s="35">
        <v>3.53100168981E9</v>
      </c>
      <c r="AB103" t="n" s="35">
        <v>3.41669873335E9</v>
      </c>
      <c r="AC103" t="n" s="35">
        <v>3.44708468062E9</v>
      </c>
      <c r="AD103" t="n" s="35">
        <v>3.29690023059E9</v>
      </c>
      <c r="AE103" t="n" s="35">
        <v>2.9486389295E9</v>
      </c>
      <c r="AF103" t="n" s="35">
        <v>2.76532857271E9</v>
      </c>
      <c r="AG103" t="n" s="35">
        <v>2.77276708606E9</v>
      </c>
      <c r="AH103" t="n" s="35">
        <v>2.61086780633E9</v>
      </c>
      <c r="AI103" t="n" s="35">
        <v>2.47400193015E9</v>
      </c>
      <c r="AJ103" t="n" s="35">
        <v>2.33380158498E9</v>
      </c>
      <c r="AK103" t="n" s="35">
        <v>2.4360316754E9</v>
      </c>
      <c r="AL103" t="n" s="35">
        <v>2.21599086217E9</v>
      </c>
      <c r="AM103" t="n" s="35">
        <v>2.13954879252E9</v>
      </c>
      <c r="AN103" t="n" s="35">
        <v>2.03205531096E9</v>
      </c>
      <c r="AO103" t="n" s="35">
        <v>2.05883639126E9</v>
      </c>
      <c r="AP103" t="n" s="35">
        <v>1.86739877523E9</v>
      </c>
      <c r="AQ103" t="n" s="35">
        <v>1.81139460354E9</v>
      </c>
      <c r="AR103" t="n" s="35">
        <v>1.67372646036E9</v>
      </c>
      <c r="AS103" t="n" s="35">
        <v>1.68662445673E9</v>
      </c>
      <c r="AT103" t="n" s="35">
        <v>1.51711877226E9</v>
      </c>
      <c r="AU103" t="n" s="35">
        <v>1.44199880363E9</v>
      </c>
      <c r="AV103" t="n" s="35">
        <v>1.4252977256E9</v>
      </c>
      <c r="AW103" t="n" s="35">
        <v>1.39549588265E9</v>
      </c>
      <c r="AX103" t="n" s="35">
        <v>1.24944640057E9</v>
      </c>
      <c r="AY103" t="n" s="35">
        <v>1.17602002083E9</v>
      </c>
      <c r="AZ103" t="n" s="35">
        <v>1.08404034885E9</v>
      </c>
      <c r="BA103" t="n" s="35">
        <v>1.08897017965E9</v>
      </c>
      <c r="BB103" t="n" s="35">
        <v>9.8083421556E8</v>
      </c>
      <c r="BC103" t="n" s="35">
        <v>6.9490816792E8</v>
      </c>
      <c r="BD103" t="n" s="35">
        <v>6.2556028385E8</v>
      </c>
      <c r="BE103" t="n" s="35">
        <v>6.1328451954E8</v>
      </c>
      <c r="BF103" t="n" s="35">
        <v>6.493920066E8</v>
      </c>
      <c r="BG103" t="n" s="35">
        <v>5.1912286082E8</v>
      </c>
      <c r="BH103" t="n" s="35">
        <v>5.5280890834E8</v>
      </c>
      <c r="BI103" t="n" s="35">
        <v>5.0801228682E8</v>
      </c>
      <c r="BJ103" t="n" s="35">
        <v>4.6246450921E8</v>
      </c>
      <c r="BK103" t="n" s="35">
        <v>5.0399152841E8</v>
      </c>
      <c r="BL103" t="n" s="35">
        <v>4.7889286933E8</v>
      </c>
      <c r="BM103" t="n" s="35">
        <v>3.5977012505E8</v>
      </c>
      <c r="BN103" t="n" s="35">
        <v>3.2631551701E8</v>
      </c>
      <c r="BO103" t="n" s="35">
        <v>3.25230797E8</v>
      </c>
      <c r="BP103" t="n" s="35">
        <v>3.06264459E8</v>
      </c>
      <c r="BQ103" t="n" s="35">
        <v>3.1737719087E8</v>
      </c>
      <c r="BR103" t="n" s="35">
        <v>3.24945853E8</v>
      </c>
      <c r="BS103" t="n" s="35">
        <v>3.74877319E8</v>
      </c>
      <c r="BT103" t="n" s="35">
        <v>3.28417259E8</v>
      </c>
      <c r="BU103" t="n" s="35">
        <v>2.8428968369E8</v>
      </c>
      <c r="BV103" t="n" s="35">
        <v>2.88397256E8</v>
      </c>
      <c r="BW103" t="n" s="35">
        <v>3.1034811517E8</v>
      </c>
      <c r="BX103" t="n" s="35">
        <v>2.7488157E8</v>
      </c>
      <c r="BY103" t="n" s="35">
        <v>2.127055111E8</v>
      </c>
      <c r="BZ103" t="n" s="35">
        <v>1.65538708E8</v>
      </c>
      <c r="CA103" t="n" s="35">
        <v>1.7902261415E8</v>
      </c>
      <c r="CB103" t="n" s="36">
        <v>8.8007431E7</v>
      </c>
      <c r="CC103" t="n" s="35">
        <v>1.3680388224E8</v>
      </c>
      <c r="CD103" t="n" s="36">
        <v>7.1873491E7</v>
      </c>
      <c r="CE103" t="n" s="35">
        <v>1.0230194769E8</v>
      </c>
      <c r="CF103" t="n" s="36">
        <v>7.680946756E7</v>
      </c>
      <c r="CG103" t="n" s="36">
        <v>5.384289384E7</v>
      </c>
      <c r="CH103" t="n" s="36">
        <v>3.803921555E7</v>
      </c>
      <c r="CI103" t="n" s="36">
        <v>2.864507266E7</v>
      </c>
      <c r="CJ103"/>
      <c r="CK103" t="n" s="36">
        <v>4495172.92</v>
      </c>
      <c r="CL103" t="n" s="36">
        <v>1911707.25</v>
      </c>
    </row>
    <row r="104">
      <c r="A104" t="s">
        <v>315</v>
      </c>
      <c r="B104" t="s">
        <v>316</v>
      </c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 t="n">
        <v>0.0</v>
      </c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</row>
    <row r="105">
      <c r="A105" t="s">
        <v>317</v>
      </c>
      <c r="B105" t="s">
        <v>318</v>
      </c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 t="n">
        <v>0.0</v>
      </c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</row>
    <row r="106">
      <c r="A106" t="s">
        <v>319</v>
      </c>
      <c r="B106" t="s">
        <v>320</v>
      </c>
      <c r="C106" t="n" s="35">
        <v>9.1587813294E9</v>
      </c>
      <c r="D106" t="n" s="35">
        <v>8.83952394394E9</v>
      </c>
      <c r="E106" t="n" s="35">
        <v>8.87735923944E9</v>
      </c>
      <c r="F106" t="n" s="35">
        <v>8.60250812486E9</v>
      </c>
      <c r="G106" t="n" s="35">
        <v>8.4677473435E9</v>
      </c>
      <c r="H106" t="n" s="35">
        <v>8.18756023791E9</v>
      </c>
      <c r="I106" t="n" s="35">
        <v>8.16941780825E9</v>
      </c>
      <c r="J106" t="n" s="35">
        <v>7.8399179809E9</v>
      </c>
      <c r="K106" t="n" s="35">
        <v>7.71221872849E9</v>
      </c>
      <c r="L106" t="n" s="35">
        <v>7.45582525918E9</v>
      </c>
      <c r="M106" t="n" s="35">
        <v>7.75723398509E9</v>
      </c>
      <c r="N106" t="n" s="35">
        <v>7.45679130152E9</v>
      </c>
      <c r="O106" t="n" s="35">
        <v>7.34091336722E9</v>
      </c>
      <c r="P106" t="n" s="35">
        <v>7.13703202539E9</v>
      </c>
      <c r="Q106" t="n" s="35">
        <v>6.92160918892E9</v>
      </c>
      <c r="R106" t="n" s="35">
        <v>6.68621442011E9</v>
      </c>
      <c r="S106" t="n" s="35">
        <v>6.57323048057E9</v>
      </c>
      <c r="T106" t="n" s="35">
        <v>6.40521877502E9</v>
      </c>
      <c r="U106" t="n" s="35">
        <v>6.28888756639E9</v>
      </c>
      <c r="V106" t="n" s="35">
        <v>6.10666030497E9</v>
      </c>
      <c r="W106" t="n" s="35">
        <v>6.11086191961E9</v>
      </c>
      <c r="X106" t="n" s="35">
        <v>6.01201136362E9</v>
      </c>
      <c r="Y106" t="n" s="35">
        <v>5.84874537543E9</v>
      </c>
      <c r="Z106" t="n" s="35">
        <v>6.15341066914E9</v>
      </c>
      <c r="AA106" t="n" s="35">
        <v>5.56683887127E9</v>
      </c>
      <c r="AB106" t="n" s="35">
        <v>5.45253591481E9</v>
      </c>
      <c r="AC106" t="n" s="35">
        <v>5.48292186208E9</v>
      </c>
      <c r="AD106" t="n" s="35">
        <v>5.33273741205E9</v>
      </c>
      <c r="AE106" t="n" s="35">
        <v>4.99083267273E9</v>
      </c>
      <c r="AF106" t="n" s="35">
        <v>4.80752231594E9</v>
      </c>
      <c r="AG106" t="n" s="35">
        <v>4.81550560756E9</v>
      </c>
      <c r="AH106" t="n" s="35">
        <v>4.65360632783E9</v>
      </c>
      <c r="AI106" t="n" s="35">
        <v>4.51569144958E9</v>
      </c>
      <c r="AJ106" t="n" s="35">
        <v>4.37549110441E9</v>
      </c>
      <c r="AK106" t="n" s="35">
        <v>4.47772119483E9</v>
      </c>
      <c r="AL106" t="n" s="35">
        <v>4.2576803816E9</v>
      </c>
      <c r="AM106" t="n" s="35">
        <v>4.1351866282E9</v>
      </c>
      <c r="AN106" t="n" s="35">
        <v>4.02769314664E9</v>
      </c>
      <c r="AO106" t="n" s="35">
        <v>4.05458907088E9</v>
      </c>
      <c r="AP106" t="n" s="35">
        <v>3.89520529585E9</v>
      </c>
      <c r="AQ106" t="n" s="35">
        <v>3.77049039117E9</v>
      </c>
      <c r="AR106" t="n" s="35">
        <v>3.63282224799E9</v>
      </c>
      <c r="AS106" t="n" s="35">
        <v>3.64537359166E9</v>
      </c>
      <c r="AT106" t="n" s="35">
        <v>3.47586790719E9</v>
      </c>
      <c r="AU106" t="n" s="35">
        <v>3.36764200885E9</v>
      </c>
      <c r="AV106" t="n" s="35">
        <v>3.25565827282E9</v>
      </c>
      <c r="AW106" t="n" s="35">
        <v>3.22585642987E9</v>
      </c>
      <c r="AX106" t="n" s="35">
        <v>3.07954484779E9</v>
      </c>
      <c r="AY106" t="n" s="35">
        <v>2.98212273239E9</v>
      </c>
      <c r="AZ106" t="n" s="35">
        <v>2.89014306043E9</v>
      </c>
      <c r="BA106" t="n" s="35">
        <v>2.30633718771E9</v>
      </c>
      <c r="BB106" t="n" s="35">
        <v>2.19747299862E9</v>
      </c>
      <c r="BC106" t="n" s="35">
        <v>1.98818273297E9</v>
      </c>
      <c r="BD106" t="n" s="35">
        <v>1.9193348489E9</v>
      </c>
      <c r="BE106" t="n" s="35">
        <v>1.90184142469E9</v>
      </c>
      <c r="BF106" t="n" s="35">
        <v>1.82980238843E9</v>
      </c>
      <c r="BG106" t="n" s="35">
        <v>1.77920042078E9</v>
      </c>
      <c r="BH106" t="n" s="35">
        <v>1.8144011895E9</v>
      </c>
      <c r="BI106" t="n" s="35">
        <v>1.77142053022E9</v>
      </c>
      <c r="BJ106" t="n" s="35">
        <v>1.72786965579E9</v>
      </c>
      <c r="BK106" t="n" s="35">
        <v>1.71775145201E9</v>
      </c>
      <c r="BL106" t="n" s="35">
        <v>1.69201528211E9</v>
      </c>
      <c r="BM106" t="n" s="35">
        <v>1.57283551177E9</v>
      </c>
      <c r="BN106" t="n" s="35">
        <v>1.53839712279E9</v>
      </c>
      <c r="BO106" t="n" s="35">
        <v>1.528185518E9</v>
      </c>
      <c r="BP106" t="n" s="35">
        <v>1.509121606E9</v>
      </c>
      <c r="BQ106" t="n" s="35">
        <v>1.52016463801E9</v>
      </c>
      <c r="BR106" t="n" s="35">
        <v>1.526851311E9</v>
      </c>
      <c r="BS106" t="n" s="35">
        <v>1.552586202E9</v>
      </c>
      <c r="BT106" t="n" s="35">
        <v>1.506126141E9</v>
      </c>
      <c r="BU106" t="n" s="35">
        <v>1.4442442323E9</v>
      </c>
      <c r="BV106" t="n" s="35">
        <v>1.448303804E9</v>
      </c>
      <c r="BW106" t="n" s="35">
        <v>1.42166102746E9</v>
      </c>
      <c r="BX106" t="n" s="35">
        <v>1.386194483E9</v>
      </c>
      <c r="BY106" t="n" s="35">
        <v>1.32401842339E9</v>
      </c>
      <c r="BZ106" t="n" s="35">
        <v>1.275374913E9</v>
      </c>
      <c r="CA106" t="n" s="35">
        <v>8.2499423375E8</v>
      </c>
      <c r="CB106" t="n" s="35">
        <v>7.33678573E8</v>
      </c>
      <c r="CC106" t="n" s="35">
        <v>7.571441799E8</v>
      </c>
      <c r="CD106" t="n" s="35">
        <v>6.92213789E8</v>
      </c>
      <c r="CE106" t="n" s="35">
        <v>5.7916251419E8</v>
      </c>
      <c r="CF106" t="n" s="35">
        <v>5.218234296E8</v>
      </c>
      <c r="CG106" t="n" s="35">
        <v>4.8871866767E8</v>
      </c>
      <c r="CH106" t="n" s="35">
        <v>4.7291498938E8</v>
      </c>
      <c r="CI106" t="n" s="35">
        <v>4.5401104261E8</v>
      </c>
      <c r="CJ106" t="n" s="35">
        <v>1.0581412679E8</v>
      </c>
      <c r="CK106" t="n" s="35">
        <v>1.0312270204E8</v>
      </c>
      <c r="CL106" t="n" s="36">
        <v>9.490918989E7</v>
      </c>
    </row>
    <row r="107">
      <c r="A107" t="s">
        <v>321</v>
      </c>
      <c r="B107" t="s">
        <v>322</v>
      </c>
      <c r="C107" t="n" s="36">
        <v>8.262454538E7</v>
      </c>
      <c r="D107" t="n" s="36">
        <v>8.021999528E7</v>
      </c>
      <c r="E107" t="n" s="36">
        <v>7.54094406E7</v>
      </c>
      <c r="F107" t="n" s="36">
        <v>7.405072722E7</v>
      </c>
      <c r="G107" t="n" s="36">
        <v>7.731172628E7</v>
      </c>
      <c r="H107" t="n" s="36">
        <v>7.333531779E7</v>
      </c>
      <c r="I107" t="n" s="36">
        <v>7.213094738E7</v>
      </c>
      <c r="J107" t="n" s="36">
        <v>6.867798822E7</v>
      </c>
      <c r="K107" t="n" s="36">
        <v>7.716985338E7</v>
      </c>
      <c r="L107" t="n" s="36">
        <v>3.297647245E7</v>
      </c>
      <c r="M107" t="n" s="35">
        <v>4.0423854669E8</v>
      </c>
      <c r="N107" t="n" s="35">
        <v>3.9177217649E8</v>
      </c>
      <c r="O107" t="n" s="35">
        <v>3.8331318891E8</v>
      </c>
      <c r="P107" t="n" s="35">
        <v>3.72631208E8</v>
      </c>
      <c r="Q107" t="n" s="35">
        <v>3.6151919927E8</v>
      </c>
      <c r="R107" t="n" s="35">
        <v>3.5228462838E8</v>
      </c>
      <c r="S107" t="n" s="35">
        <v>3.4548923294E8</v>
      </c>
      <c r="T107" t="n" s="35">
        <v>3.3870565732E8</v>
      </c>
      <c r="U107" t="n" s="35">
        <v>3.2981096579E8</v>
      </c>
      <c r="V107" t="n" s="35">
        <v>3.2724833315E8</v>
      </c>
      <c r="W107" t="n" s="36">
        <v>5524501.31</v>
      </c>
      <c r="X107" t="n" s="36">
        <v>5739049.06</v>
      </c>
      <c r="Y107" t="n" s="36">
        <v>5569966.42</v>
      </c>
      <c r="Z107" t="n" s="36">
        <v>2.546821657E7</v>
      </c>
      <c r="AA107" t="n" s="36">
        <v>4746821.28</v>
      </c>
      <c r="AB107" t="n" s="36">
        <v>4381776.19</v>
      </c>
      <c r="AC107" t="n" s="36">
        <v>3779269.07</v>
      </c>
      <c r="AD107" t="n" s="36">
        <v>3488327.92</v>
      </c>
      <c r="AE107" t="n" s="36">
        <v>5.465122605E7</v>
      </c>
      <c r="AF107" t="n" s="36">
        <v>5.27918758E7</v>
      </c>
      <c r="AG107" t="n" s="36">
        <v>5.191770314E7</v>
      </c>
      <c r="AH107" t="n" s="36">
        <v>5.312792082E7</v>
      </c>
      <c r="AI107" t="n" s="36">
        <v>8.55828111E7</v>
      </c>
      <c r="AJ107" t="n" s="36">
        <v>8.488449093E7</v>
      </c>
      <c r="AK107" t="n" s="36">
        <v>8.444919932E7</v>
      </c>
      <c r="AL107" t="n" s="36">
        <v>8.562144348E7</v>
      </c>
      <c r="AM107" t="n" s="36">
        <v>6.630621525E7</v>
      </c>
      <c r="AN107" t="n" s="36">
        <v>6.467128522E7</v>
      </c>
      <c r="AO107" t="n" s="36">
        <v>6.258822334E7</v>
      </c>
      <c r="AP107" t="n" s="36">
        <v>6.400920706E7</v>
      </c>
      <c r="AQ107" t="n" s="36">
        <v>5.877838658E7</v>
      </c>
      <c r="AR107" t="n" s="36">
        <v>5.75238731E7</v>
      </c>
      <c r="AS107" t="n" s="36">
        <v>6.535922157E7</v>
      </c>
      <c r="AT107" t="n" s="36">
        <v>5.891915387E7</v>
      </c>
      <c r="AU107" t="n" s="36">
        <v>6.985228785E7</v>
      </c>
      <c r="AV107" t="n" s="36">
        <v>6.922140322E7</v>
      </c>
      <c r="AW107" t="n" s="36">
        <v>6.802554057E7</v>
      </c>
      <c r="AX107" t="n" s="36">
        <v>7.091843607E7</v>
      </c>
      <c r="AY107" t="n" s="36">
        <v>5.800924707E7</v>
      </c>
      <c r="AZ107" t="n" s="36">
        <v>6.00727477E7</v>
      </c>
      <c r="BA107" t="n" s="35">
        <v>1.7065363845E8</v>
      </c>
      <c r="BB107" t="n" s="35">
        <v>1.6721472434E8</v>
      </c>
      <c r="BC107" t="n" s="35">
        <v>1.6309967009E8</v>
      </c>
      <c r="BD107" t="n" s="35">
        <v>1.6051445957E8</v>
      </c>
      <c r="BE107" t="n" s="35">
        <v>1.828810096E8</v>
      </c>
      <c r="BF107" t="n" s="35">
        <v>1.7385650556E8</v>
      </c>
      <c r="BG107" t="n" s="35">
        <v>1.6919694013E8</v>
      </c>
      <c r="BH107" t="n" s="35">
        <v>1.6544114607E8</v>
      </c>
      <c r="BI107" t="n" s="35">
        <v>1.5316893836E8</v>
      </c>
      <c r="BJ107" t="n" s="35">
        <v>2.1139777978E8</v>
      </c>
      <c r="BK107" t="n" s="35">
        <v>2.035573167E8</v>
      </c>
      <c r="BL107" t="n" s="35">
        <v>1.8771788297E8</v>
      </c>
      <c r="BM107" t="n" s="35">
        <v>1.9216537151E8</v>
      </c>
      <c r="BN107" t="n" s="35">
        <v>1.8892861964E8</v>
      </c>
      <c r="BO107" t="n" s="35">
        <v>2.03160606E8</v>
      </c>
      <c r="BP107" t="n" s="35">
        <v>2.08446259E8</v>
      </c>
      <c r="BQ107" t="n" s="35">
        <v>2.6035205172E8</v>
      </c>
      <c r="BR107" t="n" s="35">
        <v>2.23545026E8</v>
      </c>
      <c r="BS107" t="n" s="35">
        <v>2.67903919E8</v>
      </c>
      <c r="BT107" t="n" s="35">
        <v>2.11568838E8</v>
      </c>
      <c r="BU107" t="n" s="35">
        <v>2.0443121112E8</v>
      </c>
      <c r="BV107" t="n" s="35">
        <v>2.00716675E8</v>
      </c>
      <c r="BW107" t="n" s="35">
        <v>1.8925083249E8</v>
      </c>
      <c r="BX107" t="n" s="35">
        <v>1.77796811E8</v>
      </c>
      <c r="BY107" t="n" s="35">
        <v>1.7770688223E8</v>
      </c>
      <c r="BZ107" t="n" s="35">
        <v>2.02690158E8</v>
      </c>
      <c r="CA107" t="n" s="35">
        <v>1.4246624256E8</v>
      </c>
      <c r="CB107" t="n" s="36">
        <v>5.6835559E7</v>
      </c>
      <c r="CC107" t="n" s="36">
        <v>2.618433011E7</v>
      </c>
      <c r="CD107" t="n" s="36">
        <v>1.9014955E7</v>
      </c>
      <c r="CE107" t="n" s="36">
        <v>1.300291557E7</v>
      </c>
      <c r="CF107" t="n" s="36">
        <v>6217543.68</v>
      </c>
      <c r="CG107"/>
      <c r="CH107"/>
      <c r="CI107"/>
      <c r="CJ107"/>
      <c r="CK107"/>
      <c r="CL107"/>
    </row>
    <row r="108">
      <c r="A108" t="s">
        <v>323</v>
      </c>
      <c r="B108" t="s">
        <v>21</v>
      </c>
      <c r="C108" t="n" s="35">
        <v>9.24140587478E9</v>
      </c>
      <c r="D108" t="n" s="35">
        <v>8.91974393922E9</v>
      </c>
      <c r="E108" t="n" s="35">
        <v>8.95276868004E9</v>
      </c>
      <c r="F108" t="n" s="35">
        <v>8.67655885208E9</v>
      </c>
      <c r="G108" t="n" s="35">
        <v>8.54505906978E9</v>
      </c>
      <c r="H108" t="n" s="35">
        <v>8.2608955557E9</v>
      </c>
      <c r="I108" t="n" s="35">
        <v>8.24154875563E9</v>
      </c>
      <c r="J108" t="n" s="35">
        <v>7.90859596912E9</v>
      </c>
      <c r="K108" t="n" s="35">
        <v>7.78938858187E9</v>
      </c>
      <c r="L108" t="n" s="35">
        <v>7.48880173163E9</v>
      </c>
      <c r="M108" t="n" s="35">
        <v>8.16147253178E9</v>
      </c>
      <c r="N108" t="n" s="35">
        <v>7.84856347801E9</v>
      </c>
      <c r="O108" t="n" s="35">
        <v>7.72422655613E9</v>
      </c>
      <c r="P108" t="n" s="35">
        <v>7.50966323339E9</v>
      </c>
      <c r="Q108" t="n" s="35">
        <v>7.28312838819E9</v>
      </c>
      <c r="R108" t="n" s="35">
        <v>7.03849904849E9</v>
      </c>
      <c r="S108" t="n" s="35">
        <v>6.91871971351E9</v>
      </c>
      <c r="T108" t="n" s="35">
        <v>6.74392443234E9</v>
      </c>
      <c r="U108" t="n" s="35">
        <v>6.61869853218E9</v>
      </c>
      <c r="V108" t="n" s="35">
        <v>6.43390863812E9</v>
      </c>
      <c r="W108" t="n" s="35">
        <v>6.11638642092E9</v>
      </c>
      <c r="X108" t="n" s="35">
        <v>6.01775041268E9</v>
      </c>
      <c r="Y108" t="n" s="35">
        <v>5.85431534185E9</v>
      </c>
      <c r="Z108" t="n" s="35">
        <v>6.17887888571E9</v>
      </c>
      <c r="AA108" t="n" s="35">
        <v>5.57158569255E9</v>
      </c>
      <c r="AB108" t="n" s="35">
        <v>5.456917691E9</v>
      </c>
      <c r="AC108" t="n" s="35">
        <v>5.48670113115E9</v>
      </c>
      <c r="AD108" t="n" s="35">
        <v>5.33622573997E9</v>
      </c>
      <c r="AE108" t="n" s="35">
        <v>5.04548389878E9</v>
      </c>
      <c r="AF108" t="n" s="35">
        <v>4.86031419174E9</v>
      </c>
      <c r="AG108" t="n" s="35">
        <v>4.8674233107E9</v>
      </c>
      <c r="AH108" t="n" s="35">
        <v>4.70673424865E9</v>
      </c>
      <c r="AI108" t="n" s="35">
        <v>4.60127426068E9</v>
      </c>
      <c r="AJ108" t="n" s="35">
        <v>4.46037559534E9</v>
      </c>
      <c r="AK108" t="n" s="35">
        <v>4.56217039415E9</v>
      </c>
      <c r="AL108" t="n" s="35">
        <v>4.34330182508E9</v>
      </c>
      <c r="AM108" t="n" s="35">
        <v>4.20149284345E9</v>
      </c>
      <c r="AN108" t="n" s="35">
        <v>4.09236443186E9</v>
      </c>
      <c r="AO108" t="n" s="35">
        <v>4.11717729422E9</v>
      </c>
      <c r="AP108" t="n" s="35">
        <v>3.95921450291E9</v>
      </c>
      <c r="AQ108" t="n" s="35">
        <v>3.82926877775E9</v>
      </c>
      <c r="AR108" t="n" s="35">
        <v>3.69034612109E9</v>
      </c>
      <c r="AS108" t="n" s="35">
        <v>3.71073281323E9</v>
      </c>
      <c r="AT108" t="n" s="35">
        <v>3.53478706106E9</v>
      </c>
      <c r="AU108" t="n" s="35">
        <v>3.4374942967E9</v>
      </c>
      <c r="AV108" t="n" s="35">
        <v>3.32487967604E9</v>
      </c>
      <c r="AW108" t="n" s="35">
        <v>3.29388197044E9</v>
      </c>
      <c r="AX108" t="n" s="35">
        <v>3.15046328386E9</v>
      </c>
      <c r="AY108" t="n" s="35">
        <v>3.04013197946E9</v>
      </c>
      <c r="AZ108" t="n" s="35">
        <v>2.95021580813E9</v>
      </c>
      <c r="BA108" t="n" s="35">
        <v>2.47699082616E9</v>
      </c>
      <c r="BB108" t="n" s="35">
        <v>2.36468772296E9</v>
      </c>
      <c r="BC108" t="n" s="35">
        <v>2.15128240306E9</v>
      </c>
      <c r="BD108" t="n" s="35">
        <v>2.07984930847E9</v>
      </c>
      <c r="BE108" t="n" s="35">
        <v>2.08472243429E9</v>
      </c>
      <c r="BF108" t="n" s="35">
        <v>2.00365889399E9</v>
      </c>
      <c r="BG108" t="n" s="35">
        <v>1.94839736091E9</v>
      </c>
      <c r="BH108" t="n" s="35">
        <v>1.97984233557E9</v>
      </c>
      <c r="BI108" t="n" s="35">
        <v>1.92458946858E9</v>
      </c>
      <c r="BJ108" t="n" s="35">
        <v>1.93926743557E9</v>
      </c>
      <c r="BK108" t="n" s="35">
        <v>1.92130876871E9</v>
      </c>
      <c r="BL108" t="n" s="35">
        <v>1.87973316508E9</v>
      </c>
      <c r="BM108" t="n" s="35">
        <v>1.76500088328E9</v>
      </c>
      <c r="BN108" t="n" s="35">
        <v>1.72732574243E9</v>
      </c>
      <c r="BO108" t="n" s="35">
        <v>1.731346124E9</v>
      </c>
      <c r="BP108" t="n" s="35">
        <v>1.717567865E9</v>
      </c>
      <c r="BQ108" t="n" s="35">
        <v>1.78051668973E9</v>
      </c>
      <c r="BR108" t="n" s="35">
        <v>1.750396337E9</v>
      </c>
      <c r="BS108" t="n" s="35">
        <v>1.820490121E9</v>
      </c>
      <c r="BT108" t="n" s="35">
        <v>1.717694979E9</v>
      </c>
      <c r="BU108" t="n" s="35">
        <v>1.64867544342E9</v>
      </c>
      <c r="BV108" t="n" s="35">
        <v>1.649020479E9</v>
      </c>
      <c r="BW108" t="n" s="35">
        <v>1.61091185995E9</v>
      </c>
      <c r="BX108" t="n" s="35">
        <v>1.563991294E9</v>
      </c>
      <c r="BY108" t="n" s="35">
        <v>1.50172530562E9</v>
      </c>
      <c r="BZ108" t="n" s="35">
        <v>1.478065071E9</v>
      </c>
      <c r="CA108" t="n" s="35">
        <v>9.6746047631E8</v>
      </c>
      <c r="CB108" t="n" s="35">
        <v>7.90514132E8</v>
      </c>
      <c r="CC108" t="n" s="35">
        <v>7.8332851001E8</v>
      </c>
      <c r="CD108" t="n" s="35">
        <v>7.11228744E8</v>
      </c>
      <c r="CE108" t="n" s="35">
        <v>5.9216542976E8</v>
      </c>
      <c r="CF108" t="n" s="35">
        <v>5.2804097328E8</v>
      </c>
      <c r="CG108" t="n" s="35">
        <v>4.8871866767E8</v>
      </c>
      <c r="CH108" t="n" s="35">
        <v>4.7291498938E8</v>
      </c>
      <c r="CI108" t="n" s="35">
        <v>4.5401104261E8</v>
      </c>
      <c r="CJ108" t="n" s="35">
        <v>1.0581412679E8</v>
      </c>
      <c r="CK108" t="n" s="35">
        <v>1.0312270204E8</v>
      </c>
      <c r="CL108" t="n" s="36">
        <v>9.490918989E7</v>
      </c>
    </row>
    <row r="109">
      <c r="A109" t="s">
        <v>324</v>
      </c>
      <c r="B109" t="s">
        <v>20</v>
      </c>
      <c r="C109" t="n" s="35">
        <v>1.201200697526E10</v>
      </c>
      <c r="D109" t="n" s="35">
        <v>1.187222211726E10</v>
      </c>
      <c r="E109" t="n" s="35">
        <v>1.156074200292E10</v>
      </c>
      <c r="F109" t="n" s="35">
        <v>1.127686476185E10</v>
      </c>
      <c r="G109" t="n" s="35">
        <v>1.121841814147E10</v>
      </c>
      <c r="H109" t="n" s="35">
        <v>1.096908795938E10</v>
      </c>
      <c r="I109" t="n" s="35">
        <v>1.095012292837E10</v>
      </c>
      <c r="J109" t="n" s="35">
        <v>1.030617091573E10</v>
      </c>
      <c r="K109" t="n" s="35">
        <v>1.025742126144E10</v>
      </c>
      <c r="L109" t="n" s="35">
        <v>9.82578674829E9</v>
      </c>
      <c r="M109" t="n" s="35">
        <v>9.95551240032E9</v>
      </c>
      <c r="N109" t="n" s="35">
        <v>9.4378963626E9</v>
      </c>
      <c r="O109" t="n" s="35">
        <v>9.28904023247E9</v>
      </c>
      <c r="P109" t="n" s="35">
        <v>9.106357281E9</v>
      </c>
      <c r="Q109" t="n" s="35">
        <v>9.5299604165E9</v>
      </c>
      <c r="R109" t="n" s="35">
        <v>8.24154995056E9</v>
      </c>
      <c r="S109" t="n" s="35">
        <v>8.08039652599E9</v>
      </c>
      <c r="T109" t="n" s="35">
        <v>8.08851232837E9</v>
      </c>
      <c r="U109" t="n" s="35">
        <v>7.85164119128E9</v>
      </c>
      <c r="V109" t="n" s="35">
        <v>7.763107207E9</v>
      </c>
      <c r="W109" t="n" s="35">
        <v>6.866927506E9</v>
      </c>
      <c r="X109" t="n" s="35">
        <v>6.82386186249E9</v>
      </c>
      <c r="Y109" t="n" s="35">
        <v>6.72634010881E9</v>
      </c>
      <c r="Z109" t="n" s="35">
        <v>7.4053569817E9</v>
      </c>
      <c r="AA109" t="n" s="35">
        <v>6.45029842334E9</v>
      </c>
      <c r="AB109" t="n" s="35">
        <v>6.52630723702E9</v>
      </c>
      <c r="AC109" t="n" s="35">
        <v>6.39497942694E9</v>
      </c>
      <c r="AD109" t="n" s="35">
        <v>6.48091588223E9</v>
      </c>
      <c r="AE109" t="n" s="35">
        <v>7.28780028595E9</v>
      </c>
      <c r="AF109" t="n" s="35">
        <v>7.21495269576E9</v>
      </c>
      <c r="AG109" t="n" s="35">
        <v>7.01515366196E9</v>
      </c>
      <c r="AH109" t="n" s="35">
        <v>6.50777564351E9</v>
      </c>
      <c r="AI109" t="n" s="35">
        <v>6.51975798951E9</v>
      </c>
      <c r="AJ109" t="n" s="35">
        <v>6.43469934468E9</v>
      </c>
      <c r="AK109" t="n" s="35">
        <v>6.42977961762E9</v>
      </c>
      <c r="AL109" t="n" s="35">
        <v>6.07696847634E9</v>
      </c>
      <c r="AM109" t="n" s="35">
        <v>5.90165725092E9</v>
      </c>
      <c r="AN109" t="n" s="35">
        <v>5.75533318536E9</v>
      </c>
      <c r="AO109" t="n" s="35">
        <v>5.68631816658E9</v>
      </c>
      <c r="AP109" t="n" s="35">
        <v>5.30803444739E9</v>
      </c>
      <c r="AQ109" t="n" s="35">
        <v>5.17135411975E9</v>
      </c>
      <c r="AR109" t="n" s="35">
        <v>5.04539760609E9</v>
      </c>
      <c r="AS109" t="n" s="35">
        <v>4.98884176575E9</v>
      </c>
      <c r="AT109" t="n" s="35">
        <v>4.71697462362E9</v>
      </c>
      <c r="AU109" t="n" s="35">
        <v>4.68660075529E9</v>
      </c>
      <c r="AV109" t="n" s="35">
        <v>4.57189946308E9</v>
      </c>
      <c r="AW109" t="n" s="35">
        <v>4.46518331142E9</v>
      </c>
      <c r="AX109" t="n" s="35">
        <v>4.26902155627E9</v>
      </c>
      <c r="AY109" t="n" s="35">
        <v>4.38833114955E9</v>
      </c>
      <c r="AZ109" t="n" s="35">
        <v>4.32136306654E9</v>
      </c>
      <c r="BA109" t="n" s="35">
        <v>3.92950224435E9</v>
      </c>
      <c r="BB109" t="n" s="35">
        <v>3.67346337538E9</v>
      </c>
      <c r="BC109" t="n" s="35">
        <v>3.59145874234E9</v>
      </c>
      <c r="BD109" t="n" s="35">
        <v>3.48157571111E9</v>
      </c>
      <c r="BE109" t="n" s="35">
        <v>3.43169152013E9</v>
      </c>
      <c r="BF109" t="n" s="35">
        <v>3.28145080456E9</v>
      </c>
      <c r="BG109" t="n" s="35">
        <v>3.41278705158E9</v>
      </c>
      <c r="BH109" t="n" s="35">
        <v>3.44249286827E9</v>
      </c>
      <c r="BI109" t="n" s="35">
        <v>3.65760062124E9</v>
      </c>
      <c r="BJ109" t="n" s="35">
        <v>3.81329372498E9</v>
      </c>
      <c r="BK109" t="n" s="35">
        <v>4.17866576169E9</v>
      </c>
      <c r="BL109" t="n" s="35">
        <v>4.15009927138E9</v>
      </c>
      <c r="BM109" t="n" s="35">
        <v>3.95380222109E9</v>
      </c>
      <c r="BN109" t="n" s="35">
        <v>4.02525997039E9</v>
      </c>
      <c r="BO109" t="n" s="35">
        <v>4.089723668E9</v>
      </c>
      <c r="BP109" t="n" s="35">
        <v>4.180432127E9</v>
      </c>
      <c r="BQ109" t="n" s="35">
        <v>4.89250238332E9</v>
      </c>
      <c r="BR109" t="n" s="35">
        <v>4.296054515E9</v>
      </c>
      <c r="BS109" t="n" s="35">
        <v>4.383030549E9</v>
      </c>
      <c r="BT109" t="n" s="35">
        <v>3.830385233E9</v>
      </c>
      <c r="BU109" t="n" s="35">
        <v>3.77567931035E9</v>
      </c>
      <c r="BV109" t="n" s="35">
        <v>3.616464655E9</v>
      </c>
      <c r="BW109" t="n" s="35">
        <v>3.48037073449E9</v>
      </c>
      <c r="BX109" t="n" s="35">
        <v>3.451172435E9</v>
      </c>
      <c r="BY109" t="n" s="35">
        <v>3.34227701559E9</v>
      </c>
      <c r="BZ109" t="n" s="35">
        <v>2.73634626E9</v>
      </c>
      <c r="CA109" t="n" s="35">
        <v>2.120531301E9</v>
      </c>
      <c r="CB109" t="n" s="35">
        <v>1.419399741E9</v>
      </c>
      <c r="CC109" t="n" s="35">
        <v>1.37252721095E9</v>
      </c>
      <c r="CD109" t="n" s="35">
        <v>1.18483057E9</v>
      </c>
      <c r="CE109" t="n" s="35">
        <v>8.6333757358E8</v>
      </c>
      <c r="CF109" t="n" s="35">
        <v>7.2760820325E8</v>
      </c>
      <c r="CG109" t="n" s="35">
        <v>5.44029553E8</v>
      </c>
      <c r="CH109" t="n" s="35">
        <v>5.7469100737E8</v>
      </c>
      <c r="CI109" t="n" s="35">
        <v>5.1239871282E8</v>
      </c>
      <c r="CJ109" t="n" s="35">
        <v>1.5430396745E8</v>
      </c>
      <c r="CK109" t="n" s="35">
        <v>1.3229022175E8</v>
      </c>
      <c r="CL109" t="n" s="35">
        <v>1.3133418949E8</v>
      </c>
    </row>
  </sheetData>
  <pageMargins bottom="1" footer="0.511805555555556" header="0.511805555555556" left="0.75" right="0.75" top="1"/>
  <headerFooter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D47"/>
  <sheetViews>
    <sheetView workbookViewId="0">
      <selection activeCell="B3" sqref="B3"/>
    </sheetView>
  </sheetViews>
  <sheetFormatPr defaultColWidth="9.125" defaultRowHeight="17.6"/>
  <cols>
    <col min="23" max="23" customWidth="true" width="11.8125" collapsed="true" bestFit="true"/>
    <col min="22" max="22" customWidth="true" width="11.8125" collapsed="true" bestFit="true"/>
    <col min="21" max="21" customWidth="true" width="11.8125" collapsed="true" bestFit="true"/>
    <col min="20" max="20" customWidth="true" width="11.8125" collapsed="true" bestFit="true"/>
    <col min="19" max="19" customWidth="true" width="13.34765625" collapsed="true" bestFit="true"/>
    <col min="18" max="18" customWidth="true" width="12.35546875" collapsed="true" bestFit="true"/>
    <col min="17" max="17" customWidth="true" width="12.35546875" collapsed="true" bestFit="true"/>
    <col min="15" max="15" customWidth="true" width="12.35546875" collapsed="true" bestFit="true"/>
    <col min="13" max="13" customWidth="true" width="12.35546875" collapsed="true" bestFit="true"/>
    <col min="12" max="12" customWidth="true" width="12.35546875" collapsed="true" bestFit="true"/>
    <col min="11" max="11" customWidth="true" width="12.35546875" collapsed="true" bestFit="true"/>
    <col min="10" max="10" customWidth="true" width="12.35546875" collapsed="true" bestFit="true"/>
    <col min="9" max="9" customWidth="true" width="13.34765625" collapsed="true" bestFit="true"/>
    <col min="8" max="8" customWidth="true" width="13.34765625" collapsed="true" bestFit="true"/>
    <col min="7" max="7" customWidth="true" width="12.35546875" collapsed="true" bestFit="true"/>
    <col min="6" max="6" customWidth="true" width="12.35546875" collapsed="true" bestFit="true"/>
    <col min="5" max="5" customWidth="true" width="12.35546875" collapsed="true" bestFit="true"/>
    <col min="4" max="4" customWidth="true" width="12.35546875" collapsed="true" bestFit="true"/>
    <col min="1" max="1" customWidth="true" width="22.83203125" collapsed="false" bestFit="true"/>
    <col min="2" max="2" customWidth="true" width="34.45703125" collapsed="false" bestFit="true"/>
    <col min="3" max="3" customWidth="true" width="13.34765625" collapsed="false" bestFit="true"/>
    <col min="14" max="14" customWidth="true" width="12.35546875" collapsed="false" bestFit="true"/>
    <col min="16" max="16" customWidth="true" width="12.35546875" collapsed="false" bestFit="true"/>
    <col min="24" max="24" width="12.35546875" customWidth="true" bestFit="true"/>
    <col min="25" max="25" width="12.35546875" customWidth="true" bestFit="true"/>
    <col min="26" max="26" width="12.35546875" customWidth="true" bestFit="true"/>
    <col min="27" max="27" width="12.35546875" customWidth="true" bestFit="true"/>
    <col min="28" max="28" width="12.35546875" customWidth="true" bestFit="true"/>
    <col min="29" max="29" width="12.35546875" customWidth="true" bestFit="true"/>
  </cols>
  <sheetData>
    <row r="1">
      <c r="A1" t="s">
        <v>40</v>
      </c>
      <c r="B1" t="s">
        <v>530</v>
      </c>
      <c r="C1" t="s">
        <v>325</v>
      </c>
      <c r="D1" t="s">
        <v>45</v>
      </c>
      <c r="E1" t="s">
        <v>49</v>
      </c>
      <c r="F1" t="s">
        <v>53</v>
      </c>
      <c r="G1" t="s">
        <v>57</v>
      </c>
      <c r="H1" t="s">
        <v>61</v>
      </c>
      <c r="I1" t="s">
        <v>65</v>
      </c>
      <c r="J1" t="s">
        <v>69</v>
      </c>
      <c r="K1" t="s">
        <v>73</v>
      </c>
      <c r="L1" t="s">
        <v>77</v>
      </c>
      <c r="M1" t="s">
        <v>81</v>
      </c>
      <c r="N1" t="s">
        <v>85</v>
      </c>
      <c r="O1" t="s">
        <v>89</v>
      </c>
      <c r="P1" t="s">
        <v>93</v>
      </c>
      <c r="Q1" t="s">
        <v>97</v>
      </c>
      <c r="R1" t="s">
        <v>101</v>
      </c>
      <c r="S1" t="s">
        <v>105</v>
      </c>
      <c r="T1" t="s">
        <v>109</v>
      </c>
      <c r="U1" t="s">
        <v>112</v>
      </c>
      <c r="V1" t="s">
        <v>113</v>
      </c>
      <c r="W1" t="s">
        <v>114</v>
      </c>
      <c r="X1" t="s">
        <v>537</v>
      </c>
      <c r="Y1" t="s">
        <v>539</v>
      </c>
      <c r="Z1" t="s">
        <v>541</v>
      </c>
      <c r="AA1" t="s">
        <v>543</v>
      </c>
      <c r="AB1" t="s">
        <v>544</v>
      </c>
      <c r="AC1" t="s">
        <v>545</v>
      </c>
    </row>
    <row r="2">
      <c r="A2" t="s">
        <v>326</v>
      </c>
      <c r="B2" t="s">
        <v>327</v>
      </c>
      <c r="C2" t="n" s="37">
        <v>8.347955836360001E9</v>
      </c>
      <c r="D2" t="n" s="37">
        <v>9.38098992755E9</v>
      </c>
      <c r="E2" t="n" s="37">
        <v>8.22508331334E9</v>
      </c>
      <c r="F2" t="n" s="37">
        <v>6.42184676878E9</v>
      </c>
      <c r="G2" t="n" s="37">
        <v>5.49480386914E9</v>
      </c>
      <c r="H2" t="n" s="37">
        <v>5.13839540162E9</v>
      </c>
      <c r="I2" t="n" s="37">
        <v>5.15322892296E9</v>
      </c>
      <c r="J2" t="n" s="37">
        <v>6.83457432587E9</v>
      </c>
      <c r="K2" t="n" s="37">
        <v>6.98932340826E9</v>
      </c>
      <c r="L2" t="n" s="37">
        <v>6.38337527546E9</v>
      </c>
      <c r="M2" t="n" s="37">
        <v>5.36679581152E9</v>
      </c>
      <c r="N2" t="n" s="37">
        <v>5.03794641785E9</v>
      </c>
      <c r="O2" t="n" s="37">
        <v>4.95152436782E9</v>
      </c>
      <c r="P2" t="n" s="37">
        <v>4.55661638112E9</v>
      </c>
      <c r="Q2" t="n" s="37">
        <v>4.13334605401E9</v>
      </c>
      <c r="R2" t="n" s="37">
        <v>4.59742899944E9</v>
      </c>
      <c r="S2" t="n" s="37">
        <v>4.19571544794E9</v>
      </c>
      <c r="T2" t="n" s="37">
        <v>4.249211383E9</v>
      </c>
      <c r="U2" t="n" s="37">
        <v>3.686321221E9</v>
      </c>
      <c r="V2" t="n" s="37">
        <v>2.378312203E9</v>
      </c>
      <c r="W2" t="n" s="37">
        <v>1.168339074E9</v>
      </c>
      <c r="X2" t="n" s="37">
        <v>7.23168281E8</v>
      </c>
      <c r="Y2" t="n" s="37">
        <v>3.5066565173E8</v>
      </c>
      <c r="Z2" t="n" s="37">
        <v>2.3630886957E8</v>
      </c>
      <c r="AA2" t="n" s="37">
        <v>2.0844494966E8</v>
      </c>
      <c r="AB2" t="n" s="37">
        <v>1.6811060426E8</v>
      </c>
      <c r="AC2" t="n" s="37">
        <v>1.5672363344E8</v>
      </c>
    </row>
    <row r="3">
      <c r="A3" t="s">
        <v>328</v>
      </c>
      <c r="B3" t="s">
        <v>23</v>
      </c>
      <c r="C3" t="n" s="37">
        <v>8.347955836360001E9</v>
      </c>
      <c r="D3" t="n" s="37">
        <v>9.38098992755E9</v>
      </c>
      <c r="E3" t="n" s="37">
        <v>8.22508331334E9</v>
      </c>
      <c r="F3" t="n" s="37">
        <v>6.42184676878E9</v>
      </c>
      <c r="G3" t="n" s="37">
        <v>5.49480386914E9</v>
      </c>
      <c r="H3" t="n" s="37">
        <v>5.13839540162E9</v>
      </c>
      <c r="I3" t="n" s="37">
        <v>5.15322892296E9</v>
      </c>
      <c r="J3" t="n" s="37">
        <v>6.83457432587E9</v>
      </c>
      <c r="K3" t="n" s="37">
        <v>6.98932340826E9</v>
      </c>
      <c r="L3" t="n" s="37">
        <v>6.38337527546E9</v>
      </c>
      <c r="M3" t="n" s="37">
        <v>5.36679581152E9</v>
      </c>
      <c r="N3" t="n" s="37">
        <v>5.03794641785E9</v>
      </c>
      <c r="O3" t="n" s="37">
        <v>4.95152436782E9</v>
      </c>
      <c r="P3" t="n" s="37">
        <v>4.55661638112E9</v>
      </c>
      <c r="Q3" t="n" s="37">
        <v>4.13334605401E9</v>
      </c>
      <c r="R3" t="n" s="37">
        <v>4.59742899944E9</v>
      </c>
      <c r="S3" t="n" s="37">
        <v>4.19571544794E9</v>
      </c>
      <c r="T3" t="n" s="37">
        <v>4.249211383E9</v>
      </c>
      <c r="U3" t="n" s="37">
        <v>3.686321221E9</v>
      </c>
      <c r="V3" t="n" s="37">
        <v>2.378312203E9</v>
      </c>
      <c r="W3" t="n" s="37">
        <v>1.168339074E9</v>
      </c>
      <c r="X3" t="n" s="37">
        <v>7.23168281E8</v>
      </c>
      <c r="Y3" t="n" s="37">
        <v>3.5066565173E8</v>
      </c>
      <c r="Z3" t="n" s="37">
        <v>2.3630886957E8</v>
      </c>
      <c r="AA3" t="n" s="37">
        <v>2.0844494966E8</v>
      </c>
      <c r="AB3" t="n" s="37">
        <v>1.6811060426E8</v>
      </c>
      <c r="AC3" t="n" s="37">
        <v>1.5672363344E8</v>
      </c>
    </row>
    <row r="4">
      <c r="A4" t="s">
        <v>329</v>
      </c>
      <c r="B4" t="s">
        <v>330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</row>
    <row r="5">
      <c r="A5" t="s">
        <v>331</v>
      </c>
      <c r="B5" t="s">
        <v>332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</row>
    <row r="6">
      <c r="A6" t="s">
        <v>333</v>
      </c>
      <c r="B6" t="s">
        <v>334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</row>
    <row r="7">
      <c r="A7" t="s">
        <v>335</v>
      </c>
      <c r="B7" t="s">
        <v>336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</row>
    <row r="8">
      <c r="A8" t="s">
        <v>337</v>
      </c>
      <c r="B8" t="s">
        <v>338</v>
      </c>
      <c r="C8" t="n" s="37">
        <v>7.157202915690001E9</v>
      </c>
      <c r="D8" t="n" s="37">
        <v>8.12090388492E9</v>
      </c>
      <c r="E8" t="n" s="37">
        <v>7.08895608017E9</v>
      </c>
      <c r="F8" t="n" s="37">
        <v>5.42234815919E9</v>
      </c>
      <c r="G8" t="n" s="37">
        <v>4.66284028436E9</v>
      </c>
      <c r="H8" t="n" s="37">
        <v>4.39778316946E9</v>
      </c>
      <c r="I8" t="n" s="37">
        <v>4.3189573934E9</v>
      </c>
      <c r="J8" t="n" s="37">
        <v>6.07197297005E9</v>
      </c>
      <c r="K8" t="n" s="37">
        <v>6.31040853615E9</v>
      </c>
      <c r="L8" t="n" s="37">
        <v>5.7406652058E9</v>
      </c>
      <c r="M8" t="n" s="37">
        <v>4.78228764059E9</v>
      </c>
      <c r="N8" t="n" s="37">
        <v>4.49878948832E9</v>
      </c>
      <c r="O8" t="n" s="37">
        <v>4.52947017724E9</v>
      </c>
      <c r="P8" t="n" s="37">
        <v>4.16315570502E9</v>
      </c>
      <c r="Q8" t="n" s="37">
        <v>3.92814579541E9</v>
      </c>
      <c r="R8" t="n" s="37">
        <v>4.41743766396E9</v>
      </c>
      <c r="S8" t="n" s="37">
        <v>4.12478763638E9</v>
      </c>
      <c r="T8" t="n" s="37">
        <v>4.112351491E9</v>
      </c>
      <c r="U8" t="n" s="37">
        <v>3.505944847E9</v>
      </c>
      <c r="V8" t="n" s="37">
        <v>2.213746064E9</v>
      </c>
      <c r="W8" t="n" s="37">
        <v>1.006425893E9</v>
      </c>
      <c r="X8" t="n" s="37">
        <v>6.33391332E8</v>
      </c>
      <c r="Y8" t="n" s="37">
        <v>2.7951256222E8</v>
      </c>
      <c r="Z8" t="n" s="37">
        <v>1.8763168326E8</v>
      </c>
      <c r="AA8" t="n" s="37">
        <v>1.5778213427E8</v>
      </c>
      <c r="AB8" t="n" s="37">
        <v>1.2395625354E8</v>
      </c>
      <c r="AC8" t="n" s="37">
        <v>1.2504733018E8</v>
      </c>
    </row>
    <row r="9">
      <c r="A9" t="s">
        <v>339</v>
      </c>
      <c r="B9" t="s">
        <v>340</v>
      </c>
      <c r="C9" t="n" s="37">
        <v>3.07590116777E9</v>
      </c>
      <c r="D9" t="n" s="37">
        <v>3.4306431387E9</v>
      </c>
      <c r="E9" t="n" s="37">
        <v>3.01442611099E9</v>
      </c>
      <c r="F9" t="n" s="37">
        <v>2.7337422655E9</v>
      </c>
      <c r="G9" t="n" s="37">
        <v>2.57649526353E9</v>
      </c>
      <c r="H9" t="n" s="37">
        <v>2.47312280322E9</v>
      </c>
      <c r="I9" t="n" s="37">
        <v>2.51401666298E9</v>
      </c>
      <c r="J9" t="n" s="37">
        <v>4.46995742731E9</v>
      </c>
      <c r="K9" t="n" s="37">
        <v>4.6614501295E9</v>
      </c>
      <c r="L9" t="n" s="37">
        <v>4.32146776166E9</v>
      </c>
      <c r="M9" t="n" s="37">
        <v>3.42493582004E9</v>
      </c>
      <c r="N9" t="n" s="37">
        <v>3.32759625562E9</v>
      </c>
      <c r="O9" t="n" s="37">
        <v>3.41772498067E9</v>
      </c>
      <c r="P9" t="n" s="37">
        <v>3.18625427257E9</v>
      </c>
      <c r="Q9" t="n" s="37">
        <v>2.96652432106E9</v>
      </c>
      <c r="R9" t="n" s="37">
        <v>3.36515809238E9</v>
      </c>
      <c r="S9" t="n" s="37">
        <v>3.08591136673E9</v>
      </c>
      <c r="T9" t="n" s="37">
        <v>3.096811547E9</v>
      </c>
      <c r="U9" t="n" s="37">
        <v>2.54482084E9</v>
      </c>
      <c r="V9" t="n" s="37">
        <v>1.498701478E9</v>
      </c>
      <c r="W9" t="n" s="37">
        <v>6.3398641E8</v>
      </c>
      <c r="X9" t="n" s="37">
        <v>4.47539061E8</v>
      </c>
      <c r="Y9" t="n" s="37">
        <v>2.2724009121E8</v>
      </c>
      <c r="Z9" t="n" s="37">
        <v>1.6090512906E8</v>
      </c>
      <c r="AA9" t="n" s="37">
        <v>1.3110781629E8</v>
      </c>
      <c r="AB9" t="n" s="37">
        <v>1.0336769173E8</v>
      </c>
      <c r="AC9" t="n" s="37">
        <v>1.0700219556E8</v>
      </c>
    </row>
    <row r="10">
      <c r="A10" t="s">
        <v>341</v>
      </c>
      <c r="B10" t="s">
        <v>342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</row>
    <row r="11">
      <c r="A11" t="s">
        <v>343</v>
      </c>
      <c r="B11" t="s">
        <v>344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</row>
    <row r="12">
      <c r="A12" t="s">
        <v>345</v>
      </c>
      <c r="B12" t="s">
        <v>346</v>
      </c>
      <c r="C12" t="n" s="37">
        <v>2.4366135943E8</v>
      </c>
      <c r="D12" t="n" s="37">
        <v>2.0200671899E8</v>
      </c>
      <c r="E12" t="n" s="37">
        <v>1.4474064016E8</v>
      </c>
      <c r="F12" t="n" s="37">
        <v>1.5219636768E8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</row>
    <row r="13">
      <c r="A13" t="s">
        <v>347</v>
      </c>
      <c r="B13" t="s">
        <v>348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</row>
    <row r="14">
      <c r="A14" t="s">
        <v>349</v>
      </c>
      <c r="B14" t="s">
        <v>350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 t="n">
        <v>0.0</v>
      </c>
      <c r="AC14" t="n">
        <v>0.0</v>
      </c>
    </row>
    <row r="15">
      <c r="A15" t="s">
        <v>351</v>
      </c>
      <c r="B15" t="s">
        <v>352</v>
      </c>
      <c r="C15"/>
      <c r="D15"/>
      <c r="E15"/>
      <c r="F15" t="n">
        <v>0.0</v>
      </c>
      <c r="G15" t="n">
        <v>0.0</v>
      </c>
      <c r="H15"/>
      <c r="I15"/>
      <c r="J15"/>
      <c r="K15" t="n">
        <v>0.0</v>
      </c>
      <c r="L15" t="n">
        <v>0.0</v>
      </c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 t="n">
        <v>0.0</v>
      </c>
      <c r="AC15" t="n">
        <v>0.0</v>
      </c>
    </row>
    <row r="16">
      <c r="A16" t="s">
        <v>353</v>
      </c>
      <c r="B16" t="s">
        <v>354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</row>
    <row r="17">
      <c r="A17" t="s">
        <v>355</v>
      </c>
      <c r="B17" t="s">
        <v>356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</row>
    <row r="18">
      <c r="A18" t="s">
        <v>357</v>
      </c>
      <c r="B18" t="s">
        <v>358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</row>
    <row r="19">
      <c r="A19" t="s">
        <v>359</v>
      </c>
      <c r="B19" t="s">
        <v>360</v>
      </c>
      <c r="C19" t="n" s="37">
        <v>1.1614344009E8</v>
      </c>
      <c r="D19" t="n" s="37">
        <v>1.3687324201E8</v>
      </c>
      <c r="E19" t="n" s="37">
        <v>1.4711909789E8</v>
      </c>
      <c r="F19" t="n" s="37">
        <v>1.1037829622E8</v>
      </c>
      <c r="G19" t="n" s="38">
        <v>9.326877186E7</v>
      </c>
      <c r="H19" t="n" s="38">
        <v>7.15120347E7</v>
      </c>
      <c r="I19" t="n" s="38">
        <v>6.23711138E7</v>
      </c>
      <c r="J19" t="n" s="38">
        <v>5.562614804E7</v>
      </c>
      <c r="K19" t="n" s="38">
        <v>5.389527627E7</v>
      </c>
      <c r="L19" t="n" s="38">
        <v>4.605176798E7</v>
      </c>
      <c r="M19" t="n" s="38">
        <v>3.940176465E7</v>
      </c>
      <c r="N19" t="n" s="38">
        <v>3.466964645E7</v>
      </c>
      <c r="O19" t="n" s="38">
        <v>3.246652324E7</v>
      </c>
      <c r="P19" t="n" s="38">
        <v>2.809464599E7</v>
      </c>
      <c r="Q19" t="n" s="38">
        <v>2.449891552E7</v>
      </c>
      <c r="R19" t="n" s="38">
        <v>2.50158962E7</v>
      </c>
      <c r="S19" t="n" s="38">
        <v>2.35160213E7</v>
      </c>
      <c r="T19" t="n" s="38">
        <v>2.2140247E7</v>
      </c>
      <c r="U19" t="n" s="38">
        <v>2.4243243E7</v>
      </c>
      <c r="V19" t="n" s="38">
        <v>1.7923276E7</v>
      </c>
      <c r="W19" t="n" s="38">
        <v>1.1212592E7</v>
      </c>
      <c r="X19" t="n" s="38">
        <v>6957557.0</v>
      </c>
      <c r="Y19" t="n" s="38">
        <v>1991438.71</v>
      </c>
      <c r="Z19" t="n" s="38">
        <v>993189.8</v>
      </c>
      <c r="AA19" t="n" s="38">
        <v>1075508.13</v>
      </c>
      <c r="AB19" t="n" s="38">
        <v>1280091.55</v>
      </c>
      <c r="AC19" t="n" s="38">
        <v>626602.82</v>
      </c>
    </row>
    <row r="20">
      <c r="A20" t="s">
        <v>361</v>
      </c>
      <c r="B20" t="s">
        <v>362</v>
      </c>
      <c r="C20" t="n" s="37">
        <v>3.14577793923E9</v>
      </c>
      <c r="D20" t="n" s="37">
        <v>3.73025619964E9</v>
      </c>
      <c r="E20" t="n" s="37">
        <v>3.193754077E9</v>
      </c>
      <c r="F20" t="n" s="37">
        <v>1.87783706463E9</v>
      </c>
      <c r="G20" t="n" s="37">
        <v>1.31771553624E9</v>
      </c>
      <c r="H20" t="n" s="37">
        <v>1.22562204289E9</v>
      </c>
      <c r="I20" t="n" s="37">
        <v>1.15681279377E9</v>
      </c>
      <c r="J20" t="n" s="37">
        <v>1.04359445936E9</v>
      </c>
      <c r="K20" t="n" s="37">
        <v>1.12240413184E9</v>
      </c>
      <c r="L20" t="n" s="37">
        <v>1.00452352231E9</v>
      </c>
      <c r="M20" t="n" s="37">
        <v>9.740041459E8</v>
      </c>
      <c r="N20" t="n" s="37">
        <v>8.368715841E8</v>
      </c>
      <c r="O20" t="n" s="37">
        <v>7.485634661E8</v>
      </c>
      <c r="P20" t="n" s="37">
        <v>6.6069424883E8</v>
      </c>
      <c r="Q20" t="n" s="37">
        <v>5.360995228E8</v>
      </c>
      <c r="R20" t="n" s="37">
        <v>6.4283025323E8</v>
      </c>
      <c r="S20" t="n" s="37">
        <v>5.377226267E8</v>
      </c>
      <c r="T20" t="n" s="37">
        <v>5.5494109E8</v>
      </c>
      <c r="U20" t="n" s="37">
        <v>5.41714803E8</v>
      </c>
      <c r="V20" t="n" s="37">
        <v>4.03820381E8</v>
      </c>
      <c r="W20" t="n" s="37">
        <v>2.02085432E8</v>
      </c>
      <c r="X20" t="n" s="38">
        <v>7.3628023E7</v>
      </c>
      <c r="Y20" t="n" s="38">
        <v>1.660645743E7</v>
      </c>
      <c r="Z20" t="n" s="38">
        <v>9221653.76</v>
      </c>
      <c r="AA20" t="n" s="38">
        <v>1.136972453E7</v>
      </c>
      <c r="AB20" t="n" s="38">
        <v>9019632.35</v>
      </c>
      <c r="AC20" t="n" s="38">
        <v>8714014.47</v>
      </c>
    </row>
    <row r="21">
      <c r="A21" t="s">
        <v>363</v>
      </c>
      <c r="B21" t="s">
        <v>364</v>
      </c>
      <c r="C21" t="n" s="37">
        <v>6.1138129186E8</v>
      </c>
      <c r="D21" t="n" s="37">
        <v>6.3099855372E8</v>
      </c>
      <c r="E21" t="n" s="37">
        <v>5.9248885057E8</v>
      </c>
      <c r="F21" t="n" s="37">
        <v>5.2089432814E8</v>
      </c>
      <c r="G21" t="n" s="37">
        <v>6.4981656971E8</v>
      </c>
      <c r="H21" t="n" s="37">
        <v>6.22820217E8</v>
      </c>
      <c r="I21" t="n" s="37">
        <v>5.9070665995E8</v>
      </c>
      <c r="J21" t="n" s="37">
        <v>4.6750255499E8</v>
      </c>
      <c r="K21" t="n" s="37">
        <v>4.3786588917E8</v>
      </c>
      <c r="L21" t="n" s="37">
        <v>3.6465400981E8</v>
      </c>
      <c r="M21" t="n" s="37">
        <v>3.2189519852E8</v>
      </c>
      <c r="N21" t="n" s="37">
        <v>2.9232177725E8</v>
      </c>
      <c r="O21" t="n" s="37">
        <v>2.9088352229E8</v>
      </c>
      <c r="P21" t="n" s="37">
        <v>2.2467662564E8</v>
      </c>
      <c r="Q21" t="n" s="37">
        <v>2.5564159448E8</v>
      </c>
      <c r="R21" t="n" s="37">
        <v>3.4933214438E8</v>
      </c>
      <c r="S21" t="n" s="37">
        <v>4.3543078226E8</v>
      </c>
      <c r="T21" t="n" s="37">
        <v>3.95729374E8</v>
      </c>
      <c r="U21" t="n" s="37">
        <v>3.66668363E8</v>
      </c>
      <c r="V21" t="n" s="37">
        <v>2.68603078E8</v>
      </c>
      <c r="W21" t="n" s="37">
        <v>1.43961978E8</v>
      </c>
      <c r="X21" t="n" s="38">
        <v>9.3267892E7</v>
      </c>
      <c r="Y21" t="n" s="38">
        <v>3.715331035E7</v>
      </c>
      <c r="Z21" t="n" s="38">
        <v>1.735691498E7</v>
      </c>
      <c r="AA21" t="n" s="38">
        <v>1.126924395E7</v>
      </c>
      <c r="AB21" t="n" s="38">
        <v>6444944.38</v>
      </c>
      <c r="AC21" t="n" s="38">
        <v>4762953.94</v>
      </c>
    </row>
    <row r="22">
      <c r="A22" t="s">
        <v>365</v>
      </c>
      <c r="B22" t="s">
        <v>366</v>
      </c>
      <c r="C22" t="n" s="38">
        <v>-3.5662282690000005E7</v>
      </c>
      <c r="D22" t="n" s="38">
        <v>-9873968.14</v>
      </c>
      <c r="E22" t="n" s="38">
        <v>-3572696.44</v>
      </c>
      <c r="F22" t="n" s="38">
        <v>-9596256.62</v>
      </c>
      <c r="G22" t="n" s="38">
        <v>-7260229.29</v>
      </c>
      <c r="H22" t="n" s="38">
        <v>-2.063672207E7</v>
      </c>
      <c r="I22" t="n" s="38">
        <v>-1.419662955E7</v>
      </c>
      <c r="J22" t="n" s="38">
        <v>1.241527428E7</v>
      </c>
      <c r="K22" t="n" s="38">
        <v>1975922.64</v>
      </c>
      <c r="L22" t="n" s="38">
        <v>1637652.7</v>
      </c>
      <c r="M22" t="n" s="38">
        <v>-1994588.02</v>
      </c>
      <c r="N22" t="n" s="38">
        <v>-1391575.05</v>
      </c>
      <c r="O22" t="n" s="38">
        <v>1.279549983E7</v>
      </c>
      <c r="P22" t="n" s="38">
        <v>1.143377625E7</v>
      </c>
      <c r="Q22" t="n" s="38">
        <v>1.926652305E7</v>
      </c>
      <c r="R22" t="n" s="38">
        <v>3.510127777E7</v>
      </c>
      <c r="S22" t="n" s="38">
        <v>4.220683939E7</v>
      </c>
      <c r="T22" t="n" s="38">
        <v>4.2729233E7</v>
      </c>
      <c r="U22" t="n" s="38">
        <v>2.8497598E7</v>
      </c>
      <c r="V22" t="n" s="38">
        <v>2.4697851E7</v>
      </c>
      <c r="W22" t="n" s="38">
        <v>1.5179481E7</v>
      </c>
      <c r="X22" t="n" s="38">
        <v>1.1998799E7</v>
      </c>
      <c r="Y22" t="n" s="38">
        <v>-3478735.48</v>
      </c>
      <c r="Z22" t="n" s="38">
        <v>-845204.34</v>
      </c>
      <c r="AA22" t="n" s="38">
        <v>2959841.37</v>
      </c>
      <c r="AB22" t="n" s="38">
        <v>3843893.53</v>
      </c>
      <c r="AC22" t="n" s="38">
        <v>3941563.39</v>
      </c>
    </row>
    <row r="23">
      <c r="A23" t="s">
        <v>367</v>
      </c>
      <c r="B23" t="s">
        <v>368</v>
      </c>
      <c r="C23"/>
      <c r="D23"/>
      <c r="E23" t="n" s="38">
        <v>1.567659687E7</v>
      </c>
      <c r="F23" t="n" s="38">
        <v>3.689609364E7</v>
      </c>
      <c r="G23" t="n" s="38">
        <v>3.280437231E7</v>
      </c>
      <c r="H23" t="n" s="38">
        <v>2.534279372E7</v>
      </c>
      <c r="I23" t="n" s="38">
        <v>9246792.45</v>
      </c>
      <c r="J23" t="n" s="38">
        <v>2.287710607E7</v>
      </c>
      <c r="K23" t="n" s="38">
        <v>3.281718673E7</v>
      </c>
      <c r="L23" t="n" s="38">
        <v>2330491.34</v>
      </c>
      <c r="M23" t="n" s="38">
        <v>2.40452995E7</v>
      </c>
      <c r="N23" t="n" s="38">
        <v>8721799.95</v>
      </c>
      <c r="O23" t="n" s="38">
        <v>2.703618511E7</v>
      </c>
      <c r="P23" t="n" s="38">
        <v>5.200213574E7</v>
      </c>
      <c r="Q23" t="n" s="37">
        <v>1.261149185E8</v>
      </c>
      <c r="R23"/>
      <c r="S23"/>
      <c r="T23"/>
      <c r="U23"/>
      <c r="V23"/>
      <c r="W23"/>
      <c r="X23"/>
      <c r="Y23"/>
      <c r="Z23" t="n">
        <v>0.0</v>
      </c>
      <c r="AA23" t="n">
        <v>0.0</v>
      </c>
      <c r="AB23" t="n">
        <v>0.0</v>
      </c>
      <c r="AC23" t="n">
        <v>0.0</v>
      </c>
    </row>
    <row r="24">
      <c r="A24" t="s">
        <v>369</v>
      </c>
      <c r="B24" t="s">
        <v>370</v>
      </c>
      <c r="C24" t="n" s="38">
        <v>2.4770763299999997E7</v>
      </c>
      <c r="D24" t="n" s="38">
        <v>2.862554995E7</v>
      </c>
      <c r="E24" t="n" s="38">
        <v>8683306.75</v>
      </c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</row>
    <row r="25">
      <c r="A25" t="s">
        <v>371</v>
      </c>
      <c r="B25" t="s">
        <v>372</v>
      </c>
      <c r="C25" t="n" s="38">
        <v>2296647.200000001</v>
      </c>
      <c r="D25" t="n" s="38">
        <v>8495624.38</v>
      </c>
      <c r="E25" t="n" s="38">
        <v>2.270028014E7</v>
      </c>
      <c r="F25" t="n" s="38">
        <v>1.606764833E7</v>
      </c>
      <c r="G25" t="n" s="38">
        <v>1.12413364E7</v>
      </c>
      <c r="H25" t="n" s="38">
        <v>2.371796713E7</v>
      </c>
      <c r="I25" t="n" s="38">
        <v>4863769.95</v>
      </c>
      <c r="J25" t="n" s="37">
        <v>2.7128878759E8</v>
      </c>
      <c r="K25" t="n" s="38">
        <v>5.235667766E7</v>
      </c>
      <c r="L25" t="n" s="38">
        <v>1.251346305E7</v>
      </c>
      <c r="M25" t="n" s="38">
        <v>8180061.03</v>
      </c>
      <c r="N25" t="n" s="38">
        <v>3043738.2</v>
      </c>
      <c r="O25" t="n" s="38">
        <v>2.997638865E7</v>
      </c>
      <c r="P25" t="n" s="38">
        <v>304236.77</v>
      </c>
      <c r="Q25" t="n" s="38">
        <v>5991149.89</v>
      </c>
      <c r="R25" t="n" s="38">
        <v>7.685283739E7</v>
      </c>
      <c r="S25" t="n" s="38">
        <v>-5.506738077E7</v>
      </c>
      <c r="T25" t="n" s="38">
        <v>-5.1485342E7</v>
      </c>
      <c r="U25" t="n" s="38">
        <v>4105587.0</v>
      </c>
      <c r="V25" t="n" s="38">
        <v>278880.0</v>
      </c>
      <c r="W25" t="n" s="38">
        <v>4670717.0</v>
      </c>
      <c r="X25" t="n" s="38">
        <v>-834729.0</v>
      </c>
      <c r="Y25" t="n" s="38">
        <v>-158153.79</v>
      </c>
      <c r="Z25"/>
      <c r="AA25"/>
      <c r="AB25"/>
      <c r="AC25"/>
    </row>
    <row r="26">
      <c r="A26" t="s">
        <v>373</v>
      </c>
      <c r="B26" t="s">
        <v>374</v>
      </c>
      <c r="C26" t="n" s="38">
        <v>104531.65999999999</v>
      </c>
      <c r="D26" t="n" s="38">
        <v>230376.36</v>
      </c>
      <c r="E26" t="n" s="38">
        <v>-24949.63</v>
      </c>
      <c r="F26"/>
      <c r="G26"/>
      <c r="H26"/>
      <c r="I26"/>
      <c r="J26"/>
      <c r="K26"/>
      <c r="L26" t="n" s="38">
        <v>4812285.5</v>
      </c>
      <c r="M26" t="n" s="38">
        <v>1939424.19</v>
      </c>
      <c r="N26" t="n" s="38">
        <v>1318362.65</v>
      </c>
      <c r="O26" t="n" s="38">
        <v>1394149.48</v>
      </c>
      <c r="P26"/>
      <c r="Q26"/>
      <c r="R26"/>
      <c r="S26"/>
      <c r="T26"/>
      <c r="U26"/>
      <c r="V26"/>
      <c r="W26"/>
      <c r="X26"/>
      <c r="Y26"/>
      <c r="Z26"/>
      <c r="AA26"/>
      <c r="AB26"/>
      <c r="AC26"/>
    </row>
    <row r="27">
      <c r="A27" t="s">
        <v>375</v>
      </c>
      <c r="B27" t="s">
        <v>376</v>
      </c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</row>
    <row r="28">
      <c r="A28" t="s">
        <v>377</v>
      </c>
      <c r="B28" t="s">
        <v>378</v>
      </c>
      <c r="C28" t="n" s="37">
        <v>1.22427876821E9</v>
      </c>
      <c r="D28" t="n" s="37">
        <v>1.26248557321E9</v>
      </c>
      <c r="E28" t="n" s="37">
        <v>1.18931224896E9</v>
      </c>
      <c r="F28" t="n" s="37">
        <v>1.06035770732E9</v>
      </c>
      <c r="G28" t="n" s="37">
        <v>8.4732285626E8</v>
      </c>
      <c r="H28" t="n" s="37">
        <v>7.6433019929E8</v>
      </c>
      <c r="I28" t="n" s="37">
        <v>8.3913529951E8</v>
      </c>
      <c r="J28" t="n" s="37">
        <v>1.03389014341E9</v>
      </c>
      <c r="K28" t="n" s="37">
        <v>7.3127154977E8</v>
      </c>
      <c r="L28" t="n" s="37">
        <v>6.5522353271E8</v>
      </c>
      <c r="M28" t="n" s="37">
        <v>5.9268823196E8</v>
      </c>
      <c r="N28" t="n" s="37">
        <v>5.4220066773E8</v>
      </c>
      <c r="O28" t="n" s="37">
        <v>4.5203057923E8</v>
      </c>
      <c r="P28" t="n" s="37">
        <v>3.9376491287E8</v>
      </c>
      <c r="Q28" t="n" s="37">
        <v>2.1119140849E8</v>
      </c>
      <c r="R28" t="n" s="37">
        <v>2.7003468339E8</v>
      </c>
      <c r="S28" t="n" s="38">
        <v>2.988567444E7</v>
      </c>
      <c r="T28" t="n" s="37">
        <v>1.16172993E8</v>
      </c>
      <c r="U28" t="n" s="37">
        <v>2.08248184E8</v>
      </c>
      <c r="V28" t="n" s="37">
        <v>1.80301925E8</v>
      </c>
      <c r="W28" t="n" s="37">
        <v>1.73580695E8</v>
      </c>
      <c r="X28" t="n" s="38">
        <v>9.3222407E7</v>
      </c>
      <c r="Y28" t="n" s="38">
        <v>7.12359953E7</v>
      </c>
      <c r="Z28" t="n" s="38">
        <v>4.885667011E7</v>
      </c>
      <c r="AA28" t="n" s="38">
        <v>5.066281539E7</v>
      </c>
      <c r="AB28" t="n" s="38">
        <v>4.41546389E7</v>
      </c>
      <c r="AC28" t="n" s="38">
        <v>3.167630326E7</v>
      </c>
    </row>
    <row r="29">
      <c r="A29" t="s">
        <v>379</v>
      </c>
      <c r="B29" t="s">
        <v>380</v>
      </c>
      <c r="C29" t="n" s="38">
        <v>4419708.95</v>
      </c>
      <c r="D29" t="n" s="38">
        <v>7857491.27</v>
      </c>
      <c r="E29" t="n" s="38">
        <v>4962995.25</v>
      </c>
      <c r="F29" t="n" s="38">
        <v>2938506.78</v>
      </c>
      <c r="G29" t="n" s="38">
        <v>6.513511174E7</v>
      </c>
      <c r="H29" t="n" s="38">
        <v>5.563295789E7</v>
      </c>
      <c r="I29" t="n" s="38">
        <v>6.000262628E7</v>
      </c>
      <c r="J29" t="n" s="38">
        <v>4.643076252E7</v>
      </c>
      <c r="K29" t="n" s="38">
        <v>4.989348339E7</v>
      </c>
      <c r="L29" t="n" s="38">
        <v>7.064837621E7</v>
      </c>
      <c r="M29" t="n" s="38">
        <v>4.084391504E7</v>
      </c>
      <c r="N29" t="n" s="38">
        <v>2.854100956E7</v>
      </c>
      <c r="O29" t="n" s="38">
        <v>4.115977862E7</v>
      </c>
      <c r="P29" t="n" s="37">
        <v>2.1257391323E8</v>
      </c>
      <c r="Q29" t="n" s="38">
        <v>3.414698385E7</v>
      </c>
      <c r="R29" t="n" s="38">
        <v>4074085.31</v>
      </c>
      <c r="S29" t="n" s="38">
        <v>1.352834143E7</v>
      </c>
      <c r="T29" t="n" s="38">
        <v>1.3531669E7</v>
      </c>
      <c r="U29" t="n" s="38">
        <v>3158950.0</v>
      </c>
      <c r="V29" t="n" s="38">
        <v>4194811.0</v>
      </c>
      <c r="W29" t="n" s="38">
        <v>6578502.0</v>
      </c>
      <c r="X29" t="n" s="38">
        <v>4528083.0</v>
      </c>
      <c r="Y29" t="n" s="38">
        <v>135213.04</v>
      </c>
      <c r="Z29" t="n" s="38">
        <v>4236804.58</v>
      </c>
      <c r="AA29"/>
      <c r="AB29" t="n">
        <v>6720.76</v>
      </c>
      <c r="AC29"/>
    </row>
    <row r="30">
      <c r="A30" t="s">
        <v>381</v>
      </c>
      <c r="B30" t="s">
        <v>382</v>
      </c>
      <c r="C30"/>
      <c r="D30"/>
      <c r="E30"/>
      <c r="F30"/>
      <c r="G30" t="n" s="38">
        <v>9841412.95</v>
      </c>
      <c r="H30" t="n" s="38">
        <v>1328535.24</v>
      </c>
      <c r="I30" t="n" s="38">
        <v>7177374.27</v>
      </c>
      <c r="J30" t="n" s="38">
        <v>3252359.78</v>
      </c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</row>
    <row r="31">
      <c r="A31" t="s">
        <v>383</v>
      </c>
      <c r="B31" t="s">
        <v>384</v>
      </c>
      <c r="C31" t="n" s="38">
        <v>1.901985303E7</v>
      </c>
      <c r="D31" t="n" s="38">
        <v>8546337.66</v>
      </c>
      <c r="E31" t="n" s="38">
        <v>1.016605795E7</v>
      </c>
      <c r="F31" t="n" s="38">
        <v>9377814.37</v>
      </c>
      <c r="G31" t="n" s="38">
        <v>5664409.08</v>
      </c>
      <c r="H31" t="n" s="38">
        <v>1.320081699E7</v>
      </c>
      <c r="I31" t="n" s="38">
        <v>1.836450227E7</v>
      </c>
      <c r="J31" t="n" s="38">
        <v>1.354250745E7</v>
      </c>
      <c r="K31" t="n" s="38">
        <v>1.840715628E7</v>
      </c>
      <c r="L31" t="n" s="38">
        <v>2.288021899E7</v>
      </c>
      <c r="M31" t="n" s="38">
        <v>1.663011817E7</v>
      </c>
      <c r="N31" t="n" s="38">
        <v>9299033.95</v>
      </c>
      <c r="O31" t="n" s="38">
        <v>2.253557612E7</v>
      </c>
      <c r="P31" t="n" s="38">
        <v>3.165444162E7</v>
      </c>
      <c r="Q31" t="n" s="38">
        <v>2052340.01</v>
      </c>
      <c r="R31" t="n" s="38">
        <v>4.688803424E7</v>
      </c>
      <c r="S31" t="n" s="38">
        <v>2.527356493E7</v>
      </c>
      <c r="T31" t="n" s="38">
        <v>4.0900091E7</v>
      </c>
      <c r="U31" t="n" s="38">
        <v>1.7160928E7</v>
      </c>
      <c r="V31" t="n" s="38">
        <v>1.2493655E7</v>
      </c>
      <c r="W31" t="n" s="38">
        <v>2.9452982E7</v>
      </c>
      <c r="X31" t="n" s="38">
        <v>7756719.0</v>
      </c>
      <c r="Y31" t="n" s="38">
        <v>1670597.85</v>
      </c>
      <c r="Z31"/>
      <c r="AA31" t="n">
        <v>140.0</v>
      </c>
      <c r="AB31" t="n">
        <v>4132.4</v>
      </c>
      <c r="AC31"/>
    </row>
    <row r="32">
      <c r="A32" t="s">
        <v>385</v>
      </c>
      <c r="B32" t="s">
        <v>386</v>
      </c>
      <c r="C32"/>
      <c r="D32"/>
      <c r="E32"/>
      <c r="F32"/>
      <c r="G32" t="n" s="38">
        <v>5723477.87</v>
      </c>
      <c r="H32" t="n" s="38">
        <v>7035721.39</v>
      </c>
      <c r="I32" t="n" s="38">
        <v>8102989.34</v>
      </c>
      <c r="J32" t="n" s="38">
        <v>460837.29</v>
      </c>
      <c r="K32" t="n" s="38">
        <v>1.029121924E7</v>
      </c>
      <c r="L32" t="n" s="38">
        <v>1.475726992E7</v>
      </c>
      <c r="M32" t="n" s="38">
        <v>7185419.17</v>
      </c>
      <c r="N32" t="n" s="38">
        <v>3639063.33</v>
      </c>
      <c r="O32" t="n" s="38">
        <v>407352.87</v>
      </c>
      <c r="P32"/>
      <c r="Q32"/>
      <c r="R32"/>
      <c r="S32"/>
      <c r="T32"/>
      <c r="U32"/>
      <c r="V32"/>
      <c r="W32"/>
      <c r="X32"/>
      <c r="Y32"/>
      <c r="Z32"/>
      <c r="AA32"/>
      <c r="AB32"/>
      <c r="AC32"/>
    </row>
    <row r="33">
      <c r="A33" t="s">
        <v>387</v>
      </c>
      <c r="B33" t="s">
        <v>388</v>
      </c>
      <c r="C33" t="n" s="37">
        <v>1.20967862413E9</v>
      </c>
      <c r="D33" t="n" s="37">
        <v>1.26179672682E9</v>
      </c>
      <c r="E33" t="n" s="37">
        <v>1.18410918626E9</v>
      </c>
      <c r="F33" t="n" s="37">
        <v>1.05391839973E9</v>
      </c>
      <c r="G33" t="n" s="37">
        <v>9.0679355892E8</v>
      </c>
      <c r="H33" t="n" s="37">
        <v>8.0676234019E8</v>
      </c>
      <c r="I33" t="n" s="37">
        <v>8.8077342352E8</v>
      </c>
      <c r="J33" t="n" s="37">
        <v>1.06677839848E9</v>
      </c>
      <c r="K33" t="n" s="37">
        <v>7.6275787688E8</v>
      </c>
      <c r="L33" t="n" s="37">
        <v>7.0299168993E8</v>
      </c>
      <c r="M33" t="n" s="37">
        <v>6.1690202883E8</v>
      </c>
      <c r="N33" t="n" s="37">
        <v>5.6144264334E8</v>
      </c>
      <c r="O33" t="n" s="37">
        <v>4.7065478173E8</v>
      </c>
      <c r="P33" t="n" s="37">
        <v>5.7468438448E8</v>
      </c>
      <c r="Q33" t="n" s="37">
        <v>2.4328605233E8</v>
      </c>
      <c r="R33" t="n" s="37">
        <v>2.4067645357E8</v>
      </c>
      <c r="S33" t="n" s="38">
        <v>2.796852909E7</v>
      </c>
      <c r="T33" t="n" s="37">
        <v>1.05542497E8</v>
      </c>
      <c r="U33" t="n" s="37">
        <v>2.05593538E8</v>
      </c>
      <c r="V33" t="n" s="37">
        <v>1.84687127E8</v>
      </c>
      <c r="W33" t="n" s="37">
        <v>1.52231805E8</v>
      </c>
      <c r="X33" t="n" s="37">
        <v>1.04612785E8</v>
      </c>
      <c r="Y33" t="n" s="38">
        <v>8.244908236E7</v>
      </c>
      <c r="Z33" t="n" s="38">
        <v>5.309347469E7</v>
      </c>
      <c r="AA33" t="n" s="38">
        <v>5.066267539E7</v>
      </c>
      <c r="AB33" t="n" s="38">
        <v>4.415722726E7</v>
      </c>
      <c r="AC33" t="n" s="38">
        <v>3.167630326E7</v>
      </c>
    </row>
    <row r="34">
      <c r="A34" t="s">
        <v>389</v>
      </c>
      <c r="B34" t="s">
        <v>390</v>
      </c>
      <c r="C34" t="n" s="37">
        <v>1.917101089E8</v>
      </c>
      <c r="D34" t="n" s="37">
        <v>1.9534050792E8</v>
      </c>
      <c r="E34" t="n" s="37">
        <v>1.9465664216E8</v>
      </c>
      <c r="F34" t="n" s="37">
        <v>1.7181835458E8</v>
      </c>
      <c r="G34" t="n" s="37">
        <v>1.6754640259E8</v>
      </c>
      <c r="H34" t="n" s="37">
        <v>1.4194069083E8</v>
      </c>
      <c r="I34" t="n" s="37">
        <v>1.4224024704E8</v>
      </c>
      <c r="J34" t="n" s="37">
        <v>1.9333354263E8</v>
      </c>
      <c r="K34" t="n" s="37">
        <v>1.3221066317E8</v>
      </c>
      <c r="L34" t="n" s="37">
        <v>1.5047429974E8</v>
      </c>
      <c r="M34" t="n" s="38">
        <v>8.39065838E7</v>
      </c>
      <c r="N34" t="n" s="38">
        <v>9.799098314E7</v>
      </c>
      <c r="O34" t="n" s="38">
        <v>7.419933932E7</v>
      </c>
      <c r="P34" t="n" s="37">
        <v>1.1707718593E8</v>
      </c>
      <c r="Q34" t="n" s="38">
        <v>6.390330281E7</v>
      </c>
      <c r="R34" t="n" s="38">
        <v>5.185538614E7</v>
      </c>
      <c r="S34" t="n" s="38">
        <v>5.335186505E7</v>
      </c>
      <c r="T34" t="n" s="38">
        <v>5.5781322E7</v>
      </c>
      <c r="U34" t="n" s="38">
        <v>5.9441536E7</v>
      </c>
      <c r="V34" t="n" s="38">
        <v>3.1315473E7</v>
      </c>
      <c r="W34" t="n" s="38">
        <v>4.0829698E7</v>
      </c>
      <c r="X34" t="n" s="38">
        <v>2.9360566E7</v>
      </c>
      <c r="Y34" t="n" s="38">
        <v>2.359793662E7</v>
      </c>
      <c r="Z34" t="n" s="38">
        <v>5544455.26</v>
      </c>
      <c r="AA34"/>
      <c r="AB34" t="n" s="38">
        <v>169090.46</v>
      </c>
      <c r="AC34" t="n" s="38">
        <v>214583.07</v>
      </c>
    </row>
    <row r="35">
      <c r="A35" t="s">
        <v>391</v>
      </c>
      <c r="B35" t="s">
        <v>392</v>
      </c>
      <c r="C35"/>
      <c r="D35"/>
      <c r="E35"/>
      <c r="F35"/>
      <c r="G35"/>
      <c r="H35"/>
      <c r="I35"/>
      <c r="J35"/>
      <c r="K35"/>
      <c r="L35" t="n" s="38">
        <v>5060470.65</v>
      </c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</row>
    <row r="36">
      <c r="A36" t="s">
        <v>393</v>
      </c>
      <c r="B36" t="s">
        <v>22</v>
      </c>
      <c r="C36" t="n" s="37">
        <v>1.01796851523E9</v>
      </c>
      <c r="D36" t="n" s="37">
        <v>1.0664562189E9</v>
      </c>
      <c r="E36" t="n" s="37">
        <v>9.894525441E8</v>
      </c>
      <c r="F36" t="n" s="37">
        <v>8.8210004515E8</v>
      </c>
      <c r="G36" t="n" s="37">
        <v>7.3924715633E8</v>
      </c>
      <c r="H36" t="n" s="37">
        <v>6.6482164936E8</v>
      </c>
      <c r="I36" t="n" s="37">
        <v>7.3853317648E8</v>
      </c>
      <c r="J36" t="n" s="37">
        <v>8.7344485585E8</v>
      </c>
      <c r="K36" t="n" s="37">
        <v>6.3054721371E8</v>
      </c>
      <c r="L36" t="n" s="37">
        <v>5.5251739019E8</v>
      </c>
      <c r="M36" t="n" s="37">
        <v>5.3299544503E8</v>
      </c>
      <c r="N36" t="n" s="37">
        <v>4.634516602E8</v>
      </c>
      <c r="O36" t="n" s="37">
        <v>3.9645544241E8</v>
      </c>
      <c r="P36" t="n" s="37">
        <v>4.5760719855E8</v>
      </c>
      <c r="Q36" t="n" s="37">
        <v>1.7938274952E8</v>
      </c>
      <c r="R36" t="n" s="37">
        <v>1.8997404098E8</v>
      </c>
      <c r="S36" t="n" s="38">
        <v>-2.538333596E7</v>
      </c>
      <c r="T36" t="n" s="38">
        <v>4.9761175E7</v>
      </c>
      <c r="U36" t="n" s="37">
        <v>1.46152002E8</v>
      </c>
      <c r="V36" t="n" s="37">
        <v>1.53371654E8</v>
      </c>
      <c r="W36" t="n" s="37">
        <v>1.11402107E8</v>
      </c>
      <c r="X36" t="n" s="38">
        <v>7.5252219E7</v>
      </c>
      <c r="Y36" t="n" s="38">
        <v>5.885114574E7</v>
      </c>
      <c r="Z36" t="n" s="38">
        <v>4.754901943E7</v>
      </c>
      <c r="AA36" t="n" s="38">
        <v>5.066267539E7</v>
      </c>
      <c r="AB36" t="n" s="38">
        <v>4.39881368E7</v>
      </c>
      <c r="AC36" t="n" s="38">
        <v>3.146172019E7</v>
      </c>
    </row>
    <row r="37">
      <c r="A37" t="s">
        <v>394</v>
      </c>
      <c r="B37" t="s">
        <v>395</v>
      </c>
      <c r="C37" t="n" s="37">
        <v>1.0098616288999999E9</v>
      </c>
      <c r="D37" t="n" s="37">
        <v>1.05512370898E9</v>
      </c>
      <c r="E37" t="n" s="37">
        <v>9.6859338756E8</v>
      </c>
      <c r="F37" t="n" s="37">
        <v>8.4261249704E8</v>
      </c>
      <c r="G37" t="n" s="37">
        <v>7.142108611E8</v>
      </c>
      <c r="H37" t="n" s="37">
        <v>6.6106351694E8</v>
      </c>
      <c r="I37" t="n" s="37">
        <v>7.3662397097E8</v>
      </c>
      <c r="J37" t="n" s="37">
        <v>8.7069021551E8</v>
      </c>
      <c r="K37" t="n" s="37">
        <v>6.1440818819E8</v>
      </c>
      <c r="L37" t="n" s="37">
        <v>5.2899858271E8</v>
      </c>
      <c r="M37" t="n" s="37">
        <v>5.2009465084E8</v>
      </c>
      <c r="N37" t="n" s="37">
        <v>4.5401799699E8</v>
      </c>
      <c r="O37" t="n" s="37">
        <v>3.8057248634E8</v>
      </c>
      <c r="P37" t="n" s="37">
        <v>4.3758076341E8</v>
      </c>
      <c r="Q37" t="n" s="37">
        <v>1.6474234624E8</v>
      </c>
      <c r="R37" t="n" s="37">
        <v>1.8663928538E8</v>
      </c>
      <c r="S37" t="n" s="38">
        <v>4705283.09</v>
      </c>
      <c r="T37" t="n" s="38">
        <v>6.3358439E7</v>
      </c>
      <c r="U37" t="n" s="37">
        <v>1.68442069E8</v>
      </c>
      <c r="V37" t="n" s="37">
        <v>1.52019075E8</v>
      </c>
      <c r="W37" t="n" s="37">
        <v>1.08444295E8</v>
      </c>
      <c r="X37" t="n" s="38">
        <v>7.5885353E7</v>
      </c>
      <c r="Y37" t="n" s="38">
        <v>5.886784839E7</v>
      </c>
      <c r="Z37" t="n" s="38">
        <v>4.754901943E7</v>
      </c>
      <c r="AA37" t="n" s="38">
        <v>5.066267539E7</v>
      </c>
      <c r="AB37" t="n" s="38">
        <v>4.39881368E7</v>
      </c>
      <c r="AC37" t="n" s="38">
        <v>3.146172019E7</v>
      </c>
    </row>
    <row r="38">
      <c r="A38" t="s">
        <v>396</v>
      </c>
      <c r="B38" t="s">
        <v>397</v>
      </c>
      <c r="C38" t="n" s="38">
        <v>8106886.33</v>
      </c>
      <c r="D38" t="n" s="38">
        <v>1.133250992E7</v>
      </c>
      <c r="E38" t="n" s="38">
        <v>2.085915654E7</v>
      </c>
      <c r="F38" t="n" s="38">
        <v>3.948754811E7</v>
      </c>
      <c r="G38" t="n" s="38">
        <v>2.503629523E7</v>
      </c>
      <c r="H38" t="n" s="38">
        <v>3758132.42</v>
      </c>
      <c r="I38" t="n" s="38">
        <v>1909205.51</v>
      </c>
      <c r="J38" t="n" s="38">
        <v>2754640.34</v>
      </c>
      <c r="K38" t="n" s="38">
        <v>1.613902552E7</v>
      </c>
      <c r="L38" t="n" s="38">
        <v>2.351880748E7</v>
      </c>
      <c r="M38" t="n" s="38">
        <v>1.290079419E7</v>
      </c>
      <c r="N38" t="n" s="38">
        <v>9433663.21</v>
      </c>
      <c r="O38" t="n" s="38">
        <v>1.588295607E7</v>
      </c>
      <c r="P38" t="n" s="38">
        <v>2.002643514E7</v>
      </c>
      <c r="Q38" t="n" s="38">
        <v>1.464040328E7</v>
      </c>
      <c r="R38" t="n" s="38">
        <v>3334755.6</v>
      </c>
      <c r="S38" t="n" s="38">
        <v>-3.008861905E7</v>
      </c>
      <c r="T38" t="n" s="38">
        <v>-1.3597264E7</v>
      </c>
      <c r="U38" t="n" s="38">
        <v>-2.2290067E7</v>
      </c>
      <c r="V38" t="n" s="38">
        <v>1352579.0</v>
      </c>
      <c r="W38" t="n" s="38">
        <v>2957812.0</v>
      </c>
      <c r="X38" t="n" s="38">
        <v>-633134.0</v>
      </c>
      <c r="Y38" t="n" s="38">
        <v>-16702.65</v>
      </c>
      <c r="Z38"/>
      <c r="AA38"/>
      <c r="AB38"/>
      <c r="AC38"/>
    </row>
    <row r="39">
      <c r="A39" t="s">
        <v>398</v>
      </c>
      <c r="B39" t="s">
        <v>399</v>
      </c>
      <c r="C39" t="n" s="37">
        <v>9.571965127E8</v>
      </c>
      <c r="D39" t="n" s="37">
        <v>9.9346392388E8</v>
      </c>
      <c r="E39" t="n" s="37">
        <v>9.1062927967E8</v>
      </c>
      <c r="F39" t="n" s="37">
        <v>8.1621967874E8</v>
      </c>
      <c r="G39" t="n" s="37">
        <v>6.577763167E8</v>
      </c>
      <c r="H39" t="n" s="37">
        <v>4.1342794683E8</v>
      </c>
      <c r="I39" t="n" s="37">
        <v>5.225289892E8</v>
      </c>
      <c r="J39" t="n" s="37">
        <v>6.1935821223E8</v>
      </c>
      <c r="K39" t="n" s="37">
        <v>5.4109391999E8</v>
      </c>
      <c r="L39" t="n" s="37">
        <v>4.7507522831E8</v>
      </c>
      <c r="M39" t="n" s="37">
        <v>4.6336683869E8</v>
      </c>
      <c r="N39" t="n" s="37">
        <v>4.3758112392E8</v>
      </c>
      <c r="O39" t="n" s="37">
        <v>3.3891611404E8</v>
      </c>
      <c r="P39" t="n" s="37">
        <v>2.7648557179E8</v>
      </c>
      <c r="Q39" t="n" s="37">
        <v>1.3747956529E8</v>
      </c>
      <c r="R39" t="n" s="37">
        <v>1.0075782035E8</v>
      </c>
      <c r="S39" t="n" s="38">
        <v>-4008656.0</v>
      </c>
      <c r="T39" t="n" s="38">
        <v>5.6666629E7</v>
      </c>
      <c r="U39" t="n" s="37">
        <v>1.63032826E8</v>
      </c>
      <c r="V39" t="n" s="37">
        <v>1.53988452E8</v>
      </c>
      <c r="W39" t="n" s="37">
        <v>1.26023305E8</v>
      </c>
      <c r="X39" t="n" s="38">
        <v>8.471492163E7</v>
      </c>
      <c r="Y39" t="n" s="38">
        <v>-2009999.64</v>
      </c>
      <c r="Z39" t="n">
        <v>0.0</v>
      </c>
      <c r="AA39" t="n">
        <v>0.0</v>
      </c>
      <c r="AB39" t="n">
        <v>0.0</v>
      </c>
      <c r="AC39" t="n">
        <v>0.0</v>
      </c>
    </row>
    <row r="40">
      <c r="A40" t="s">
        <v>400</v>
      </c>
      <c r="B40" t="s">
        <v>25</v>
      </c>
      <c r="C40" t="n">
        <v>0.968</v>
      </c>
      <c r="D40" t="n">
        <v>1.0114</v>
      </c>
      <c r="E40" t="n">
        <v>0.9284</v>
      </c>
      <c r="F40" t="n">
        <v>0.8077</v>
      </c>
      <c r="G40" t="n">
        <v>0.8215</v>
      </c>
      <c r="H40" t="n">
        <v>0.9125</v>
      </c>
      <c r="I40" t="n">
        <v>1.0168</v>
      </c>
      <c r="J40" t="n">
        <v>1.523</v>
      </c>
      <c r="K40" t="n">
        <v>1.0747</v>
      </c>
      <c r="L40" t="n">
        <v>0.9253</v>
      </c>
      <c r="M40" t="n">
        <v>0.9097</v>
      </c>
      <c r="N40" t="n">
        <v>0.7942</v>
      </c>
      <c r="O40" t="n">
        <v>0.68</v>
      </c>
      <c r="P40" t="n">
        <v>0.9921</v>
      </c>
      <c r="Q40" t="n">
        <v>0.3735</v>
      </c>
      <c r="R40" t="n">
        <v>0.4231</v>
      </c>
      <c r="S40" t="n">
        <v>0.0107</v>
      </c>
      <c r="T40" t="n">
        <v>0.1436</v>
      </c>
      <c r="U40" t="n">
        <v>0.3777</v>
      </c>
      <c r="V40" t="n">
        <v>0.4933</v>
      </c>
      <c r="W40" t="n">
        <v>0.4217</v>
      </c>
      <c r="X40" t="n">
        <v>0.36</v>
      </c>
      <c r="Y40" t="n">
        <v>0.414</v>
      </c>
      <c r="Z40" t="n">
        <v>0.388</v>
      </c>
      <c r="AA40"/>
      <c r="AB40"/>
      <c r="AC40"/>
    </row>
    <row r="41">
      <c r="A41" t="s">
        <v>401</v>
      </c>
      <c r="B41" t="s">
        <v>402</v>
      </c>
      <c r="C41" t="n">
        <v>0.968</v>
      </c>
      <c r="D41" t="n">
        <v>1.0114</v>
      </c>
      <c r="E41" t="n">
        <v>0.9284</v>
      </c>
      <c r="F41" t="n">
        <v>0.8077</v>
      </c>
      <c r="G41" t="n">
        <v>0.8215</v>
      </c>
      <c r="H41" t="n">
        <v>0.9125</v>
      </c>
      <c r="I41" t="n">
        <v>1.0168</v>
      </c>
      <c r="J41" t="n">
        <v>1.523</v>
      </c>
      <c r="K41" t="n">
        <v>1.0747</v>
      </c>
      <c r="L41" t="n">
        <v>0.9253</v>
      </c>
      <c r="M41" t="n">
        <v>0.9097</v>
      </c>
      <c r="N41" t="n">
        <v>0.78</v>
      </c>
      <c r="O41" t="n">
        <v>0.68</v>
      </c>
      <c r="P41" t="n">
        <v>0.9921</v>
      </c>
      <c r="Q41" t="n">
        <v>0.3735</v>
      </c>
      <c r="R41"/>
      <c r="S41"/>
      <c r="T41"/>
      <c r="U41"/>
      <c r="V41"/>
      <c r="W41"/>
      <c r="X41"/>
      <c r="Y41"/>
      <c r="Z41"/>
      <c r="AA41"/>
      <c r="AB41"/>
      <c r="AC41"/>
    </row>
    <row r="42">
      <c r="A42" t="s">
        <v>403</v>
      </c>
      <c r="B42" t="s">
        <v>404</v>
      </c>
      <c r="C42" t="n" s="38">
        <v>-3206169.8099999996</v>
      </c>
      <c r="D42" t="n" s="38">
        <v>-3195946.44</v>
      </c>
      <c r="E42" t="n" s="38">
        <v>-3808961.92</v>
      </c>
      <c r="F42" t="n" s="38">
        <v>-313023.16</v>
      </c>
      <c r="G42" t="n" s="38">
        <v>-629679.22</v>
      </c>
      <c r="H42" t="n" s="38">
        <v>1033210.62</v>
      </c>
      <c r="I42" t="n">
        <v>238.21</v>
      </c>
      <c r="J42"/>
      <c r="K42"/>
      <c r="L42"/>
      <c r="M42"/>
      <c r="N42" t="n" s="38">
        <v>916822.0</v>
      </c>
      <c r="O42" t="n" s="38">
        <v>948319.27</v>
      </c>
      <c r="P42"/>
      <c r="Q42"/>
      <c r="R42"/>
      <c r="S42"/>
      <c r="T42"/>
      <c r="U42"/>
      <c r="V42"/>
      <c r="W42"/>
      <c r="X42"/>
      <c r="Y42"/>
      <c r="Z42"/>
      <c r="AA42"/>
      <c r="AB42"/>
      <c r="AC42"/>
    </row>
    <row r="43">
      <c r="A43" t="s">
        <v>405</v>
      </c>
      <c r="B43" t="s">
        <v>406</v>
      </c>
      <c r="C43" t="n" s="38">
        <v>-2746969.8099999996</v>
      </c>
      <c r="D43" t="n" s="38">
        <v>-2736746.44</v>
      </c>
      <c r="E43" t="n" s="38">
        <v>-3260791.92</v>
      </c>
      <c r="F43" t="n" s="38">
        <v>-313023.16</v>
      </c>
      <c r="G43" t="n" s="38">
        <v>-629679.22</v>
      </c>
      <c r="H43" t="n" s="38">
        <v>1033210.62</v>
      </c>
      <c r="I43" t="n">
        <v>238.21</v>
      </c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</row>
    <row r="44">
      <c r="A44" t="s">
        <v>407</v>
      </c>
      <c r="B44" t="s">
        <v>408</v>
      </c>
      <c r="C44"/>
      <c r="D44" t="n" s="38">
        <v>-459200.0</v>
      </c>
      <c r="E44" t="n" s="38">
        <v>-548170.0</v>
      </c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</row>
    <row r="45">
      <c r="A45" t="s">
        <v>409</v>
      </c>
      <c r="B45" t="s">
        <v>410</v>
      </c>
      <c r="C45" t="n" s="37">
        <v>1.0147623454200001E9</v>
      </c>
      <c r="D45" t="n" s="37">
        <v>1.06326027246E9</v>
      </c>
      <c r="E45" t="n" s="37">
        <v>9.8564358218E8</v>
      </c>
      <c r="F45" t="n" s="37">
        <v>8.8178702199E8</v>
      </c>
      <c r="G45" t="n" s="37">
        <v>7.3861747711E8</v>
      </c>
      <c r="H45" t="n" s="37">
        <v>6.6585485998E8</v>
      </c>
      <c r="I45" t="n" s="37">
        <v>7.3853341469E8</v>
      </c>
      <c r="J45" t="n" s="37">
        <v>8.7344485585E8</v>
      </c>
      <c r="K45" t="n" s="37">
        <v>6.3054721371E8</v>
      </c>
      <c r="L45" t="n" s="37">
        <v>5.5251739019E8</v>
      </c>
      <c r="M45" t="n" s="37">
        <v>5.3299544503E8</v>
      </c>
      <c r="N45" t="n" s="37">
        <v>4.643684822E8</v>
      </c>
      <c r="O45" t="n" s="37">
        <v>3.9740376168E8</v>
      </c>
      <c r="P45"/>
      <c r="Q45"/>
      <c r="R45"/>
      <c r="S45"/>
      <c r="T45"/>
      <c r="U45"/>
      <c r="V45"/>
      <c r="W45"/>
      <c r="X45"/>
      <c r="Y45"/>
      <c r="Z45"/>
      <c r="AA45"/>
      <c r="AB45"/>
      <c r="AC45"/>
    </row>
    <row r="46">
      <c r="A46" t="s">
        <v>411</v>
      </c>
      <c r="B46" t="s">
        <v>412</v>
      </c>
      <c r="C46" t="n" s="37">
        <v>1.00711465909E9</v>
      </c>
      <c r="D46" t="n" s="37">
        <v>1.05238696254E9</v>
      </c>
      <c r="E46" t="n" s="37">
        <v>9.6533259564E8</v>
      </c>
      <c r="F46" t="n" s="37">
        <v>8.4229947388E8</v>
      </c>
      <c r="G46" t="n" s="37">
        <v>7.1358118188E8</v>
      </c>
      <c r="H46" t="n" s="37">
        <v>6.6209672756E8</v>
      </c>
      <c r="I46" t="n" s="37">
        <v>7.3662420918E8</v>
      </c>
      <c r="J46" t="n" s="37">
        <v>8.7069021551E8</v>
      </c>
      <c r="K46" t="n" s="37">
        <v>6.1440818819E8</v>
      </c>
      <c r="L46" t="n" s="37">
        <v>5.2899858271E8</v>
      </c>
      <c r="M46" t="n" s="37">
        <v>5.2009465084E8</v>
      </c>
      <c r="N46" t="n" s="37">
        <v>4.5493481899E8</v>
      </c>
      <c r="O46" t="n" s="37">
        <v>3.8140750434E8</v>
      </c>
      <c r="P46"/>
      <c r="Q46"/>
      <c r="R46"/>
      <c r="S46"/>
      <c r="T46"/>
      <c r="U46"/>
      <c r="V46"/>
      <c r="W46"/>
      <c r="X46"/>
      <c r="Y46"/>
      <c r="Z46"/>
      <c r="AA46"/>
      <c r="AB46"/>
      <c r="AC46"/>
    </row>
    <row r="47">
      <c r="A47" t="s">
        <v>413</v>
      </c>
      <c r="B47" t="s">
        <v>414</v>
      </c>
      <c r="C47" t="n" s="38">
        <v>7647686.33</v>
      </c>
      <c r="D47" t="n" s="38">
        <v>1.087330992E7</v>
      </c>
      <c r="E47" t="n" s="38">
        <v>2.031098654E7</v>
      </c>
      <c r="F47" t="n" s="38">
        <v>3.948754811E7</v>
      </c>
      <c r="G47" t="n" s="38">
        <v>2.503629523E7</v>
      </c>
      <c r="H47" t="n" s="38">
        <v>3758132.42</v>
      </c>
      <c r="I47" t="n" s="38">
        <v>1909205.51</v>
      </c>
      <c r="J47" t="n" s="38">
        <v>2754640.34</v>
      </c>
      <c r="K47" t="n" s="38">
        <v>1.613902552E7</v>
      </c>
      <c r="L47" t="n" s="38">
        <v>2.351880748E7</v>
      </c>
      <c r="M47" t="n" s="38">
        <v>1.290079419E7</v>
      </c>
      <c r="N47" t="n" s="38">
        <v>9433663.21</v>
      </c>
      <c r="O47" t="n" s="38">
        <v>1.599625734E7</v>
      </c>
      <c r="P47"/>
      <c r="Q47"/>
      <c r="R47"/>
      <c r="S47"/>
      <c r="T47"/>
      <c r="U47"/>
      <c r="V47"/>
      <c r="W47"/>
      <c r="X47"/>
      <c r="Y47"/>
      <c r="Z47"/>
      <c r="AA47"/>
      <c r="AB47"/>
      <c r="AC47"/>
    </row>
  </sheetData>
  <pageMargins bottom="1" footer="0.511805555555556" header="0.511805555555556" left="0.75" right="0.75" top="1"/>
  <headerFooter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Z60"/>
  <sheetViews>
    <sheetView workbookViewId="0">
      <selection activeCell="B27" sqref="B27"/>
    </sheetView>
  </sheetViews>
  <sheetFormatPr defaultColWidth="9.125" defaultRowHeight="17.6"/>
  <cols>
    <col min="21" max="21" customWidth="true" width="11.8125" collapsed="true" bestFit="true"/>
    <col min="20" max="20" customWidth="true" width="11.8125" collapsed="true" bestFit="true"/>
    <col min="19" max="19" customWidth="true" width="11.8125" collapsed="true" bestFit="true"/>
    <col min="18" max="18" customWidth="true" width="13.34765625" collapsed="true" bestFit="true"/>
    <col min="12" max="12" customWidth="true" width="12.35546875" collapsed="true" bestFit="true"/>
    <col min="11" max="11" customWidth="true" width="13.34765625" collapsed="true" bestFit="true"/>
    <col min="10" max="10" customWidth="true" width="13.34765625" collapsed="true" bestFit="true"/>
    <col min="9" max="9" customWidth="true" width="13.34765625" collapsed="true" bestFit="true"/>
    <col min="8" max="8" customWidth="true" width="13.34765625" collapsed="true" bestFit="true"/>
    <col min="6" max="6" customWidth="true" width="13.34765625" collapsed="true" bestFit="true"/>
    <col min="5" max="5" customWidth="true" width="13.34765625" collapsed="true" bestFit="true"/>
    <col min="4" max="4" customWidth="true" width="13.34765625" collapsed="true" bestFit="true"/>
    <col min="1" max="1" customWidth="true" width="24.34765625" collapsed="false" bestFit="true"/>
    <col min="2" max="2" customWidth="true" width="46.0" collapsed="false" bestFit="true"/>
    <col min="3" max="3" customWidth="true" width="13.34765625" collapsed="false" bestFit="true"/>
    <col min="7" max="7" customWidth="true" width="13.34765625" collapsed="false" bestFit="true"/>
    <col min="13" max="13" customWidth="true" width="13.34765625" collapsed="false" bestFit="true"/>
    <col min="14" max="14" customWidth="true" width="13.34765625" collapsed="false" bestFit="true"/>
    <col min="15" max="15" customWidth="true" width="13.34765625" collapsed="false" bestFit="true"/>
    <col min="16" max="16" customWidth="true" width="13.34765625" collapsed="false" bestFit="true"/>
    <col min="17" max="17" customWidth="true" width="13.34765625" collapsed="false" bestFit="true"/>
    <col min="22" max="22" width="11.8125" customWidth="true" bestFit="true"/>
    <col min="23" max="23" width="11.8125" customWidth="true" bestFit="true"/>
    <col min="24" max="24" width="13.34765625" customWidth="true" bestFit="true"/>
    <col min="25" max="25" width="13.34765625" customWidth="true" bestFit="true"/>
  </cols>
  <sheetData>
    <row r="1">
      <c r="A1" t="s">
        <v>40</v>
      </c>
      <c r="B1" t="s">
        <v>530</v>
      </c>
      <c r="C1" t="s">
        <v>325</v>
      </c>
      <c r="D1" t="s">
        <v>45</v>
      </c>
      <c r="E1" t="s">
        <v>49</v>
      </c>
      <c r="F1" t="s">
        <v>53</v>
      </c>
      <c r="G1" t="s">
        <v>57</v>
      </c>
      <c r="H1" t="s">
        <v>61</v>
      </c>
      <c r="I1" t="s">
        <v>65</v>
      </c>
      <c r="J1" t="s">
        <v>69</v>
      </c>
      <c r="K1" t="s">
        <v>73</v>
      </c>
      <c r="L1" t="s">
        <v>77</v>
      </c>
      <c r="M1" t="s">
        <v>81</v>
      </c>
      <c r="N1" t="s">
        <v>85</v>
      </c>
      <c r="O1" t="s">
        <v>89</v>
      </c>
      <c r="P1" t="s">
        <v>93</v>
      </c>
      <c r="Q1" t="s">
        <v>97</v>
      </c>
      <c r="R1" t="s">
        <v>101</v>
      </c>
      <c r="S1" t="s">
        <v>105</v>
      </c>
      <c r="T1" t="s">
        <v>109</v>
      </c>
      <c r="U1" t="s">
        <v>112</v>
      </c>
      <c r="V1" t="s">
        <v>113</v>
      </c>
      <c r="W1" t="s">
        <v>114</v>
      </c>
      <c r="X1" t="s">
        <v>537</v>
      </c>
      <c r="Y1" t="s">
        <v>539</v>
      </c>
    </row>
    <row r="2">
      <c r="A2" t="s">
        <v>415</v>
      </c>
      <c r="B2" t="s">
        <v>416</v>
      </c>
      <c r="C2" t="n" s="39">
        <v>8.34014095421E9</v>
      </c>
      <c r="D2" t="n" s="39">
        <v>9.28999355303E9</v>
      </c>
      <c r="E2" t="n" s="39">
        <v>8.30009585634E9</v>
      </c>
      <c r="F2" t="n" s="39">
        <v>6.25954848878E9</v>
      </c>
      <c r="G2" t="n" s="39">
        <v>5.05374694585E9</v>
      </c>
      <c r="H2" t="n" s="39">
        <v>4.85965429181E9</v>
      </c>
      <c r="I2" t="n" s="39">
        <v>4.95894439773E9</v>
      </c>
      <c r="J2" t="n" s="39">
        <v>5.77362325751E9</v>
      </c>
      <c r="K2" t="n" s="39">
        <v>5.32252259279E9</v>
      </c>
      <c r="L2" t="n" s="39">
        <v>6.44707649995E9</v>
      </c>
      <c r="M2" t="n" s="39">
        <v>4.33798739738E9</v>
      </c>
      <c r="N2" t="n" s="39">
        <v>4.21044774315E9</v>
      </c>
      <c r="O2" t="n" s="39">
        <v>4.08766782001E9</v>
      </c>
      <c r="P2" t="n" s="39">
        <v>4.54319002092E9</v>
      </c>
      <c r="Q2" t="n" s="39">
        <v>3.97805548757E9</v>
      </c>
      <c r="R2" t="n" s="39">
        <v>4.91232721638E9</v>
      </c>
      <c r="S2" t="n" s="39">
        <v>4.761569293E9</v>
      </c>
      <c r="T2" t="n" s="39">
        <v>4.321931923E9</v>
      </c>
      <c r="U2" t="n" s="39">
        <v>4.019777325E9</v>
      </c>
      <c r="V2" t="n" s="39">
        <v>2.537811147E9</v>
      </c>
      <c r="W2" t="n" s="39">
        <v>1.054556728E9</v>
      </c>
      <c r="X2" t="n" s="39">
        <v>7.4676887401E8</v>
      </c>
      <c r="Y2" t="n" s="39">
        <v>3.7184632931E8</v>
      </c>
    </row>
    <row r="3">
      <c r="A3" t="s">
        <v>417</v>
      </c>
      <c r="B3" t="s">
        <v>418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>
      <c r="A4" t="s">
        <v>419</v>
      </c>
      <c r="B4" t="s">
        <v>420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>
      <c r="A5" t="s">
        <v>421</v>
      </c>
      <c r="B5" t="s">
        <v>422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>
      <c r="A6" t="s">
        <v>135</v>
      </c>
      <c r="B6" t="s">
        <v>423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</row>
    <row r="7">
      <c r="A7" t="s">
        <v>424</v>
      </c>
      <c r="B7" t="s">
        <v>425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</row>
    <row r="8">
      <c r="A8" t="s">
        <v>426</v>
      </c>
      <c r="B8" t="s">
        <v>427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</row>
    <row r="9">
      <c r="A9" t="s">
        <v>428</v>
      </c>
      <c r="B9" t="s">
        <v>429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</row>
    <row r="10">
      <c r="A10" t="s">
        <v>430</v>
      </c>
      <c r="B10" t="s">
        <v>431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</row>
    <row r="11">
      <c r="A11" t="s">
        <v>432</v>
      </c>
      <c r="B11" t="s">
        <v>433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</row>
    <row r="12">
      <c r="A12" t="s">
        <v>434</v>
      </c>
      <c r="B12" t="s">
        <v>435</v>
      </c>
      <c r="C12"/>
      <c r="D12"/>
      <c r="E12"/>
      <c r="F12"/>
      <c r="G12"/>
      <c r="H12"/>
      <c r="I12" t="n">
        <v>0.0</v>
      </c>
      <c r="J12" t="n">
        <v>0.0</v>
      </c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</row>
    <row r="13">
      <c r="A13" t="s">
        <v>436</v>
      </c>
      <c r="B13" t="s">
        <v>437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</row>
    <row r="14">
      <c r="A14" t="s">
        <v>438</v>
      </c>
      <c r="B14" t="s">
        <v>439</v>
      </c>
      <c r="C14" t="n" s="40">
        <v>2032610.9200000002</v>
      </c>
      <c r="D14" t="n" s="40">
        <v>872837.24</v>
      </c>
      <c r="E14" t="n" s="40">
        <v>893354.27</v>
      </c>
      <c r="F14" t="n" s="40">
        <v>379787.99</v>
      </c>
      <c r="G14" t="n" s="40">
        <v>689403.84</v>
      </c>
      <c r="H14" t="n" s="40">
        <v>723121.22</v>
      </c>
      <c r="I14" t="n" s="40">
        <v>2072721.59</v>
      </c>
      <c r="J14" t="n" s="40">
        <v>2120176.83</v>
      </c>
      <c r="K14" t="n" s="40">
        <v>2425643.02</v>
      </c>
      <c r="L14" t="n" s="40">
        <v>2.17638397E7</v>
      </c>
      <c r="M14" t="n" s="40">
        <v>1126363.47</v>
      </c>
      <c r="N14" t="n" s="40">
        <v>416305.95</v>
      </c>
      <c r="O14" t="n" s="40">
        <v>478559.96</v>
      </c>
      <c r="P14"/>
      <c r="Q14" t="n" s="40">
        <v>3286194.3</v>
      </c>
      <c r="R14" t="n" s="40">
        <v>3577322.61</v>
      </c>
      <c r="S14" t="n" s="40">
        <v>669092.0</v>
      </c>
      <c r="T14" t="n" s="40">
        <v>932958.0</v>
      </c>
      <c r="U14" t="n" s="40">
        <v>5897477.0</v>
      </c>
      <c r="V14" t="n" s="40">
        <v>1.8183759E7</v>
      </c>
      <c r="W14" t="n" s="40">
        <v>1.4839597E7</v>
      </c>
      <c r="X14" t="n" s="40">
        <v>1.4177E7</v>
      </c>
      <c r="Y14" t="n" s="40">
        <v>5431000.0</v>
      </c>
    </row>
    <row r="15">
      <c r="A15" t="s">
        <v>440</v>
      </c>
      <c r="B15" t="s">
        <v>441</v>
      </c>
      <c r="C15" t="n" s="40">
        <v>6.965724519E7</v>
      </c>
      <c r="D15" t="n" s="40">
        <v>7.217435488E7</v>
      </c>
      <c r="E15" t="n" s="40">
        <v>6.672343381E7</v>
      </c>
      <c r="F15" t="n" s="40">
        <v>8.144518406E7</v>
      </c>
      <c r="G15" t="n" s="40">
        <v>5.539278398E7</v>
      </c>
      <c r="H15" t="n" s="40">
        <v>9.554506008E7</v>
      </c>
      <c r="I15" t="n" s="40">
        <v>5.558085132E7</v>
      </c>
      <c r="J15" t="n" s="40">
        <v>8.179888459E7</v>
      </c>
      <c r="K15" t="n" s="40">
        <v>7.439970204E7</v>
      </c>
      <c r="L15" t="n" s="39">
        <v>1.6459005943E8</v>
      </c>
      <c r="M15" t="n" s="40">
        <v>9.368391319E7</v>
      </c>
      <c r="N15" t="n" s="40">
        <v>1.7810452E7</v>
      </c>
      <c r="O15" t="n" s="40">
        <v>7.648471502E7</v>
      </c>
      <c r="P15" t="n" s="40">
        <v>1.1906704E7</v>
      </c>
      <c r="Q15" t="n" s="39">
        <v>1.4645815934E8</v>
      </c>
      <c r="R15" t="n" s="40">
        <v>9.418362676E7</v>
      </c>
      <c r="S15" t="n" s="39">
        <v>1.11781549E8</v>
      </c>
      <c r="T15" t="n" s="39">
        <v>1.72437667E8</v>
      </c>
      <c r="U15" t="n" s="40">
        <v>7.4974348E7</v>
      </c>
      <c r="V15" t="n" s="39">
        <v>1.53659443E8</v>
      </c>
      <c r="W15" t="n" s="40">
        <v>8497250.0</v>
      </c>
      <c r="X15" t="n" s="40">
        <v>3.203156491E7</v>
      </c>
      <c r="Y15" t="n" s="40">
        <v>1.704244823E7</v>
      </c>
    </row>
    <row r="16">
      <c r="A16" t="s">
        <v>442</v>
      </c>
      <c r="B16" t="s">
        <v>443</v>
      </c>
      <c r="C16" t="n" s="39">
        <v>8.411830810320001E9</v>
      </c>
      <c r="D16" t="n" s="39">
        <v>9.36304074515E9</v>
      </c>
      <c r="E16" t="n" s="39">
        <v>8.36771264442E9</v>
      </c>
      <c r="F16" t="n" s="39">
        <v>6.34137346083E9</v>
      </c>
      <c r="G16" t="n" s="39">
        <v>5.10982913367E9</v>
      </c>
      <c r="H16" t="n" s="39">
        <v>4.95592247311E9</v>
      </c>
      <c r="I16" t="n" s="39">
        <v>5.01659797064E9</v>
      </c>
      <c r="J16" t="n" s="39">
        <v>5.85754231893E9</v>
      </c>
      <c r="K16" t="n" s="39">
        <v>5.39934793785E9</v>
      </c>
      <c r="L16" t="n" s="39">
        <v>6.63343039908E9</v>
      </c>
      <c r="M16" t="n" s="39">
        <v>4.43279767404E9</v>
      </c>
      <c r="N16" t="n" s="39">
        <v>4.2286745011E9</v>
      </c>
      <c r="O16" t="n" s="39">
        <v>4.16463109499E9</v>
      </c>
      <c r="P16" t="n" s="39">
        <v>4.55509672492E9</v>
      </c>
      <c r="Q16" t="n" s="39">
        <v>4.12779984121E9</v>
      </c>
      <c r="R16" t="n" s="39">
        <v>5.01008816575E9</v>
      </c>
      <c r="S16" t="n" s="39">
        <v>4.874019934E9</v>
      </c>
      <c r="T16" t="n" s="39">
        <v>4.495302548E9</v>
      </c>
      <c r="U16" t="n" s="39">
        <v>4.10064915E9</v>
      </c>
      <c r="V16" t="n" s="39">
        <v>2.709654349E9</v>
      </c>
      <c r="W16" t="n" s="39">
        <v>1.077893575E9</v>
      </c>
      <c r="X16" t="n" s="39">
        <v>7.9387743892E8</v>
      </c>
      <c r="Y16" t="n" s="39">
        <v>3.9431977754E8</v>
      </c>
    </row>
    <row r="17">
      <c r="A17" t="s">
        <v>444</v>
      </c>
      <c r="B17" t="s">
        <v>445</v>
      </c>
      <c r="C17" t="n" s="39">
        <v>1.5991698917399998E9</v>
      </c>
      <c r="D17" t="n" s="39">
        <v>1.72677483677E9</v>
      </c>
      <c r="E17" t="n" s="39">
        <v>1.19550963624E9</v>
      </c>
      <c r="F17" t="n" s="39">
        <v>1.12892133889E9</v>
      </c>
      <c r="G17" t="n" s="39">
        <v>8.7884602577E8</v>
      </c>
      <c r="H17" t="n" s="39">
        <v>9.554172763E8</v>
      </c>
      <c r="I17" t="n" s="39">
        <v>8.39394029E8</v>
      </c>
      <c r="J17" t="n" s="39">
        <v>2.46349562519E9</v>
      </c>
      <c r="K17" t="n" s="39">
        <v>2.26438804168E9</v>
      </c>
      <c r="L17" t="n" s="39">
        <v>3.85828456911E9</v>
      </c>
      <c r="M17" t="n" s="39">
        <v>1.93015329567E9</v>
      </c>
      <c r="N17" t="n" s="39">
        <v>2.14924110099E9</v>
      </c>
      <c r="O17" t="n" s="39">
        <v>2.17338476877E9</v>
      </c>
      <c r="P17" t="n" s="39">
        <v>2.92855800127E9</v>
      </c>
      <c r="Q17" t="n" s="39">
        <v>2.56297584833E9</v>
      </c>
      <c r="R17" t="n" s="39">
        <v>3.35362129516E9</v>
      </c>
      <c r="S17" t="n" s="39">
        <v>3.106717402E9</v>
      </c>
      <c r="T17" t="n" s="39">
        <v>2.96686765E9</v>
      </c>
      <c r="U17" t="n" s="39">
        <v>2.699075848E9</v>
      </c>
      <c r="V17" t="n" s="39">
        <v>1.518293963E9</v>
      </c>
      <c r="W17" t="n" s="39">
        <v>5.60564294E8</v>
      </c>
      <c r="X17" t="n" s="39">
        <v>4.0691450245E8</v>
      </c>
      <c r="Y17" t="n" s="39">
        <v>2.838066687E8</v>
      </c>
    </row>
    <row r="18">
      <c r="A18" t="s">
        <v>446</v>
      </c>
      <c r="B18" t="s">
        <v>447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>
      <c r="A19" t="s">
        <v>448</v>
      </c>
      <c r="B19" t="s">
        <v>449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>
      <c r="A20" t="s">
        <v>450</v>
      </c>
      <c r="B20" t="s">
        <v>451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>
      <c r="A21" t="s">
        <v>452</v>
      </c>
      <c r="B21" t="s">
        <v>453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>
      <c r="A22" t="s">
        <v>454</v>
      </c>
      <c r="B22" t="s">
        <v>455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>
      <c r="A23" t="s">
        <v>456</v>
      </c>
      <c r="B23" t="s">
        <v>457</v>
      </c>
      <c r="C23" t="n" s="39">
        <v>1.6689311761599998E9</v>
      </c>
      <c r="D23" t="n" s="39">
        <v>1.77906887103E9</v>
      </c>
      <c r="E23" t="n" s="39">
        <v>1.58557172674E9</v>
      </c>
      <c r="F23" t="n" s="39">
        <v>1.41396413479E9</v>
      </c>
      <c r="G23" t="n" s="39">
        <v>1.33035096729E9</v>
      </c>
      <c r="H23" t="n" s="39">
        <v>1.31385241498E9</v>
      </c>
      <c r="I23" t="n" s="39">
        <v>1.24469912603E9</v>
      </c>
      <c r="J23" t="n" s="39">
        <v>9.5447624548E8</v>
      </c>
      <c r="K23" t="n" s="39">
        <v>8.2738355965E8</v>
      </c>
      <c r="L23" t="n" s="39">
        <v>7.0038260493E8</v>
      </c>
      <c r="M23" t="n" s="39">
        <v>5.9188146518E8</v>
      </c>
      <c r="N23" t="n" s="39">
        <v>5.3550995184E8</v>
      </c>
      <c r="O23" t="n" s="39">
        <v>4.5806126392E8</v>
      </c>
      <c r="P23" t="n" s="39">
        <v>3.7693949783E8</v>
      </c>
      <c r="Q23" t="n" s="39">
        <v>3.4223224368E8</v>
      </c>
      <c r="R23" t="n" s="39">
        <v>3.6172371469E8</v>
      </c>
      <c r="S23" t="n" s="39">
        <v>3.40694961E8</v>
      </c>
      <c r="T23" t="n" s="39">
        <v>3.39353165E8</v>
      </c>
      <c r="U23" t="n" s="39">
        <v>3.07563072E8</v>
      </c>
      <c r="V23" t="n" s="39">
        <v>2.09604022E8</v>
      </c>
      <c r="W23" t="n" s="39">
        <v>1.07234812E8</v>
      </c>
      <c r="X23" t="n" s="40">
        <v>7.031993746E7</v>
      </c>
      <c r="Y23" t="n" s="40">
        <v>3.707248515E7</v>
      </c>
    </row>
    <row r="24">
      <c r="A24" t="s">
        <v>235</v>
      </c>
      <c r="B24" t="s">
        <v>458</v>
      </c>
      <c r="C24" t="n" s="39">
        <v>9.9756821467E8</v>
      </c>
      <c r="D24" t="n" s="39">
        <v>1.21177750744E9</v>
      </c>
      <c r="E24" t="n" s="39">
        <v>1.26454415508E9</v>
      </c>
      <c r="F24" t="n" s="39">
        <v>9.3881284522E8</v>
      </c>
      <c r="G24" t="n" s="39">
        <v>8.9987115736E8</v>
      </c>
      <c r="H24" t="n" s="39">
        <v>7.8793990178E8</v>
      </c>
      <c r="I24" t="n" s="39">
        <v>8.2276062865E8</v>
      </c>
      <c r="J24" t="n" s="39">
        <v>7.1973978232E8</v>
      </c>
      <c r="K24" t="n" s="39">
        <v>6.759533784E8</v>
      </c>
      <c r="L24" t="n" s="39">
        <v>5.5171172373E8</v>
      </c>
      <c r="M24" t="n" s="39">
        <v>5.1909735942E8</v>
      </c>
      <c r="N24" t="n" s="39">
        <v>4.4147130108E8</v>
      </c>
      <c r="O24" t="n" s="39">
        <v>4.7825456428E8</v>
      </c>
      <c r="P24" t="n" s="39">
        <v>3.7829015874E8</v>
      </c>
      <c r="Q24" t="n" s="39">
        <v>3.2922535127E8</v>
      </c>
      <c r="R24" t="n" s="39">
        <v>3.4745780461E8</v>
      </c>
      <c r="S24" t="n" s="39">
        <v>3.21366911E8</v>
      </c>
      <c r="T24" t="n" s="39">
        <v>3.24992178E8</v>
      </c>
      <c r="U24" t="n" s="39">
        <v>3.00632925E8</v>
      </c>
      <c r="V24" t="n" s="39">
        <v>2.35329267E8</v>
      </c>
      <c r="W24" t="n" s="39">
        <v>1.45743889E8</v>
      </c>
      <c r="X24" t="n" s="40">
        <v>8.526220921E7</v>
      </c>
      <c r="Y24" t="n" s="40">
        <v>4.413208402E7</v>
      </c>
    </row>
    <row r="25">
      <c r="A25" t="s">
        <v>459</v>
      </c>
      <c r="B25" t="s">
        <v>460</v>
      </c>
      <c r="C25" t="n" s="39">
        <v>2.90831102945E9</v>
      </c>
      <c r="D25" t="n" s="39">
        <v>3.20563105902E9</v>
      </c>
      <c r="E25" t="n" s="39">
        <v>2.85304749515E9</v>
      </c>
      <c r="F25" t="n" s="39">
        <v>1.672587151E9</v>
      </c>
      <c r="G25" t="n" s="39">
        <v>1.22951316028E9</v>
      </c>
      <c r="H25" t="n" s="39">
        <v>1.19736612032E9</v>
      </c>
      <c r="I25" t="n" s="39">
        <v>1.18083639161E9</v>
      </c>
      <c r="J25" t="n" s="39">
        <v>1.17359052064E9</v>
      </c>
      <c r="K25" t="n" s="39">
        <v>1.23557465516E9</v>
      </c>
      <c r="L25" t="n" s="39">
        <v>1.01152539634E9</v>
      </c>
      <c r="M25" t="n" s="39">
        <v>8.3026935538E8</v>
      </c>
      <c r="N25" t="n" s="39">
        <v>7.6043830192E8</v>
      </c>
      <c r="O25" t="n" s="39">
        <v>7.232203526E8</v>
      </c>
      <c r="P25" t="n" s="39">
        <v>6.3585090471E8</v>
      </c>
      <c r="Q25" t="n" s="39">
        <v>5.8974333352E8</v>
      </c>
      <c r="R25" t="n" s="39">
        <v>8.0751028162E8</v>
      </c>
      <c r="S25" t="n" s="39">
        <v>6.51525302E8</v>
      </c>
      <c r="T25" t="n" s="39">
        <v>7.15152577E8</v>
      </c>
      <c r="U25" t="n" s="39">
        <v>6.52742796E8</v>
      </c>
      <c r="V25" t="n" s="39">
        <v>6.05415677E8</v>
      </c>
      <c r="W25" t="n" s="40">
        <v>9.1545201E7</v>
      </c>
      <c r="X25" t="n" s="40">
        <v>9.323374822E7</v>
      </c>
      <c r="Y25" t="n" s="40">
        <v>3.505520391E7</v>
      </c>
    </row>
    <row r="26">
      <c r="A26" t="s">
        <v>461</v>
      </c>
      <c r="B26" t="s">
        <v>462</v>
      </c>
      <c r="C26" t="n" s="39">
        <v>7.1739803120199995E9</v>
      </c>
      <c r="D26" t="n" s="39">
        <v>7.92325227426E9</v>
      </c>
      <c r="E26" t="n" s="39">
        <v>6.89867301321E9</v>
      </c>
      <c r="F26" t="n" s="39">
        <v>5.1542854699E9</v>
      </c>
      <c r="G26" t="n" s="39">
        <v>4.3385813107E9</v>
      </c>
      <c r="H26" t="n" s="39">
        <v>4.25457571338E9</v>
      </c>
      <c r="I26" t="n" s="39">
        <v>4.08769017529E9</v>
      </c>
      <c r="J26" t="n" s="39">
        <v>5.31130217363E9</v>
      </c>
      <c r="K26" t="n" s="39">
        <v>5.00329963489E9</v>
      </c>
      <c r="L26" t="n" s="39">
        <v>6.12190429411E9</v>
      </c>
      <c r="M26" t="n" s="39">
        <v>3.87140147565E9</v>
      </c>
      <c r="N26" t="n" s="39">
        <v>3.88666065583E9</v>
      </c>
      <c r="O26" t="n" s="39">
        <v>3.83292094957E9</v>
      </c>
      <c r="P26" t="n" s="39">
        <v>4.31963856255E9</v>
      </c>
      <c r="Q26" t="n" s="39">
        <v>3.8241767768E9</v>
      </c>
      <c r="R26" t="n" s="39">
        <v>4.87031309608E9</v>
      </c>
      <c r="S26" t="n" s="39">
        <v>4.420304576E9</v>
      </c>
      <c r="T26" t="n" s="39">
        <v>4.34636557E9</v>
      </c>
      <c r="U26" t="n" s="39">
        <v>3.960014641E9</v>
      </c>
      <c r="V26" t="n" s="39">
        <v>2.568642929E9</v>
      </c>
      <c r="W26" t="n" s="39">
        <v>9.05088196E8</v>
      </c>
      <c r="X26" t="n" s="39">
        <v>6.6234200937E8</v>
      </c>
      <c r="Y26" t="n" s="39">
        <v>4.081022058E8</v>
      </c>
    </row>
    <row r="27">
      <c r="A27" t="s">
        <v>463</v>
      </c>
      <c r="B27" t="s">
        <v>39</v>
      </c>
      <c r="C27" t="n" s="39">
        <v>1.2378504983E9</v>
      </c>
      <c r="D27" t="n" s="39">
        <v>1.43978847089E9</v>
      </c>
      <c r="E27" t="n" s="39">
        <v>1.46903963121E9</v>
      </c>
      <c r="F27" t="n" s="39">
        <v>1.18708799093E9</v>
      </c>
      <c r="G27" t="n" s="39">
        <v>7.7124782297E8</v>
      </c>
      <c r="H27" t="n" s="39">
        <v>7.0134675973E8</v>
      </c>
      <c r="I27" t="n" s="39">
        <v>9.2890779535E8</v>
      </c>
      <c r="J27" t="n" s="39">
        <v>5.462401453E8</v>
      </c>
      <c r="K27" t="n" s="39">
        <v>3.9604830296E8</v>
      </c>
      <c r="L27" t="n" s="39">
        <v>5.1152610497E8</v>
      </c>
      <c r="M27" t="n" s="39">
        <v>5.6139619839E8</v>
      </c>
      <c r="N27" t="n" s="39">
        <v>3.4201384527E8</v>
      </c>
      <c r="O27" t="n" s="39">
        <v>3.3171014542E8</v>
      </c>
      <c r="P27" t="n" s="39">
        <v>2.3545816237E8</v>
      </c>
      <c r="Q27" t="n" s="39">
        <v>3.0362306441E8</v>
      </c>
      <c r="R27" t="n" s="39">
        <v>1.3977506967E8</v>
      </c>
      <c r="S27" t="n" s="39">
        <v>4.53715358E8</v>
      </c>
      <c r="T27" t="n" s="39">
        <v>1.48936978E8</v>
      </c>
      <c r="U27" t="n" s="39">
        <v>1.40634509E8</v>
      </c>
      <c r="V27" t="n" s="39">
        <v>1.4101142E8</v>
      </c>
      <c r="W27" t="n" s="39">
        <v>1.72805379E8</v>
      </c>
      <c r="X27" t="n" s="39">
        <v>1.3153542955E8</v>
      </c>
      <c r="Y27" t="n" s="40">
        <v>-1.378242826E7</v>
      </c>
    </row>
    <row r="28">
      <c r="A28" t="s">
        <v>464</v>
      </c>
      <c r="B28" t="s">
        <v>465</v>
      </c>
      <c r="C28" t="n" s="39">
        <v>1.60284837826E9</v>
      </c>
      <c r="D28" t="n" s="39">
        <v>2.30284837826E9</v>
      </c>
      <c r="E28" t="n" s="39">
        <v>1.65E9</v>
      </c>
      <c r="F28" t="n" s="39">
        <v>8.53063E8</v>
      </c>
      <c r="G28" t="n" s="39">
        <v>9.925E8</v>
      </c>
      <c r="H28" t="n" s="39">
        <v>2.7E9</v>
      </c>
      <c r="I28" t="n" s="39">
        <v>7.84362022E8</v>
      </c>
      <c r="J28"/>
      <c r="K28" t="n" s="40">
        <v>8.99E7</v>
      </c>
      <c r="L28" t="n" s="40">
        <v>4.601021718E7</v>
      </c>
      <c r="M28"/>
      <c r="N28" t="n" s="40">
        <v>600000.0</v>
      </c>
      <c r="O28" t="n" s="40">
        <v>500000.0</v>
      </c>
      <c r="P28" t="n" s="40">
        <v>31201.0</v>
      </c>
      <c r="Q28" t="n" s="40">
        <v>4.507130477E7</v>
      </c>
      <c r="R28" t="n" s="39">
        <v>2.6080000003E8</v>
      </c>
      <c r="S28"/>
      <c r="T28" t="n" s="40">
        <v>4000000.0</v>
      </c>
      <c r="U28" t="n">
        <v>5360.0</v>
      </c>
      <c r="V28" t="n" s="39">
        <v>1.02630748E8</v>
      </c>
      <c r="W28" t="n" s="40">
        <v>336801.0</v>
      </c>
      <c r="X28" t="n" s="40">
        <v>20000.0</v>
      </c>
      <c r="Y28"/>
    </row>
    <row r="29">
      <c r="A29" t="s">
        <v>466</v>
      </c>
      <c r="B29" t="s">
        <v>467</v>
      </c>
      <c r="C29" t="n" s="40">
        <v>2.392065615E7</v>
      </c>
      <c r="D29" t="n" s="40">
        <v>3.984647185E7</v>
      </c>
      <c r="E29" t="n" s="40">
        <v>2.866191982E7</v>
      </c>
      <c r="F29" t="n" s="40">
        <v>1.186864713E7</v>
      </c>
      <c r="G29" t="n" s="40">
        <v>1.046837188E7</v>
      </c>
      <c r="H29" t="n" s="40">
        <v>2.371796713E7</v>
      </c>
      <c r="I29" t="n" s="39">
        <v>1.1425751106E8</v>
      </c>
      <c r="J29"/>
      <c r="K29" t="n" s="40">
        <v>5009771.99</v>
      </c>
      <c r="L29" t="n" s="40">
        <v>9755062.53</v>
      </c>
      <c r="M29" t="n">
        <v>2200.0</v>
      </c>
      <c r="N29" t="n" s="40">
        <v>2238663.88</v>
      </c>
      <c r="O29" t="n" s="40">
        <v>691637.39</v>
      </c>
      <c r="P29" t="n" s="40">
        <v>2001560.0</v>
      </c>
      <c r="Q29" t="n" s="40">
        <v>322104.27</v>
      </c>
      <c r="R29" t="n" s="40">
        <v>815481.57</v>
      </c>
      <c r="S29" t="n" s="40">
        <v>1.1742469E7</v>
      </c>
      <c r="T29" t="n" s="40">
        <v>507989.0</v>
      </c>
      <c r="U29" t="n" s="40">
        <v>2048842.0</v>
      </c>
      <c r="V29" t="n" s="40">
        <v>1076008.0</v>
      </c>
      <c r="W29" t="n" s="40">
        <v>5356051.0</v>
      </c>
      <c r="X29"/>
      <c r="Y29"/>
    </row>
    <row r="30">
      <c r="A30" t="s">
        <v>468</v>
      </c>
      <c r="B30" t="s">
        <v>469</v>
      </c>
      <c r="C30" t="n" s="40">
        <v>4666882.66</v>
      </c>
      <c r="D30" t="n" s="40">
        <v>2454148.29</v>
      </c>
      <c r="E30" t="n" s="40">
        <v>2748290.22</v>
      </c>
      <c r="F30" t="n" s="40">
        <v>9951161.06</v>
      </c>
      <c r="G30" t="n" s="40">
        <v>1212212.07</v>
      </c>
      <c r="H30" t="n" s="40">
        <v>1.383470378E7</v>
      </c>
      <c r="I30" t="n" s="40">
        <v>1.000720101E7</v>
      </c>
      <c r="J30" t="n" s="39">
        <v>1.1895997369E8</v>
      </c>
      <c r="K30" t="n" s="40">
        <v>1.248391784E7</v>
      </c>
      <c r="L30" t="n" s="40">
        <v>5662731.6</v>
      </c>
      <c r="M30" t="n" s="40">
        <v>5555453.2</v>
      </c>
      <c r="N30" t="n" s="40">
        <v>6812000.7</v>
      </c>
      <c r="O30" t="n" s="39">
        <v>1.4275288968E8</v>
      </c>
      <c r="P30" t="n" s="39">
        <v>1.7178853409E8</v>
      </c>
      <c r="Q30" t="n" s="40">
        <v>4.160489171E7</v>
      </c>
      <c r="R30" t="n" s="40">
        <v>1.280325735E7</v>
      </c>
      <c r="S30" t="n" s="40">
        <v>2.8117113E7</v>
      </c>
      <c r="T30" t="n" s="40">
        <v>4.3461098E7</v>
      </c>
      <c r="U30" t="n" s="40">
        <v>2237652.0</v>
      </c>
      <c r="V30" t="n" s="40">
        <v>4824829.0</v>
      </c>
      <c r="W30" t="n" s="40">
        <v>167268.0</v>
      </c>
      <c r="X30" t="n" s="40">
        <v>36660.0</v>
      </c>
      <c r="Y30" t="n" s="40">
        <v>1343645.0</v>
      </c>
    </row>
    <row r="31">
      <c r="A31" t="s">
        <v>470</v>
      </c>
      <c r="B31" t="s">
        <v>471</v>
      </c>
      <c r="C31"/>
      <c r="D31"/>
      <c r="E31"/>
      <c r="F31"/>
      <c r="G31"/>
      <c r="H31"/>
      <c r="I31" t="n" s="39">
        <v>1.4941651094E8</v>
      </c>
      <c r="J31" t="n" s="39">
        <v>1.9404314395E8</v>
      </c>
      <c r="K31"/>
      <c r="L31"/>
      <c r="M31"/>
      <c r="N31" t="n">
        <v>1.0</v>
      </c>
      <c r="O31" t="n">
        <v>0.0</v>
      </c>
      <c r="P31"/>
      <c r="Q31"/>
      <c r="R31"/>
      <c r="S31"/>
      <c r="T31"/>
      <c r="U31"/>
      <c r="V31"/>
      <c r="W31"/>
      <c r="X31"/>
      <c r="Y31"/>
    </row>
    <row r="32">
      <c r="A32" t="s">
        <v>472</v>
      </c>
      <c r="B32" t="s">
        <v>473</v>
      </c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>
      <c r="A33" t="s">
        <v>474</v>
      </c>
      <c r="B33" t="s">
        <v>475</v>
      </c>
      <c r="C33" t="n" s="40">
        <v>8934473.850000001</v>
      </c>
      <c r="D33" t="n" s="40">
        <v>4073375.39</v>
      </c>
      <c r="E33" t="n" s="40">
        <v>1357970.83</v>
      </c>
      <c r="F33" t="n" s="40">
        <v>8.648413224E7</v>
      </c>
      <c r="G33" t="n" s="40">
        <v>4161415.79</v>
      </c>
      <c r="H33" t="n" s="40">
        <v>2.540019234E7</v>
      </c>
      <c r="I33" t="n" s="40">
        <v>9927799.75</v>
      </c>
      <c r="J33" t="n" s="40">
        <v>6441900.0</v>
      </c>
      <c r="K33" t="n" s="40">
        <v>8.24429572E7</v>
      </c>
      <c r="L33"/>
      <c r="M33" t="n" s="40">
        <v>5.687066972E7</v>
      </c>
      <c r="N33" t="n" s="40">
        <v>4.390342724E7</v>
      </c>
      <c r="O33" t="n" s="40">
        <v>1.480582001E7</v>
      </c>
      <c r="P33" t="n" s="40">
        <v>1.300422982E7</v>
      </c>
      <c r="Q33" t="n" s="40">
        <v>7802146.7</v>
      </c>
      <c r="R33" t="n" s="40">
        <v>8882170.87</v>
      </c>
      <c r="S33" t="n" s="40">
        <v>4665415.0</v>
      </c>
      <c r="T33" t="n" s="40">
        <v>7843310.0</v>
      </c>
      <c r="U33" t="n" s="40">
        <v>681200.0</v>
      </c>
      <c r="V33" t="n" s="40">
        <v>5.32094E7</v>
      </c>
      <c r="W33"/>
      <c r="X33" t="n" s="40">
        <v>18673.73</v>
      </c>
      <c r="Y33" t="n" s="40">
        <v>1.156558167E7</v>
      </c>
    </row>
    <row r="34">
      <c r="A34" t="s">
        <v>476</v>
      </c>
      <c r="B34" t="s">
        <v>477</v>
      </c>
      <c r="C34" t="n" s="39">
        <v>1.6410703909199998E9</v>
      </c>
      <c r="D34" t="n" s="39">
        <v>2.34922237379E9</v>
      </c>
      <c r="E34" t="n" s="39">
        <v>1.68276818087E9</v>
      </c>
      <c r="F34" t="n" s="39">
        <v>9.6136694043E8</v>
      </c>
      <c r="G34" t="n" s="39">
        <v>1.00834199974E9</v>
      </c>
      <c r="H34" t="n" s="39">
        <v>2.76295286325E9</v>
      </c>
      <c r="I34" t="n" s="39">
        <v>1.06797104476E9</v>
      </c>
      <c r="J34" t="n" s="39">
        <v>3.1944501764E8</v>
      </c>
      <c r="K34" t="n" s="39">
        <v>1.8983664703E8</v>
      </c>
      <c r="L34" t="n" s="40">
        <v>6.142801131E7</v>
      </c>
      <c r="M34" t="n" s="40">
        <v>5557653.2</v>
      </c>
      <c r="N34" t="n" s="40">
        <v>5.355409282E7</v>
      </c>
      <c r="O34" t="n" s="39">
        <v>1.5875034708E8</v>
      </c>
      <c r="P34" t="n" s="39">
        <v>1.8682552491E8</v>
      </c>
      <c r="Q34" t="n" s="40">
        <v>9.480044745E7</v>
      </c>
      <c r="R34" t="n" s="39">
        <v>2.8330090982E8</v>
      </c>
      <c r="S34" t="n" s="40">
        <v>4.4524997E7</v>
      </c>
      <c r="T34" t="n" s="40">
        <v>5.5812397E7</v>
      </c>
      <c r="U34" t="n" s="40">
        <v>4973054.0</v>
      </c>
      <c r="V34" t="n" s="39">
        <v>1.61740985E8</v>
      </c>
      <c r="W34" t="n" s="40">
        <v>5860120.0</v>
      </c>
      <c r="X34" t="n" s="40">
        <v>1089150.8</v>
      </c>
      <c r="Y34" t="n" s="40">
        <v>1.290922667E7</v>
      </c>
    </row>
    <row r="35">
      <c r="A35" t="s">
        <v>478</v>
      </c>
      <c r="B35" t="s">
        <v>479</v>
      </c>
      <c r="C35" t="n" s="39">
        <v>2.8172554072E8</v>
      </c>
      <c r="D35" t="n" s="39">
        <v>2.416460734E8</v>
      </c>
      <c r="E35" t="n" s="39">
        <v>2.2868985021E8</v>
      </c>
      <c r="F35" t="n" s="39">
        <v>1.5481555728E8</v>
      </c>
      <c r="G35" t="n" s="39">
        <v>1.1004342386E8</v>
      </c>
      <c r="H35" t="n" s="39">
        <v>1.684851874E8</v>
      </c>
      <c r="I35" t="n" s="39">
        <v>1.6759459177E8</v>
      </c>
      <c r="J35" t="n" s="39">
        <v>2.1767671424E8</v>
      </c>
      <c r="K35" t="n" s="39">
        <v>2.2189007196E8</v>
      </c>
      <c r="L35" t="n" s="39">
        <v>3.387825217E8</v>
      </c>
      <c r="M35" t="n" s="39">
        <v>3.7017844832E8</v>
      </c>
      <c r="N35" t="n" s="39">
        <v>2.8516005476E8</v>
      </c>
      <c r="O35" t="n" s="39">
        <v>3.0920134332E8</v>
      </c>
      <c r="P35" t="n" s="39">
        <v>1.3617257604E8</v>
      </c>
      <c r="Q35" t="n" s="39">
        <v>1.7170444988E8</v>
      </c>
      <c r="R35" t="n" s="39">
        <v>1.2713455861E8</v>
      </c>
      <c r="S35" t="n" s="39">
        <v>1.96836707E8</v>
      </c>
      <c r="T35" t="n" s="39">
        <v>3.75982995E8</v>
      </c>
      <c r="U35" t="n" s="39">
        <v>2.51988445E8</v>
      </c>
      <c r="V35" t="n" s="39">
        <v>1.75584548E8</v>
      </c>
      <c r="W35" t="n" s="40">
        <v>8.682951E7</v>
      </c>
      <c r="X35" t="n" s="40">
        <v>6.986144291E7</v>
      </c>
      <c r="Y35" t="n" s="39">
        <v>1.3028811731E8</v>
      </c>
    </row>
    <row r="36">
      <c r="A36" t="s">
        <v>480</v>
      </c>
      <c r="B36" t="s">
        <v>481</v>
      </c>
      <c r="C36" t="n" s="39">
        <v>2.50750547134E9</v>
      </c>
      <c r="D36" t="n" s="39">
        <v>3.0640801275E9</v>
      </c>
      <c r="E36" t="n" s="39">
        <v>2.019710696E9</v>
      </c>
      <c r="F36" t="n" s="39">
        <v>1.29082630335E9</v>
      </c>
      <c r="G36" t="n" s="39">
        <v>7.35E8</v>
      </c>
      <c r="H36" t="n" s="39">
        <v>2.6075E9</v>
      </c>
      <c r="I36" t="n" s="39">
        <v>1.28E9</v>
      </c>
      <c r="J36" t="n" s="40">
        <v>2900000.0</v>
      </c>
      <c r="K36" t="n" s="40">
        <v>4598176.0</v>
      </c>
      <c r="L36" t="n" s="40">
        <v>7.65E7</v>
      </c>
      <c r="M36" t="n" s="40">
        <v>8322374.57</v>
      </c>
      <c r="N36"/>
      <c r="O36"/>
      <c r="P36" t="n" s="40">
        <v>2.40554E7</v>
      </c>
      <c r="Q36" t="n" s="40">
        <v>1.035E7</v>
      </c>
      <c r="R36" t="n" s="40">
        <v>1.572E7</v>
      </c>
      <c r="S36"/>
      <c r="T36" t="n" s="39">
        <v>1.527233E8</v>
      </c>
      <c r="U36" t="n" s="40">
        <v>5.5673791E7</v>
      </c>
      <c r="V36" t="n" s="40">
        <v>5.9375E7</v>
      </c>
      <c r="W36" t="n" s="39">
        <v>1.69279115E8</v>
      </c>
      <c r="X36" t="n" s="40">
        <v>3.0E7</v>
      </c>
      <c r="Y36" t="n" s="40">
        <v>2.679568052E7</v>
      </c>
    </row>
    <row r="37">
      <c r="A37" t="s">
        <v>482</v>
      </c>
      <c r="B37" t="s">
        <v>483</v>
      </c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>
      <c r="A38" t="s">
        <v>484</v>
      </c>
      <c r="B38" t="s">
        <v>485</v>
      </c>
      <c r="C38"/>
      <c r="D38" t="n" s="39">
        <v>1.1279633929E8</v>
      </c>
      <c r="E38" t="n" s="39">
        <v>2.5772763092E8</v>
      </c>
      <c r="F38" t="n" s="39">
        <v>6.4817906222E8</v>
      </c>
      <c r="G38"/>
      <c r="H38" t="n" s="39">
        <v>6.9710220836E8</v>
      </c>
      <c r="I38"/>
      <c r="J38"/>
      <c r="K38" t="n" s="39">
        <v>1.1131296236E8</v>
      </c>
      <c r="L38" t="n" s="40">
        <v>5.034139659E7</v>
      </c>
      <c r="M38"/>
      <c r="N38"/>
      <c r="O38"/>
      <c r="P38"/>
      <c r="Q38"/>
      <c r="R38"/>
      <c r="S38"/>
      <c r="T38"/>
      <c r="U38"/>
      <c r="V38"/>
      <c r="W38"/>
      <c r="X38"/>
      <c r="Y38"/>
    </row>
    <row r="39">
      <c r="A39" t="s">
        <v>486</v>
      </c>
      <c r="B39" t="s">
        <v>487</v>
      </c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>
      <c r="A40" t="s">
        <v>488</v>
      </c>
      <c r="B40" t="s">
        <v>489</v>
      </c>
      <c r="C40"/>
      <c r="D40"/>
      <c r="E40" t="n" s="40">
        <v>129549.01</v>
      </c>
      <c r="F40"/>
      <c r="G40"/>
      <c r="H40"/>
      <c r="I40"/>
      <c r="J40"/>
      <c r="K40" t="n" s="40">
        <v>6.030315684E7</v>
      </c>
      <c r="L40"/>
      <c r="M40"/>
      <c r="N40"/>
      <c r="O40" t="n" s="40">
        <v>1.949978599E7</v>
      </c>
      <c r="P40"/>
      <c r="Q40"/>
      <c r="R40" t="n" s="40">
        <v>3.07861966E7</v>
      </c>
      <c r="S40" t="n" s="40">
        <v>48398.0</v>
      </c>
      <c r="T40" t="n">
        <v>3882.0</v>
      </c>
      <c r="U40" t="n" s="40">
        <v>1973060.0</v>
      </c>
      <c r="V40" t="n" s="40">
        <v>50000.0</v>
      </c>
      <c r="W40" t="n" s="40">
        <v>1959203.0</v>
      </c>
      <c r="X40"/>
      <c r="Y40"/>
    </row>
    <row r="41">
      <c r="A41" t="s">
        <v>490</v>
      </c>
      <c r="B41" t="s">
        <v>491</v>
      </c>
      <c r="C41" t="n" s="39">
        <v>2.90202735135E9</v>
      </c>
      <c r="D41" t="n" s="39">
        <v>3.41852254019E9</v>
      </c>
      <c r="E41" t="n" s="39">
        <v>2.50625772614E9</v>
      </c>
      <c r="F41" t="n" s="39">
        <v>2.09382092285E9</v>
      </c>
      <c r="G41" t="n" s="39">
        <v>8.4504342386E8</v>
      </c>
      <c r="H41" t="n" s="39">
        <v>3.47308739576E9</v>
      </c>
      <c r="I41" t="n" s="39">
        <v>1.44759459177E9</v>
      </c>
      <c r="J41" t="n" s="39">
        <v>2.2057671424E8</v>
      </c>
      <c r="K41" t="n" s="39">
        <v>3.9810436716E8</v>
      </c>
      <c r="L41" t="n" s="39">
        <v>4.6562391829E8</v>
      </c>
      <c r="M41" t="n" s="39">
        <v>3.7850082289E8</v>
      </c>
      <c r="N41" t="n" s="39">
        <v>2.8516005476E8</v>
      </c>
      <c r="O41" t="n" s="39">
        <v>3.2870112931E8</v>
      </c>
      <c r="P41" t="n" s="39">
        <v>1.6022797604E8</v>
      </c>
      <c r="Q41" t="n" s="39">
        <v>1.8205444988E8</v>
      </c>
      <c r="R41" t="n" s="39">
        <v>1.7364075521E8</v>
      </c>
      <c r="S41" t="n" s="39">
        <v>1.96885105E8</v>
      </c>
      <c r="T41" t="n" s="39">
        <v>5.28710177E8</v>
      </c>
      <c r="U41" t="n" s="39">
        <v>3.09635296E8</v>
      </c>
      <c r="V41" t="n" s="39">
        <v>2.35009548E8</v>
      </c>
      <c r="W41" t="n" s="39">
        <v>2.58067828E8</v>
      </c>
      <c r="X41" t="n" s="40">
        <v>9.986144291E7</v>
      </c>
      <c r="Y41" t="n" s="39">
        <v>1.5708379783E8</v>
      </c>
    </row>
    <row r="42">
      <c r="A42" t="s">
        <v>492</v>
      </c>
      <c r="B42" t="s">
        <v>493</v>
      </c>
      <c r="C42" t="n" s="39">
        <v>-1.26095696043E9</v>
      </c>
      <c r="D42" t="n" s="39">
        <v>-1.0693001664E9</v>
      </c>
      <c r="E42" t="n" s="39">
        <v>-8.2348954527E8</v>
      </c>
      <c r="F42" t="n" s="39">
        <v>-1.13245398242E9</v>
      </c>
      <c r="G42" t="n" s="39">
        <v>1.6329857588E8</v>
      </c>
      <c r="H42" t="n" s="39">
        <v>-7.1013453251E8</v>
      </c>
      <c r="I42" t="n" s="39">
        <v>-3.7962354701E8</v>
      </c>
      <c r="J42" t="n" s="40">
        <v>9.88683034E7</v>
      </c>
      <c r="K42" t="n" s="39">
        <v>-2.0826772013E8</v>
      </c>
      <c r="L42" t="n" s="39">
        <v>-4.0419590698E8</v>
      </c>
      <c r="M42" t="n" s="39">
        <v>-3.7294316969E8</v>
      </c>
      <c r="N42" t="n" s="39">
        <v>-2.3160596194E8</v>
      </c>
      <c r="O42" t="n" s="39">
        <v>-1.6995078223E8</v>
      </c>
      <c r="P42" t="n" s="40">
        <v>2.659754887E7</v>
      </c>
      <c r="Q42" t="n" s="40">
        <v>-8.725400243E7</v>
      </c>
      <c r="R42" t="n" s="39">
        <v>1.0966015461E8</v>
      </c>
      <c r="S42" t="n" s="39">
        <v>-1.52360108E8</v>
      </c>
      <c r="T42" t="n" s="39">
        <v>-4.7289778E8</v>
      </c>
      <c r="U42" t="n" s="39">
        <v>-3.04662242E8</v>
      </c>
      <c r="V42" t="n" s="40">
        <v>-7.3268563E7</v>
      </c>
      <c r="W42" t="n" s="39">
        <v>-2.52207708E8</v>
      </c>
      <c r="X42" t="n" s="40">
        <v>-9.877229211E7</v>
      </c>
      <c r="Y42" t="n" s="39">
        <v>-1.4417457116E8</v>
      </c>
    </row>
    <row r="43">
      <c r="A43" t="s">
        <v>494</v>
      </c>
      <c r="B43" t="s">
        <v>495</v>
      </c>
      <c r="C43"/>
      <c r="D43"/>
      <c r="E43"/>
      <c r="F43"/>
      <c r="G43"/>
      <c r="H43"/>
      <c r="I43"/>
      <c r="J43"/>
      <c r="K43"/>
      <c r="L43"/>
      <c r="M43"/>
      <c r="N43"/>
      <c r="O43" t="n" s="39">
        <v>4.2529946004E8</v>
      </c>
      <c r="P43" t="n" s="40">
        <v>5000000.0</v>
      </c>
      <c r="Q43"/>
      <c r="R43"/>
      <c r="S43" t="n" s="40">
        <v>1.85847E7</v>
      </c>
      <c r="T43"/>
      <c r="U43" t="n" s="40">
        <v>2.6991035E7</v>
      </c>
      <c r="V43" t="n" s="39">
        <v>4.33865296E8</v>
      </c>
      <c r="W43" t="n" s="40">
        <v>1395750.0</v>
      </c>
      <c r="X43"/>
      <c r="Y43"/>
    </row>
    <row r="44">
      <c r="A44" t="s">
        <v>496</v>
      </c>
      <c r="B44" t="s">
        <v>497</v>
      </c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>
      <c r="A45" t="s">
        <v>498</v>
      </c>
      <c r="B45" t="s">
        <v>499</v>
      </c>
      <c r="C45"/>
      <c r="D45" t="n" s="40">
        <v>8.98E7</v>
      </c>
      <c r="E45" t="n" s="39">
        <v>2.2E8</v>
      </c>
      <c r="F45"/>
      <c r="G45"/>
      <c r="H45" t="n" s="40">
        <v>2.63936832E7</v>
      </c>
      <c r="I45" t="n" s="39">
        <v>2.25E8</v>
      </c>
      <c r="J45" t="n" s="39">
        <v>3.51E8</v>
      </c>
      <c r="K45" t="n" s="39">
        <v>5.8909030656E8</v>
      </c>
      <c r="L45" t="n" s="39">
        <v>7.0327944386E8</v>
      </c>
      <c r="M45" t="n" s="39">
        <v>2.9147307465E8</v>
      </c>
      <c r="N45" t="n" s="39">
        <v>3.98E8</v>
      </c>
      <c r="O45" t="n" s="39">
        <v>3.018E8</v>
      </c>
      <c r="P45" t="n" s="39">
        <v>3.0E8</v>
      </c>
      <c r="Q45" t="n" s="39">
        <v>3.92E8</v>
      </c>
      <c r="R45" t="n" s="39">
        <v>7.7435E8</v>
      </c>
      <c r="S45" t="n" s="39">
        <v>8.39142196E8</v>
      </c>
      <c r="T45" t="n" s="39">
        <v>1.393568E9</v>
      </c>
      <c r="U45" t="n" s="39">
        <v>7.5445E8</v>
      </c>
      <c r="V45" t="n" s="39">
        <v>4.8006E8</v>
      </c>
      <c r="W45" t="n" s="39">
        <v>3.622E8</v>
      </c>
      <c r="X45" t="n" s="39">
        <v>2.4072E8</v>
      </c>
      <c r="Y45" t="n" s="39">
        <v>1.3857E8</v>
      </c>
    </row>
    <row r="46">
      <c r="A46" t="s">
        <v>500</v>
      </c>
      <c r="B46" t="s">
        <v>501</v>
      </c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>
      <c r="A47" t="s">
        <v>502</v>
      </c>
      <c r="B47" t="s">
        <v>503</v>
      </c>
      <c r="C47"/>
      <c r="D47"/>
      <c r="E47"/>
      <c r="F47"/>
      <c r="G47"/>
      <c r="H47" t="n" s="39">
        <v>2.5778508769E8</v>
      </c>
      <c r="I47" t="n" s="39">
        <v>2.1520326496E8</v>
      </c>
      <c r="J47" t="n" s="40">
        <v>2.052254744E7</v>
      </c>
      <c r="K47" t="n" s="40">
        <v>4.8043E7</v>
      </c>
      <c r="L47"/>
      <c r="M47" t="n" s="40">
        <v>24753.82</v>
      </c>
      <c r="N47"/>
      <c r="O47"/>
      <c r="P47"/>
      <c r="Q47" t="n" s="40">
        <v>826100.0</v>
      </c>
      <c r="R47" t="n" s="40">
        <v>2106181.0</v>
      </c>
      <c r="S47" t="n" s="40">
        <v>3836148.0</v>
      </c>
      <c r="T47" t="n" s="40">
        <v>6.4416686E7</v>
      </c>
      <c r="U47" t="n" s="40">
        <v>4.6666861E7</v>
      </c>
      <c r="V47" t="n" s="40">
        <v>2170371.0</v>
      </c>
      <c r="W47" t="n" s="40">
        <v>2626994.0</v>
      </c>
      <c r="X47" t="n" s="40">
        <v>2634267.24</v>
      </c>
      <c r="Y47"/>
    </row>
    <row r="48">
      <c r="A48" t="s">
        <v>504</v>
      </c>
      <c r="B48" t="s">
        <v>505</v>
      </c>
      <c r="C48"/>
      <c r="D48" t="n" s="40">
        <v>8.98E7</v>
      </c>
      <c r="E48" t="n" s="39">
        <v>2.2E8</v>
      </c>
      <c r="F48"/>
      <c r="G48"/>
      <c r="H48" t="n" s="39">
        <v>2.8417877089E8</v>
      </c>
      <c r="I48" t="n" s="39">
        <v>4.4020326496E8</v>
      </c>
      <c r="J48" t="n" s="39">
        <v>3.7152254744E8</v>
      </c>
      <c r="K48" t="n" s="39">
        <v>6.3713330656E8</v>
      </c>
      <c r="L48" t="n" s="39">
        <v>7.0327944386E8</v>
      </c>
      <c r="M48" t="n" s="39">
        <v>2.9149782847E8</v>
      </c>
      <c r="N48" t="n" s="39">
        <v>3.98E8</v>
      </c>
      <c r="O48" t="n" s="39">
        <v>7.2709946004E8</v>
      </c>
      <c r="P48" t="n" s="39">
        <v>3.05E8</v>
      </c>
      <c r="Q48" t="n" s="39">
        <v>3.928261E8</v>
      </c>
      <c r="R48" t="n" s="39">
        <v>7.76456181E8</v>
      </c>
      <c r="S48" t="n" s="39">
        <v>8.61563044E8</v>
      </c>
      <c r="T48" t="n" s="39">
        <v>1.457984686E9</v>
      </c>
      <c r="U48" t="n" s="39">
        <v>8.28107896E8</v>
      </c>
      <c r="V48" t="n" s="39">
        <v>9.16095667E8</v>
      </c>
      <c r="W48" t="n" s="39">
        <v>3.66222744E8</v>
      </c>
      <c r="X48" t="n" s="39">
        <v>3.8833928842E8</v>
      </c>
      <c r="Y48" t="n" s="39">
        <v>1.4322566E8</v>
      </c>
    </row>
    <row r="49">
      <c r="A49" t="s">
        <v>506</v>
      </c>
      <c r="B49" t="s">
        <v>507</v>
      </c>
      <c r="C49" t="n" s="40">
        <v>7.98E7</v>
      </c>
      <c r="D49" t="n" s="39">
        <v>3.069E8</v>
      </c>
      <c r="E49" t="n" s="40">
        <v>3.665E7</v>
      </c>
      <c r="F49"/>
      <c r="G49" t="n" s="40">
        <v>4.0E7</v>
      </c>
      <c r="H49" t="n" s="39">
        <v>1.828690833E8</v>
      </c>
      <c r="I49" t="n" s="39">
        <v>3.71E8</v>
      </c>
      <c r="J49" t="n" s="39">
        <v>2.65E8</v>
      </c>
      <c r="K49" t="n" s="39">
        <v>6.9483948586E8</v>
      </c>
      <c r="L49" t="n" s="39">
        <v>5.9533203111E8</v>
      </c>
      <c r="M49" t="n" s="39">
        <v>2.8379263184E8</v>
      </c>
      <c r="N49" t="n" s="39">
        <v>4.7082113216E8</v>
      </c>
      <c r="O49" t="n" s="39">
        <v>3.503E8</v>
      </c>
      <c r="P49" t="n" s="39">
        <v>3.145E8</v>
      </c>
      <c r="Q49" t="n" s="39">
        <v>6.893E8</v>
      </c>
      <c r="R49" t="n" s="39">
        <v>8.953464E8</v>
      </c>
      <c r="S49" t="n" s="39">
        <v>9.831119E8</v>
      </c>
      <c r="T49" t="n" s="39">
        <v>1.11380755E9</v>
      </c>
      <c r="U49" t="n" s="39">
        <v>6.3573295E8</v>
      </c>
      <c r="V49" t="n" s="39">
        <v>5.76650205E8</v>
      </c>
      <c r="W49" t="n" s="39">
        <v>3.58549E8</v>
      </c>
      <c r="X49" t="n" s="39">
        <v>2.2488E8</v>
      </c>
      <c r="Y49" t="n" s="39">
        <v>1.7359E8</v>
      </c>
    </row>
    <row r="50">
      <c r="A50" t="s">
        <v>508</v>
      </c>
      <c r="B50" t="s">
        <v>509</v>
      </c>
      <c r="C50" t="n" s="39">
        <v>3.2095412715E8</v>
      </c>
      <c r="D50" t="n" s="39">
        <v>3.0362039385E8</v>
      </c>
      <c r="E50" t="n" s="39">
        <v>1.3345303213E8</v>
      </c>
      <c r="F50" t="n" s="39">
        <v>1.9372259247E8</v>
      </c>
      <c r="G50" t="n" s="39">
        <v>1.846902855E8</v>
      </c>
      <c r="H50" t="n" s="40">
        <v>3355943.95</v>
      </c>
      <c r="I50" t="n" s="39">
        <v>6.7208735318E8</v>
      </c>
      <c r="J50" t="n" s="39">
        <v>2.1721826909E8</v>
      </c>
      <c r="K50" t="n" s="39">
        <v>2.5084450251E8</v>
      </c>
      <c r="L50" t="n" s="39">
        <v>1.5973987985E8</v>
      </c>
      <c r="M50" t="n" s="39">
        <v>1.4844346136E8</v>
      </c>
      <c r="N50" t="n" s="40">
        <v>7.988000691E7</v>
      </c>
      <c r="O50" t="n" s="39">
        <v>1.1128080678E8</v>
      </c>
      <c r="P50" t="n" s="40">
        <v>9.316639872E7</v>
      </c>
      <c r="Q50" t="n" s="39">
        <v>1.063834159E8</v>
      </c>
      <c r="R50" t="n" s="40">
        <v>4.388262202E7</v>
      </c>
      <c r="S50" t="n" s="40">
        <v>4.8095911E7</v>
      </c>
      <c r="T50" t="n" s="40">
        <v>8.9143772E7</v>
      </c>
      <c r="U50" t="n" s="40">
        <v>6.7975568E7</v>
      </c>
      <c r="V50" t="n" s="40">
        <v>5.6207347E7</v>
      </c>
      <c r="W50" t="n" s="40">
        <v>4.1783878E7</v>
      </c>
      <c r="X50" t="n" s="40">
        <v>1.370730868E7</v>
      </c>
      <c r="Y50" t="n" s="40">
        <v>8921420.45</v>
      </c>
    </row>
    <row r="51">
      <c r="A51" t="s">
        <v>510</v>
      </c>
      <c r="B51" t="s">
        <v>511</v>
      </c>
      <c r="C51"/>
      <c r="D51" t="n" s="40">
        <v>4456231.86</v>
      </c>
      <c r="E51" t="n" s="40">
        <v>4.233968E7</v>
      </c>
      <c r="F51"/>
      <c r="G51"/>
      <c r="H51"/>
      <c r="I51"/>
      <c r="J51"/>
      <c r="K51"/>
      <c r="L51" t="n" s="40">
        <v>4744046.42</v>
      </c>
      <c r="M51" t="n" s="40">
        <v>2713101.0</v>
      </c>
      <c r="N51"/>
      <c r="O51"/>
      <c r="P51"/>
      <c r="Q51"/>
      <c r="R51"/>
      <c r="S51"/>
      <c r="T51"/>
      <c r="U51"/>
      <c r="V51"/>
      <c r="W51"/>
      <c r="X51"/>
      <c r="Y51"/>
    </row>
    <row r="52">
      <c r="A52" t="s">
        <v>512</v>
      </c>
      <c r="B52" t="s">
        <v>513</v>
      </c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>
      <c r="A53" t="s">
        <v>514</v>
      </c>
      <c r="B53" t="s">
        <v>515</v>
      </c>
      <c r="C53" t="n" s="40">
        <v>41859.6199999999</v>
      </c>
      <c r="D53" t="n" s="40">
        <v>4138795.44</v>
      </c>
      <c r="E53" t="n" s="39">
        <v>8.5303888808E8</v>
      </c>
      <c r="F53" t="n" s="40">
        <v>9.972840824E7</v>
      </c>
      <c r="G53"/>
      <c r="H53" t="n" s="39">
        <v>6.8184709173E8</v>
      </c>
      <c r="I53"/>
      <c r="J53"/>
      <c r="K53" t="n" s="40">
        <v>2.3699999E7</v>
      </c>
      <c r="L53" t="n" s="40">
        <v>4013284.0</v>
      </c>
      <c r="M53" t="n" s="40">
        <v>1.359094456E7</v>
      </c>
      <c r="N53" t="n" s="40">
        <v>1.158704986E7</v>
      </c>
      <c r="O53" t="n" s="40">
        <v>3366432.25</v>
      </c>
      <c r="P53" t="n" s="40">
        <v>437719.54</v>
      </c>
      <c r="Q53" t="n" s="40">
        <v>506571.17</v>
      </c>
      <c r="R53" t="n" s="40">
        <v>546847.71</v>
      </c>
      <c r="S53" t="n" s="40">
        <v>2720967.0</v>
      </c>
      <c r="T53" t="n" s="40">
        <v>53060.0</v>
      </c>
      <c r="U53" t="n" s="40">
        <v>1996062.0</v>
      </c>
      <c r="V53" t="n" s="40">
        <v>146312.0</v>
      </c>
      <c r="W53" t="n" s="40">
        <v>769163.0</v>
      </c>
      <c r="X53" t="n" s="40">
        <v>62407.44</v>
      </c>
      <c r="Y53"/>
    </row>
    <row r="54">
      <c r="A54" t="s">
        <v>516</v>
      </c>
      <c r="B54" t="s">
        <v>517</v>
      </c>
      <c r="C54"/>
      <c r="D54"/>
      <c r="E54"/>
      <c r="F54"/>
      <c r="G54"/>
      <c r="H54"/>
      <c r="I54" t="n">
        <v>0.0</v>
      </c>
      <c r="J54" t="n">
        <v>0.0</v>
      </c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>
      <c r="A55" t="s">
        <v>518</v>
      </c>
      <c r="B55" t="s">
        <v>519</v>
      </c>
      <c r="C55" t="n" s="39">
        <v>4.0079598677E8</v>
      </c>
      <c r="D55" t="n" s="39">
        <v>6.1465918929E8</v>
      </c>
      <c r="E55" t="n" s="39">
        <v>1.02314192021E9</v>
      </c>
      <c r="F55" t="n" s="39">
        <v>2.9345100071E8</v>
      </c>
      <c r="G55" t="n" s="39">
        <v>2.246902855E8</v>
      </c>
      <c r="H55" t="n" s="39">
        <v>8.6807211898E8</v>
      </c>
      <c r="I55" t="n" s="39">
        <v>1.04308735318E9</v>
      </c>
      <c r="J55" t="n" s="39">
        <v>4.8221826909E8</v>
      </c>
      <c r="K55" t="n" s="39">
        <v>9.6938398737E8</v>
      </c>
      <c r="L55" t="n" s="39">
        <v>7.5908519496E8</v>
      </c>
      <c r="M55" t="n" s="39">
        <v>4.322360932E8</v>
      </c>
      <c r="N55" t="n" s="39">
        <v>5.6228818893E8</v>
      </c>
      <c r="O55" t="n" s="39">
        <v>4.6494723903E8</v>
      </c>
      <c r="P55" t="n" s="39">
        <v>4.0810411826E8</v>
      </c>
      <c r="Q55" t="n" s="39">
        <v>7.9618998707E8</v>
      </c>
      <c r="R55" t="n" s="39">
        <v>9.3977586973E8</v>
      </c>
      <c r="S55" t="n" s="39">
        <v>1.033928778E9</v>
      </c>
      <c r="T55" t="n" s="39">
        <v>1.203004382E9</v>
      </c>
      <c r="U55" t="n" s="39">
        <v>7.0570458E8</v>
      </c>
      <c r="V55" t="n" s="39">
        <v>6.33003864E8</v>
      </c>
      <c r="W55" t="n" s="39">
        <v>4.01102041E8</v>
      </c>
      <c r="X55" t="n" s="39">
        <v>2.4301636174E8</v>
      </c>
      <c r="Y55" t="n" s="39">
        <v>1.8251142045E8</v>
      </c>
    </row>
    <row r="56">
      <c r="A56" t="s">
        <v>520</v>
      </c>
      <c r="B56" t="s">
        <v>521</v>
      </c>
      <c r="C56" t="n" s="39">
        <v>-3.4299598677E8</v>
      </c>
      <c r="D56" t="n" s="39">
        <v>-5.2485918929E8</v>
      </c>
      <c r="E56" t="n" s="39">
        <v>-8.0314192021E8</v>
      </c>
      <c r="F56" t="n" s="39">
        <v>-2.9345100071E8</v>
      </c>
      <c r="G56" t="n" s="39">
        <v>-2.246902855E8</v>
      </c>
      <c r="H56" t="n" s="39">
        <v>-5.8389334809E8</v>
      </c>
      <c r="I56" t="n" s="39">
        <v>-6.0288408822E8</v>
      </c>
      <c r="J56" t="n" s="39">
        <v>-1.1069572165E8</v>
      </c>
      <c r="K56" t="n" s="39">
        <v>-3.3225068081E8</v>
      </c>
      <c r="L56" t="n" s="40">
        <v>-5.58057511E7</v>
      </c>
      <c r="M56" t="n" s="39">
        <v>-1.4073826473E8</v>
      </c>
      <c r="N56" t="n" s="39">
        <v>-1.6428818893E8</v>
      </c>
      <c r="O56" t="n" s="39">
        <v>2.6215222101E8</v>
      </c>
      <c r="P56" t="n" s="39">
        <v>-1.0310411826E8</v>
      </c>
      <c r="Q56" t="n" s="39">
        <v>-4.0336388707E8</v>
      </c>
      <c r="R56" t="n" s="39">
        <v>-1.6331968873E8</v>
      </c>
      <c r="S56" t="n" s="39">
        <v>-1.72365734E8</v>
      </c>
      <c r="T56" t="n" s="39">
        <v>2.54980304E8</v>
      </c>
      <c r="U56" t="n" s="39">
        <v>1.22403316E8</v>
      </c>
      <c r="V56" t="n" s="39">
        <v>2.83091803E8</v>
      </c>
      <c r="W56" t="n" s="40">
        <v>-3.4879297E7</v>
      </c>
      <c r="X56" t="n" s="39">
        <v>1.4532292668E8</v>
      </c>
      <c r="Y56" t="n" s="40">
        <v>-3.928576045E7</v>
      </c>
    </row>
    <row r="57">
      <c r="A57" t="s">
        <v>522</v>
      </c>
      <c r="B57" t="s">
        <v>523</v>
      </c>
      <c r="C57" t="n" s="40">
        <v>-52010.16</v>
      </c>
      <c r="D57" t="n" s="40">
        <v>-26360.73</v>
      </c>
      <c r="E57" t="n" s="40">
        <v>43572.43</v>
      </c>
      <c r="F57" t="n" s="40">
        <v>-53890.61</v>
      </c>
      <c r="G57" t="n" s="40">
        <v>49463.02</v>
      </c>
      <c r="H57" t="n" s="40">
        <v>147749.4</v>
      </c>
      <c r="I57" t="n">
        <v>1184.35</v>
      </c>
      <c r="J57" t="n" s="40">
        <v>-423732.3</v>
      </c>
      <c r="K57" t="n" s="40">
        <v>-69545.94</v>
      </c>
      <c r="L57" t="n" s="40">
        <v>774936.07</v>
      </c>
      <c r="M57" t="n" s="40">
        <v>228821.69</v>
      </c>
      <c r="N57" t="n">
        <v>0.0</v>
      </c>
      <c r="O57" t="n" s="40">
        <v>-17517.35</v>
      </c>
      <c r="P57" t="n" s="40">
        <v>113432.54</v>
      </c>
      <c r="Q57" t="n" s="40">
        <v>413961.84</v>
      </c>
      <c r="R57"/>
      <c r="S57" t="n">
        <v>46.0</v>
      </c>
      <c r="T57"/>
      <c r="U57"/>
      <c r="V57"/>
      <c r="W57"/>
      <c r="X57"/>
      <c r="Y57"/>
    </row>
    <row r="58">
      <c r="A58" t="s">
        <v>524</v>
      </c>
      <c r="B58" t="s">
        <v>525</v>
      </c>
      <c r="C58" t="n" s="39">
        <v>-3.6615445906000006E8</v>
      </c>
      <c r="D58" t="n" s="39">
        <v>-1.5439724553E8</v>
      </c>
      <c r="E58" t="n" s="39">
        <v>-1.5754826184E8</v>
      </c>
      <c r="F58" t="n" s="39">
        <v>-2.3887088281E8</v>
      </c>
      <c r="G58" t="n" s="39">
        <v>7.0990557637E8</v>
      </c>
      <c r="H58" t="n" s="39">
        <v>-5.9253337147E8</v>
      </c>
      <c r="I58" t="n" s="40">
        <v>-5.359865553E7</v>
      </c>
      <c r="J58" t="n" s="39">
        <v>5.3398899475E8</v>
      </c>
      <c r="K58" t="n" s="39">
        <v>-1.4453964392E8</v>
      </c>
      <c r="L58" t="n" s="40">
        <v>5.229938296E7</v>
      </c>
      <c r="M58" t="n" s="40">
        <v>4.794358566E7</v>
      </c>
      <c r="N58" t="n" s="40">
        <v>-5.38803056E7</v>
      </c>
      <c r="O58" t="n" s="39">
        <v>4.2389406685E8</v>
      </c>
      <c r="P58" t="n" s="39">
        <v>1.5906502552E8</v>
      </c>
      <c r="Q58" t="n" s="39">
        <v>-1.8658086325E8</v>
      </c>
      <c r="R58" t="n" s="40">
        <v>8.611553555E7</v>
      </c>
      <c r="S58" t="n" s="39">
        <v>1.28989562E8</v>
      </c>
      <c r="T58" t="n" s="40">
        <v>-6.8980498E7</v>
      </c>
      <c r="U58" t="n" s="40">
        <v>-4.1624417E7</v>
      </c>
      <c r="V58" t="n" s="39">
        <v>3.5083466E8</v>
      </c>
      <c r="W58" t="n" s="39">
        <v>-1.14281626E8</v>
      </c>
      <c r="X58" t="n" s="39">
        <v>1.7808606412E8</v>
      </c>
      <c r="Y58" t="n" s="39">
        <v>-1.9724275987E8</v>
      </c>
    </row>
    <row r="59">
      <c r="A59" t="s">
        <v>526</v>
      </c>
      <c r="B59" t="s">
        <v>527</v>
      </c>
      <c r="C59" t="n" s="39">
        <v>5.93812647087E9</v>
      </c>
      <c r="D59" t="n" s="39">
        <v>1.08979675802E9</v>
      </c>
      <c r="E59" t="n" s="39">
        <v>1.24734501986E9</v>
      </c>
      <c r="F59" t="n" s="39">
        <v>1.48621590267E9</v>
      </c>
      <c r="G59" t="n" s="39">
        <v>7.763103263E8</v>
      </c>
      <c r="H59" t="n" s="39">
        <v>1.36884369777E9</v>
      </c>
      <c r="I59" t="n" s="39">
        <v>1.4224423533E9</v>
      </c>
      <c r="J59" t="n" s="39">
        <v>8.7602880171E8</v>
      </c>
      <c r="K59" t="n" s="39">
        <v>1.02056844563E9</v>
      </c>
      <c r="L59" t="n" s="39">
        <v>9.6826906267E8</v>
      </c>
      <c r="M59" t="n" s="39">
        <v>9.2032547701E8</v>
      </c>
      <c r="N59" t="n" s="39">
        <v>9.7420578261E8</v>
      </c>
      <c r="O59" t="n" s="39">
        <v>5.5031171576E8</v>
      </c>
      <c r="P59" t="n" s="39">
        <v>3.9124669024E8</v>
      </c>
      <c r="Q59" t="n" s="39">
        <v>5.7782755349E8</v>
      </c>
      <c r="R59"/>
      <c r="S59"/>
      <c r="T59"/>
      <c r="U59"/>
      <c r="V59"/>
      <c r="W59"/>
      <c r="X59"/>
      <c r="Y59"/>
    </row>
    <row r="60">
      <c r="A60" t="s">
        <v>528</v>
      </c>
      <c r="B60" t="s">
        <v>529</v>
      </c>
      <c r="C60" t="n" s="39">
        <v>5.571972011809999E9</v>
      </c>
      <c r="D60" t="n" s="39">
        <v>9.3539951249E8</v>
      </c>
      <c r="E60" t="n" s="39">
        <v>1.08979675802E9</v>
      </c>
      <c r="F60" t="n" s="39">
        <v>1.24734501986E9</v>
      </c>
      <c r="G60" t="n" s="39">
        <v>1.48621590267E9</v>
      </c>
      <c r="H60" t="n" s="39">
        <v>7.763103263E8</v>
      </c>
      <c r="I60" t="n" s="39">
        <v>1.36884369777E9</v>
      </c>
      <c r="J60" t="n" s="39">
        <v>1.41001779646E9</v>
      </c>
      <c r="K60" t="n" s="39">
        <v>8.7602880171E8</v>
      </c>
      <c r="L60" t="n" s="39">
        <v>1.02056844563E9</v>
      </c>
      <c r="M60" t="n" s="39">
        <v>9.6826906267E8</v>
      </c>
      <c r="N60" t="n" s="39">
        <v>9.2032547701E8</v>
      </c>
      <c r="O60" t="n" s="39">
        <v>9.7420578261E8</v>
      </c>
      <c r="P60" t="n" s="39">
        <v>5.5031171576E8</v>
      </c>
      <c r="Q60" t="n" s="39">
        <v>3.9124669024E8</v>
      </c>
      <c r="R60"/>
      <c r="S60"/>
      <c r="T60"/>
      <c r="U60"/>
      <c r="V60"/>
      <c r="W60"/>
      <c r="X60"/>
      <c r="Y60"/>
    </row>
  </sheetData>
  <pageMargins bottom="1" footer="0.511805555555556" header="0.511805555555556" left="0.75" right="0.75" top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汇总总结</vt:lpstr>
      <vt:lpstr>资产负债表</vt:lpstr>
      <vt:lpstr>利润表</vt:lpstr>
      <vt:lpstr>现金流量表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2020-11-28T14:44:00Z</dcterms:created>
  <dc:creator>alexwang</dc:creator>
  <cp:lastModifiedBy>Administrator</cp:lastModifiedBy>
  <dcterms:modified xsi:type="dcterms:W3CDTF">2020-11-29T20:55:10Z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2052-2.7.0.4445</vt:lpwstr>
  </property>
</Properties>
</file>