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 filterPrivacy="1"/>
  <xr:revisionPtr revIDLastSave="0" documentId="13_ncr:1_{2961D6DA-4341-45D0-AA7B-F94294F303E7}" xr6:coauthVersionLast="43" xr6:coauthVersionMax="43" xr10:uidLastSave="{00000000-0000-0000-0000-000000000000}"/>
  <bookViews>
    <workbookView xWindow="-24120" yWindow="-2025" windowWidth="24240" windowHeight="13140" xr2:uid="{00000000-000D-0000-FFFF-FFFF00000000}"/>
  </bookViews>
  <sheets>
    <sheet name="Timonel Features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7" i="1" l="1"/>
  <c r="N13" i="1"/>
  <c r="N12" i="1"/>
  <c r="N11" i="1"/>
  <c r="N10" i="1"/>
  <c r="N9" i="1"/>
  <c r="N8" i="1"/>
  <c r="N7" i="1"/>
  <c r="N6" i="1"/>
  <c r="J13" i="1" l="1"/>
  <c r="J12" i="1"/>
  <c r="J11" i="1"/>
  <c r="J10" i="1"/>
  <c r="J9" i="1"/>
  <c r="J8" i="1"/>
  <c r="J7" i="1"/>
  <c r="J6" i="1"/>
  <c r="M13" i="1"/>
  <c r="M12" i="1"/>
  <c r="M11" i="1"/>
  <c r="M10" i="1"/>
  <c r="M9" i="1"/>
  <c r="M8" i="1"/>
  <c r="M6" i="1"/>
  <c r="B15" i="1" l="1"/>
  <c r="C15" i="1"/>
  <c r="D15" i="1"/>
  <c r="E15" i="1"/>
  <c r="F15" i="1"/>
  <c r="G15" i="1"/>
  <c r="H15" i="1"/>
  <c r="I15" i="1"/>
  <c r="K15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J4" authorId="0" shapeId="0" xr:uid="{6FC214D4-03D7-4B16-8516-9FAAAE831DFC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This is to activate individual feature bits and check which code the bootloader should return when running the GETTMNLV command.</t>
        </r>
      </text>
    </comment>
    <comment ref="M4" authorId="0" shapeId="0" xr:uid="{62E79E33-C3AF-46A1-95BB-A6856B49BCD7}">
      <text>
        <r>
          <rPr>
            <b/>
            <sz val="9"/>
            <color indexed="81"/>
            <rFont val="Tahoma"/>
            <charset val="1"/>
          </rPr>
          <t xml:space="preserve">Author:
</t>
        </r>
        <r>
          <rPr>
            <sz val="9"/>
            <color indexed="81"/>
            <rFont val="Tahoma"/>
            <family val="2"/>
          </rPr>
          <t>This is to enter the code got by with the GETTMNLV command and obtain the enabled features.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<sst xmlns="http://schemas.openxmlformats.org/spreadsheetml/2006/main" count="86" uniqueCount="18">
  <si>
    <t>|</t>
  </si>
  <si>
    <t>ENABLE_LED_UI</t>
  </si>
  <si>
    <t>└</t>
  </si>
  <si>
    <t>│</t>
  </si>
  <si>
    <t>APP_USE_TPL_PG</t>
  </si>
  <si>
    <t>TWO_STEP_INIT</t>
  </si>
  <si>
    <t>USE_WDT_RESET</t>
  </si>
  <si>
    <t>CHECK_EMPTY_FL</t>
  </si>
  <si>
    <t>CMD_READFLASH</t>
  </si>
  <si>
    <t xml:space="preserve">TML_FEATURES CODE: </t>
  </si>
  <si>
    <t>—</t>
  </si>
  <si>
    <t xml:space="preserve">  &lt;-- Activate Features Here</t>
  </si>
  <si>
    <t>or</t>
  </si>
  <si>
    <t>Enter Features Code Here --&gt;</t>
  </si>
  <si>
    <t>Timonel Features</t>
  </si>
  <si>
    <t>AUTO_PAGE_ADDR</t>
  </si>
  <si>
    <t>CMD_SETPGADDR</t>
  </si>
  <si>
    <t>Timonel Feature Checker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</si>
</sst>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3" fillId="2" borderId="1" xfId="0" applyFont="1" applyFill="1" applyBorder="1" applyAlignment="1">
      <alignment horizontal="center"/>
    </xf>
    <xf numFmtId="0" fontId="2" fillId="3" borderId="0" xfId="0" applyFont="1" applyFill="1"/>
    <xf numFmtId="0" fontId="0" fillId="3" borderId="0" xfId="0" applyFill="1"/>
    <xf numFmtId="0" fontId="0" fillId="3" borderId="0" xfId="0" quotePrefix="1" applyFill="1" applyAlignment="1">
      <alignment horizontal="center"/>
    </xf>
    <xf numFmtId="0" fontId="0" fillId="3" borderId="0" xfId="0" applyFill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right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5" fillId="3" borderId="5" xfId="0" applyFont="1" applyFill="1" applyBorder="1"/>
    <xf numFmtId="0" fontId="5" fillId="3" borderId="6" xfId="0" applyFont="1" applyFill="1" applyBorder="1"/>
    <xf numFmtId="0" fontId="5" fillId="3" borderId="7" xfId="0" applyFont="1" applyFill="1" applyBorder="1"/>
    <xf numFmtId="0" fontId="6" fillId="3" borderId="0" xfId="0" applyFont="1" applyFill="1"/>
    <xf numFmtId="0" fontId="0" fillId="3" borderId="0" xfId="0" applyFill="1" applyAlignment="1"/>
    <xf numFmtId="0" fontId="4" fillId="3" borderId="11" xfId="0" applyFont="1" applyFill="1" applyBorder="1"/>
    <xf numFmtId="0" fontId="4" fillId="3" borderId="0" xfId="0" applyFont="1" applyFill="1" applyBorder="1"/>
    <xf numFmtId="0" fontId="4" fillId="3" borderId="12" xfId="0" applyFont="1" applyFill="1" applyBorder="1"/>
    <xf numFmtId="0" fontId="4" fillId="3" borderId="13" xfId="0" applyFont="1" applyFill="1" applyBorder="1"/>
    <xf numFmtId="0" fontId="4" fillId="3" borderId="14" xfId="0" applyFont="1" applyFill="1" applyBorder="1"/>
    <xf numFmtId="0" fontId="4" fillId="3" borderId="15" xfId="0" applyFont="1" applyFill="1" applyBorder="1"/>
    <xf numFmtId="0" fontId="4" fillId="3" borderId="0" xfId="0" applyFont="1" applyFill="1" applyAlignment="1">
      <alignment horizontal="center"/>
    </xf>
    <xf numFmtId="0" fontId="5" fillId="3" borderId="1" xfId="0" applyFont="1" applyFill="1" applyBorder="1"/>
    <xf numFmtId="0" fontId="1" fillId="3" borderId="8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</cellXfs>
  <cellStyles count="1">
    <cellStyle name="Normal" xfId="0" builtinId="0"/>
  </cellStyles>
  <dxfs count="20"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ont>
        <color theme="0"/>
      </font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314325</xdr:colOff>
      <xdr:row>1</xdr:row>
      <xdr:rowOff>9525</xdr:rowOff>
    </xdr:from>
    <xdr:to>
      <xdr:col>19</xdr:col>
      <xdr:colOff>257175</xdr:colOff>
      <xdr:row>3</xdr:row>
      <xdr:rowOff>72258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A99408C-972A-470F-938F-0ABF360106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62925" y="200025"/>
          <a:ext cx="1095375" cy="4532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T26"/>
  <sheetViews>
    <sheetView tabSelected="1" workbookViewId="0"/>
  </sheetViews>
  <sheetFormatPr defaultRowHeight="15" x14ac:dyDescent="0.25"/>
  <cols>
    <col min="1" max="1" width="2.7109375" style="3" customWidth="1"/>
    <col min="2" max="9" width="3.7109375" style="3" customWidth="1"/>
    <col min="10" max="10" width="21.7109375" style="3" customWidth="1"/>
    <col min="11" max="11" width="9.140625" style="3"/>
    <col min="12" max="12" width="9.140625" style="3" customWidth="1"/>
    <col min="13" max="13" width="21.7109375" style="3" customWidth="1"/>
    <col min="14" max="14" width="5.28515625" style="3" customWidth="1"/>
    <col min="15" max="16" width="9.140625" style="3"/>
    <col min="17" max="17" width="7.28515625" style="3" customWidth="1"/>
    <col min="18" max="18" width="0.85546875" style="3" customWidth="1"/>
    <col min="19" max="16384" width="9.140625" style="3"/>
  </cols>
  <sheetData>
    <row r="2" spans="2:20" ht="15.75" x14ac:dyDescent="0.25">
      <c r="B2" s="2" t="s">
        <v>17</v>
      </c>
    </row>
    <row r="4" spans="2:20" ht="15.75" x14ac:dyDescent="0.25">
      <c r="B4" s="10">
        <v>0</v>
      </c>
      <c r="C4" s="11">
        <v>0</v>
      </c>
      <c r="D4" s="11">
        <v>1</v>
      </c>
      <c r="E4" s="11">
        <v>0</v>
      </c>
      <c r="F4" s="11">
        <v>0</v>
      </c>
      <c r="G4" s="11">
        <v>0</v>
      </c>
      <c r="H4" s="11">
        <v>1</v>
      </c>
      <c r="I4" s="12">
        <v>0</v>
      </c>
      <c r="J4" s="16" t="s">
        <v>11</v>
      </c>
      <c r="L4" s="17" t="s">
        <v>12</v>
      </c>
      <c r="M4" s="16" t="s">
        <v>13</v>
      </c>
      <c r="O4" s="1">
        <v>34</v>
      </c>
    </row>
    <row r="5" spans="2:20" x14ac:dyDescent="0.25">
      <c r="B5" s="4" t="s">
        <v>0</v>
      </c>
      <c r="C5" s="4" t="s">
        <v>0</v>
      </c>
      <c r="D5" s="4" t="s">
        <v>0</v>
      </c>
      <c r="E5" s="4" t="s">
        <v>0</v>
      </c>
      <c r="F5" s="4" t="s">
        <v>0</v>
      </c>
      <c r="G5" s="4" t="s">
        <v>0</v>
      </c>
      <c r="H5" s="4" t="s">
        <v>3</v>
      </c>
      <c r="I5" s="4" t="s">
        <v>0</v>
      </c>
      <c r="Q5" s="26" t="s">
        <v>14</v>
      </c>
      <c r="R5" s="27"/>
      <c r="S5" s="27"/>
      <c r="T5" s="28"/>
    </row>
    <row r="6" spans="2:20" x14ac:dyDescent="0.25">
      <c r="B6" s="4" t="s">
        <v>0</v>
      </c>
      <c r="C6" s="4" t="s">
        <v>0</v>
      </c>
      <c r="D6" s="4" t="s">
        <v>0</v>
      </c>
      <c r="E6" s="4" t="s">
        <v>0</v>
      </c>
      <c r="F6" s="4" t="s">
        <v>0</v>
      </c>
      <c r="G6" s="4" t="s">
        <v>0</v>
      </c>
      <c r="H6" s="4" t="s">
        <v>0</v>
      </c>
      <c r="I6" s="4" t="s">
        <v>2</v>
      </c>
      <c r="J6" s="13" t="str">
        <f>$S6</f>
        <v>ENABLE_LED_UI</v>
      </c>
      <c r="M6" s="25" t="str">
        <f>$S6</f>
        <v>ENABLE_LED_UI</v>
      </c>
      <c r="N6" s="24" t="str">
        <f>IF(_xlfn.BITAND($O$4,(2^0))&gt;0,"True","False")</f>
        <v>False</v>
      </c>
      <c r="Q6" s="18">
        <v>1</v>
      </c>
      <c r="R6" s="19"/>
      <c r="S6" s="19" t="s">
        <v>1</v>
      </c>
      <c r="T6" s="20"/>
    </row>
    <row r="7" spans="2:20" x14ac:dyDescent="0.25">
      <c r="B7" s="4" t="s">
        <v>0</v>
      </c>
      <c r="C7" s="4" t="s">
        <v>0</v>
      </c>
      <c r="D7" s="4" t="s">
        <v>0</v>
      </c>
      <c r="E7" s="4" t="s">
        <v>0</v>
      </c>
      <c r="F7" s="4" t="s">
        <v>0</v>
      </c>
      <c r="G7" s="4" t="s">
        <v>0</v>
      </c>
      <c r="H7" s="4" t="s">
        <v>2</v>
      </c>
      <c r="I7" s="4" t="s">
        <v>10</v>
      </c>
      <c r="J7" s="14" t="str">
        <f t="shared" ref="J7:J13" si="0">$S7</f>
        <v>AUTO_PAGE_ADDR</v>
      </c>
      <c r="M7" s="25" t="str">
        <f t="shared" ref="M7:M13" si="1">$S7</f>
        <v>AUTO_PAGE_ADDR</v>
      </c>
      <c r="N7" s="24" t="str">
        <f>IF(_xlfn.BITAND($O$4,(2^1))&gt;0,"True","False")</f>
        <v>True</v>
      </c>
      <c r="Q7" s="18">
        <v>2</v>
      </c>
      <c r="R7" s="19"/>
      <c r="S7" s="19" t="s">
        <v>15</v>
      </c>
      <c r="T7" s="20"/>
    </row>
    <row r="8" spans="2:20" x14ac:dyDescent="0.25">
      <c r="B8" s="4" t="s">
        <v>0</v>
      </c>
      <c r="C8" s="4" t="s">
        <v>0</v>
      </c>
      <c r="D8" s="4" t="s">
        <v>0</v>
      </c>
      <c r="E8" s="4" t="s">
        <v>0</v>
      </c>
      <c r="F8" s="4" t="s">
        <v>0</v>
      </c>
      <c r="G8" s="4" t="s">
        <v>2</v>
      </c>
      <c r="H8" s="4" t="s">
        <v>10</v>
      </c>
      <c r="I8" s="4" t="s">
        <v>10</v>
      </c>
      <c r="J8" s="14" t="str">
        <f t="shared" si="0"/>
        <v>APP_USE_TPL_PG</v>
      </c>
      <c r="M8" s="25" t="str">
        <f t="shared" si="1"/>
        <v>APP_USE_TPL_PG</v>
      </c>
      <c r="N8" s="24" t="str">
        <f>IF(_xlfn.BITAND($O$4,(2^2))&gt;0,"True","False")</f>
        <v>False</v>
      </c>
      <c r="Q8" s="18">
        <v>4</v>
      </c>
      <c r="R8" s="19"/>
      <c r="S8" s="19" t="s">
        <v>4</v>
      </c>
      <c r="T8" s="20"/>
    </row>
    <row r="9" spans="2:20" x14ac:dyDescent="0.25">
      <c r="B9" s="4" t="s">
        <v>0</v>
      </c>
      <c r="C9" s="4" t="s">
        <v>0</v>
      </c>
      <c r="D9" s="4" t="s">
        <v>0</v>
      </c>
      <c r="E9" s="4" t="s">
        <v>0</v>
      </c>
      <c r="F9" s="4" t="s">
        <v>2</v>
      </c>
      <c r="G9" s="4" t="s">
        <v>10</v>
      </c>
      <c r="H9" s="4" t="s">
        <v>10</v>
      </c>
      <c r="I9" s="4" t="s">
        <v>10</v>
      </c>
      <c r="J9" s="14" t="str">
        <f t="shared" si="0"/>
        <v>CMD_SETPGADDR</v>
      </c>
      <c r="M9" s="25" t="str">
        <f t="shared" si="1"/>
        <v>CMD_SETPGADDR</v>
      </c>
      <c r="N9" s="24" t="str">
        <f>IF(_xlfn.BITAND($O$4,(2^3))&gt;0,"True","False")</f>
        <v>False</v>
      </c>
      <c r="Q9" s="18">
        <v>8</v>
      </c>
      <c r="R9" s="19"/>
      <c r="S9" s="19" t="s">
        <v>16</v>
      </c>
      <c r="T9" s="20"/>
    </row>
    <row r="10" spans="2:20" x14ac:dyDescent="0.25">
      <c r="B10" s="4" t="s">
        <v>0</v>
      </c>
      <c r="C10" s="4" t="s">
        <v>0</v>
      </c>
      <c r="D10" s="4" t="s">
        <v>0</v>
      </c>
      <c r="E10" s="4" t="s">
        <v>2</v>
      </c>
      <c r="F10" s="4" t="s">
        <v>10</v>
      </c>
      <c r="G10" s="4" t="s">
        <v>10</v>
      </c>
      <c r="H10" s="4" t="s">
        <v>10</v>
      </c>
      <c r="I10" s="4" t="s">
        <v>10</v>
      </c>
      <c r="J10" s="14" t="str">
        <f t="shared" si="0"/>
        <v>TWO_STEP_INIT</v>
      </c>
      <c r="M10" s="25" t="str">
        <f t="shared" si="1"/>
        <v>TWO_STEP_INIT</v>
      </c>
      <c r="N10" s="24" t="str">
        <f>IF(_xlfn.BITAND($O$4,(2^4))&gt;0,"True","False")</f>
        <v>False</v>
      </c>
      <c r="Q10" s="18">
        <v>16</v>
      </c>
      <c r="R10" s="19"/>
      <c r="S10" s="19" t="s">
        <v>5</v>
      </c>
      <c r="T10" s="20"/>
    </row>
    <row r="11" spans="2:20" x14ac:dyDescent="0.25">
      <c r="B11" s="4" t="s">
        <v>0</v>
      </c>
      <c r="C11" s="4" t="s">
        <v>0</v>
      </c>
      <c r="D11" s="4" t="s">
        <v>2</v>
      </c>
      <c r="E11" s="4" t="s">
        <v>10</v>
      </c>
      <c r="F11" s="4" t="s">
        <v>10</v>
      </c>
      <c r="G11" s="4" t="s">
        <v>10</v>
      </c>
      <c r="H11" s="4" t="s">
        <v>10</v>
      </c>
      <c r="I11" s="4" t="s">
        <v>10</v>
      </c>
      <c r="J11" s="14" t="str">
        <f t="shared" si="0"/>
        <v>USE_WDT_RESET</v>
      </c>
      <c r="M11" s="25" t="str">
        <f t="shared" si="1"/>
        <v>USE_WDT_RESET</v>
      </c>
      <c r="N11" s="24" t="str">
        <f>IF(_xlfn.BITAND($O$4,(2^5))&gt;0,"True","False")</f>
        <v>True</v>
      </c>
      <c r="Q11" s="18">
        <v>32</v>
      </c>
      <c r="R11" s="19"/>
      <c r="S11" s="19" t="s">
        <v>6</v>
      </c>
      <c r="T11" s="20"/>
    </row>
    <row r="12" spans="2:20" x14ac:dyDescent="0.25">
      <c r="B12" s="4" t="s">
        <v>0</v>
      </c>
      <c r="C12" s="4" t="s">
        <v>2</v>
      </c>
      <c r="D12" s="4" t="s">
        <v>10</v>
      </c>
      <c r="E12" s="4" t="s">
        <v>10</v>
      </c>
      <c r="F12" s="4" t="s">
        <v>10</v>
      </c>
      <c r="G12" s="4" t="s">
        <v>10</v>
      </c>
      <c r="H12" s="4" t="s">
        <v>10</v>
      </c>
      <c r="I12" s="4" t="s">
        <v>10</v>
      </c>
      <c r="J12" s="14" t="str">
        <f t="shared" si="0"/>
        <v>CHECK_EMPTY_FL</v>
      </c>
      <c r="M12" s="25" t="str">
        <f t="shared" si="1"/>
        <v>CHECK_EMPTY_FL</v>
      </c>
      <c r="N12" s="24" t="str">
        <f>IF(_xlfn.BITAND($O$4,(2^6))&gt;0,"True","False")</f>
        <v>False</v>
      </c>
      <c r="Q12" s="18">
        <v>64</v>
      </c>
      <c r="R12" s="19"/>
      <c r="S12" s="19" t="s">
        <v>7</v>
      </c>
      <c r="T12" s="20"/>
    </row>
    <row r="13" spans="2:20" x14ac:dyDescent="0.25">
      <c r="B13" s="4" t="s">
        <v>2</v>
      </c>
      <c r="C13" s="4" t="s">
        <v>10</v>
      </c>
      <c r="D13" s="4" t="s">
        <v>10</v>
      </c>
      <c r="E13" s="4" t="s">
        <v>10</v>
      </c>
      <c r="F13" s="4" t="s">
        <v>10</v>
      </c>
      <c r="G13" s="4" t="s">
        <v>10</v>
      </c>
      <c r="H13" s="4" t="s">
        <v>10</v>
      </c>
      <c r="I13" s="4" t="s">
        <v>10</v>
      </c>
      <c r="J13" s="15" t="str">
        <f t="shared" si="0"/>
        <v>CMD_READFLASH</v>
      </c>
      <c r="M13" s="25" t="str">
        <f t="shared" si="1"/>
        <v>CMD_READFLASH</v>
      </c>
      <c r="N13" s="24" t="str">
        <f>IF(_xlfn.BITAND($O$4,(2^7))&gt;0,"True","False")</f>
        <v>False</v>
      </c>
      <c r="Q13" s="21">
        <v>128</v>
      </c>
      <c r="R13" s="22"/>
      <c r="S13" s="22" t="s">
        <v>8</v>
      </c>
      <c r="T13" s="23"/>
    </row>
    <row r="14" spans="2:20" x14ac:dyDescent="0.25">
      <c r="B14" s="5"/>
      <c r="C14" s="5"/>
      <c r="D14" s="5"/>
      <c r="E14" s="5"/>
      <c r="F14" s="5"/>
      <c r="G14" s="5"/>
      <c r="H14" s="5"/>
      <c r="I14" s="5"/>
    </row>
    <row r="15" spans="2:20" ht="15.75" x14ac:dyDescent="0.25">
      <c r="B15" s="6">
        <f>B4*(2^7)</f>
        <v>0</v>
      </c>
      <c r="C15" s="7">
        <f>C4*(2^6)</f>
        <v>0</v>
      </c>
      <c r="D15" s="7">
        <f>D4*(2^5)</f>
        <v>32</v>
      </c>
      <c r="E15" s="7">
        <f>E4*(2^4)</f>
        <v>0</v>
      </c>
      <c r="F15" s="7">
        <f>F4*(2^3)</f>
        <v>0</v>
      </c>
      <c r="G15" s="7">
        <f>G4*(2^2)</f>
        <v>0</v>
      </c>
      <c r="H15" s="7">
        <f>H4*(2^1)</f>
        <v>2</v>
      </c>
      <c r="I15" s="8">
        <f>I4*(2^0)</f>
        <v>0</v>
      </c>
      <c r="J15" s="9" t="s">
        <v>9</v>
      </c>
      <c r="K15" s="1">
        <f>SUM(B15:I15)</f>
        <v>34</v>
      </c>
    </row>
    <row r="16" spans="2:20" x14ac:dyDescent="0.25">
      <c r="B16" s="5"/>
      <c r="C16" s="5"/>
      <c r="D16" s="5"/>
      <c r="E16" s="5"/>
      <c r="F16" s="5"/>
      <c r="G16" s="5"/>
      <c r="H16" s="5"/>
      <c r="I16" s="5"/>
    </row>
    <row r="17" spans="2:9" x14ac:dyDescent="0.25">
      <c r="B17" s="5"/>
      <c r="C17" s="5"/>
      <c r="D17" s="5"/>
      <c r="E17" s="5"/>
      <c r="F17" s="5"/>
      <c r="G17" s="5"/>
      <c r="H17" s="5"/>
      <c r="I17" s="5"/>
    </row>
    <row r="18" spans="2:9" x14ac:dyDescent="0.25">
      <c r="B18" s="5"/>
      <c r="C18" s="5"/>
      <c r="D18" s="5"/>
      <c r="E18" s="5"/>
      <c r="F18" s="5"/>
      <c r="G18" s="5"/>
      <c r="H18" s="5"/>
      <c r="I18" s="5"/>
    </row>
    <row r="19" spans="2:9" x14ac:dyDescent="0.25">
      <c r="B19" s="5"/>
      <c r="C19" s="5"/>
      <c r="D19" s="5"/>
      <c r="E19" s="5"/>
      <c r="F19" s="5"/>
      <c r="G19" s="5"/>
      <c r="H19" s="5"/>
      <c r="I19" s="5"/>
    </row>
    <row r="20" spans="2:9" x14ac:dyDescent="0.25">
      <c r="B20" s="5"/>
      <c r="C20" s="5"/>
      <c r="D20" s="5"/>
      <c r="E20" s="5"/>
      <c r="F20" s="5"/>
      <c r="G20" s="5"/>
      <c r="H20" s="5"/>
      <c r="I20" s="5"/>
    </row>
    <row r="21" spans="2:9" x14ac:dyDescent="0.25">
      <c r="B21" s="5"/>
      <c r="C21" s="5"/>
      <c r="D21" s="5"/>
      <c r="E21" s="5"/>
      <c r="F21" s="5"/>
      <c r="G21" s="5"/>
      <c r="H21" s="5"/>
      <c r="I21" s="5"/>
    </row>
    <row r="22" spans="2:9" x14ac:dyDescent="0.25">
      <c r="B22" s="5"/>
      <c r="C22" s="5"/>
      <c r="D22" s="5"/>
      <c r="E22" s="5"/>
      <c r="F22" s="5"/>
      <c r="G22" s="5"/>
      <c r="H22" s="5"/>
      <c r="I22" s="5"/>
    </row>
    <row r="23" spans="2:9" x14ac:dyDescent="0.25">
      <c r="B23" s="5"/>
      <c r="C23" s="5"/>
      <c r="D23" s="5"/>
      <c r="E23" s="5"/>
      <c r="F23" s="5"/>
      <c r="G23" s="5"/>
      <c r="H23" s="5"/>
      <c r="I23" s="5"/>
    </row>
    <row r="24" spans="2:9" x14ac:dyDescent="0.25">
      <c r="B24" s="5"/>
      <c r="C24" s="5"/>
      <c r="D24" s="5"/>
      <c r="E24" s="5"/>
      <c r="F24" s="5"/>
      <c r="G24" s="5"/>
      <c r="H24" s="5"/>
      <c r="I24" s="5"/>
    </row>
    <row r="25" spans="2:9" x14ac:dyDescent="0.25">
      <c r="B25" s="5"/>
      <c r="C25" s="5"/>
      <c r="D25" s="5"/>
      <c r="E25" s="5"/>
      <c r="F25" s="5"/>
      <c r="G25" s="5"/>
      <c r="H25" s="5"/>
      <c r="I25" s="5"/>
    </row>
    <row r="26" spans="2:9" x14ac:dyDescent="0.25">
      <c r="B26" s="5"/>
      <c r="C26" s="5"/>
      <c r="D26" s="5"/>
      <c r="E26" s="5"/>
      <c r="F26" s="5"/>
      <c r="G26" s="5"/>
      <c r="H26" s="5"/>
      <c r="I26" s="5"/>
    </row>
  </sheetData>
  <protectedRanges>
    <protectedRange sqref="O4" name="Features Code"/>
    <protectedRange sqref="B4:I4" name="Features Bits"/>
  </protectedRanges>
  <mergeCells count="1">
    <mergeCell ref="Q5:T5"/>
  </mergeCells>
  <conditionalFormatting sqref="B4">
    <cfRule type="cellIs" dxfId="19" priority="46" operator="equal">
      <formula>1</formula>
    </cfRule>
    <cfRule type="cellIs" dxfId="18" priority="47" operator="equal">
      <formula>0</formula>
    </cfRule>
  </conditionalFormatting>
  <conditionalFormatting sqref="C4:I4">
    <cfRule type="cellIs" dxfId="17" priority="44" operator="equal">
      <formula>1</formula>
    </cfRule>
    <cfRule type="cellIs" dxfId="16" priority="45" operator="equal">
      <formula>0</formula>
    </cfRule>
  </conditionalFormatting>
  <conditionalFormatting sqref="J6">
    <cfRule type="expression" dxfId="15" priority="42">
      <formula>$I$4=1</formula>
    </cfRule>
  </conditionalFormatting>
  <conditionalFormatting sqref="J7">
    <cfRule type="expression" dxfId="14" priority="37">
      <formula>$H$4=1</formula>
    </cfRule>
  </conditionalFormatting>
  <conditionalFormatting sqref="J8">
    <cfRule type="expression" dxfId="13" priority="36">
      <formula>$G$4=1</formula>
    </cfRule>
  </conditionalFormatting>
  <conditionalFormatting sqref="J9">
    <cfRule type="expression" dxfId="12" priority="35">
      <formula>$F$4=1</formula>
    </cfRule>
  </conditionalFormatting>
  <conditionalFormatting sqref="J10">
    <cfRule type="expression" dxfId="11" priority="34">
      <formula>$E$4=1</formula>
    </cfRule>
  </conditionalFormatting>
  <conditionalFormatting sqref="J11">
    <cfRule type="expression" dxfId="10" priority="33">
      <formula>$D$4=1</formula>
    </cfRule>
  </conditionalFormatting>
  <conditionalFormatting sqref="J12">
    <cfRule type="expression" dxfId="9" priority="32">
      <formula>$C$4=1</formula>
    </cfRule>
  </conditionalFormatting>
  <conditionalFormatting sqref="J13">
    <cfRule type="expression" dxfId="8" priority="31">
      <formula>$B$4=1</formula>
    </cfRule>
  </conditionalFormatting>
  <conditionalFormatting sqref="M6">
    <cfRule type="expression" dxfId="7" priority="22">
      <formula>$N$6="True"</formula>
    </cfRule>
  </conditionalFormatting>
  <conditionalFormatting sqref="M7">
    <cfRule type="expression" dxfId="6" priority="7">
      <formula>$N$7="True"</formula>
    </cfRule>
  </conditionalFormatting>
  <conditionalFormatting sqref="M8">
    <cfRule type="expression" dxfId="5" priority="6">
      <formula>$N$8="True"</formula>
    </cfRule>
  </conditionalFormatting>
  <conditionalFormatting sqref="M9">
    <cfRule type="expression" dxfId="4" priority="5">
      <formula>$N$9="True"</formula>
    </cfRule>
  </conditionalFormatting>
  <conditionalFormatting sqref="M11">
    <cfRule type="expression" dxfId="3" priority="4">
      <formula>$N$11="True"</formula>
    </cfRule>
  </conditionalFormatting>
  <conditionalFormatting sqref="M12">
    <cfRule type="expression" dxfId="2" priority="3">
      <formula>$N$12="True"</formula>
    </cfRule>
  </conditionalFormatting>
  <conditionalFormatting sqref="M13">
    <cfRule type="expression" dxfId="1" priority="2">
      <formula>$N$13="True"</formula>
    </cfRule>
  </conditionalFormatting>
  <conditionalFormatting sqref="M10">
    <cfRule type="expression" dxfId="0" priority="1">
      <formula>$N$10="True"</formula>
    </cfRule>
  </conditionalFormatting>
  <dataValidations count="2">
    <dataValidation type="whole" allowBlank="1" showInputMessage="1" showErrorMessage="1" errorTitle="Features Bits" error="Invalid Value. Please enter 0 (Inactive Feature) or 1 (Active Feature)." promptTitle="Feature Bit" prompt="0 = Inactive_x000a_1 = Active" sqref="B4:I4" xr:uid="{BA8F703F-3671-4DE0-BE46-BC5694E6311F}">
      <formula1>0</formula1>
      <formula2>1</formula2>
    </dataValidation>
    <dataValidation type="whole" allowBlank="1" showInputMessage="1" showErrorMessage="1" errorTitle="Features Code" error="Invalid Code. Please enter a code between 0 and 255." promptTitle="Features Code" prompt="Valid range: 0 to 255" sqref="O4" xr:uid="{977080D1-2B00-4000-84BB-7FC4FE3A8C4B}">
      <formula1>0</formula1>
      <formula2>255</formula2>
    </dataValidation>
  </dataValidation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Timonel Features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2019-06-06T14:52:45Z</dcterms:modified>
</cp:coreProperties>
</file>