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asanova\source\Repos\timonel\timonel-bootloader\tools\"/>
    </mc:Choice>
  </mc:AlternateContent>
  <xr:revisionPtr revIDLastSave="0" documentId="13_ncr:1_{1513EABC-4A85-4E99-9604-BBB17A9767B1}" xr6:coauthVersionLast="43" xr6:coauthVersionMax="43" xr10:uidLastSave="{00000000-0000-0000-0000-000000000000}"/>
  <bookViews>
    <workbookView xWindow="-24120" yWindow="-2025" windowWidth="24240" windowHeight="13140" xr2:uid="{ABD4CCDA-F4A4-439D-9C09-155572B43623}"/>
  </bookViews>
  <sheets>
    <sheet name="RJMP Trampoline Calc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2" i="1" l="1"/>
  <c r="P22" i="1"/>
  <c r="Q18" i="1" l="1"/>
  <c r="P18" i="1"/>
  <c r="B20" i="1" l="1"/>
  <c r="I18" i="1"/>
  <c r="D6" i="1"/>
  <c r="D12" i="1" s="1"/>
  <c r="C12" i="1" s="1"/>
  <c r="B12" i="1" s="1"/>
  <c r="P5" i="1"/>
  <c r="O5" i="1" s="1"/>
  <c r="U4" i="1"/>
  <c r="T4" i="1"/>
  <c r="O4" i="1"/>
  <c r="C31" i="1" l="1"/>
  <c r="B18" i="1"/>
  <c r="D18" i="1" s="1"/>
  <c r="I19" i="1"/>
  <c r="E31" i="1"/>
  <c r="I20" i="1"/>
  <c r="E18" i="1"/>
  <c r="E29" i="1"/>
  <c r="D10" i="1"/>
  <c r="C10" i="1" s="1"/>
  <c r="B10" i="1" s="1"/>
  <c r="B22" i="1"/>
  <c r="C18" i="1" l="1"/>
  <c r="E21" i="1" l="1"/>
  <c r="E20" i="1" s="1"/>
  <c r="E22" i="1"/>
  <c r="D22" i="1"/>
  <c r="D21" i="1" l="1"/>
  <c r="D20" i="1" s="1"/>
  <c r="E25" i="1"/>
  <c r="D25" i="1" l="1"/>
  <c r="E26" i="1"/>
  <c r="D26" i="1" s="1"/>
  <c r="D29" i="1" s="1"/>
  <c r="D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Casanova</author>
  </authors>
  <commentList>
    <comment ref="D4" authorId="0" shapeId="0" xr:uid="{2BED8EF7-0CFD-4C0C-AAD7-587B2D24298E}">
      <text>
        <r>
          <rPr>
            <b/>
            <sz val="9"/>
            <color indexed="81"/>
            <rFont val="Tahoma"/>
            <family val="2"/>
          </rPr>
          <t xml:space="preserve">Gustavo Casanova:
</t>
        </r>
        <r>
          <rPr>
            <sz val="9"/>
            <color indexed="81"/>
            <rFont val="Tahoma"/>
            <family val="2"/>
          </rPr>
          <t xml:space="preserve">Fill this with the application's hex first two data bytes (reset vector).
</t>
        </r>
      </text>
    </comment>
    <comment ref="I6" authorId="0" shapeId="0" xr:uid="{5C37D715-6CAA-480A-9C6F-34859BA33314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This is the application's original reset vector location, for most cases, it is not necessary to change it.</t>
        </r>
      </text>
    </comment>
    <comment ref="I16" authorId="0" shapeId="0" xr:uid="{F9349D1B-8CFF-4A4E-8D83-D4EE8E854EEA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Fill this with the Timonel bootloader's memory start location.
</t>
        </r>
      </text>
    </comment>
    <comment ref="C31" authorId="0" shapeId="0" xr:uid="{734DD4FE-4117-4B31-B4B1-0D0C4627E256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This is the trampoline memory address, just two bytes before the Timonel bootloader starting address.</t>
        </r>
      </text>
    </comment>
    <comment ref="D31" authorId="0" shapeId="0" xr:uid="{7528B088-F2C6-4C47-8928-F7BD664EBEF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This is the RJMP trampoline data that must be placed just before the bootloader start address.</t>
        </r>
      </text>
    </comment>
  </commentList>
</comments>
</file>

<file path=xl/sharedStrings.xml><?xml version="1.0" encoding="utf-8"?>
<sst xmlns="http://schemas.openxmlformats.org/spreadsheetml/2006/main" count="35" uniqueCount="29">
  <si>
    <t xml:space="preserve"> &lt;-- Application Hex File Reset Vector (First two bytes, little endian format: First byte = LSB, Second byte = MSB)</t>
  </si>
  <si>
    <t>&lt;-- Max Mem (Bytes)</t>
  </si>
  <si>
    <t>&lt;-- Max Mem (Words)</t>
  </si>
  <si>
    <t>&lt;-- Highest Mem Position (Bytes)</t>
  </si>
  <si>
    <t xml:space="preserve"> &lt;-- Real Instruction</t>
  </si>
  <si>
    <t>&lt;-- Reset RJMP address</t>
  </si>
  <si>
    <t>Dec</t>
  </si>
  <si>
    <t>Byte</t>
  </si>
  <si>
    <t>Word</t>
  </si>
  <si>
    <t xml:space="preserve"> &lt;-- Jump Offset (if RJMP position + 2 + offset &gt; 8192, then offset must be a negative value, use two's complement)</t>
  </si>
  <si>
    <t>&lt;-- Jump Position</t>
  </si>
  <si>
    <t xml:space="preserve"> &lt;-- RJMP Length (Words)</t>
  </si>
  <si>
    <t>&lt;-- Timonel Bootloader Start (Hex)</t>
  </si>
  <si>
    <t>&lt;-- Trampoline RJMP address (Dec)</t>
  </si>
  <si>
    <t>&lt;-- Trampoline RJMP address (Bytes)</t>
  </si>
  <si>
    <t>&lt;-- Trampoline RJMP address (Word)</t>
  </si>
  <si>
    <t>C0</t>
  </si>
  <si>
    <t xml:space="preserve"> --&gt; Two's complement</t>
  </si>
  <si>
    <t>^</t>
  </si>
  <si>
    <t>|</t>
  </si>
  <si>
    <t>Timonel Bootloader Trampoline Offset Calculator</t>
  </si>
  <si>
    <t>8E</t>
  </si>
  <si>
    <t>0E</t>
  </si>
  <si>
    <t>Examples:</t>
  </si>
  <si>
    <t>1) attiny85_sos_timer.hex</t>
  </si>
  <si>
    <t>2) attiny85_zx_adc_02.hex</t>
  </si>
  <si>
    <t>03C0</t>
  </si>
  <si>
    <t>1A80</t>
  </si>
  <si>
    <t>Trampoline Memory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</si>
</sst>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quotePrefix="1" applyFon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2" fillId="0" borderId="1" xfId="0" applyFont="1" applyBorder="1"/>
    <xf numFmtId="0" fontId="4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2" fillId="12" borderId="0" xfId="0" applyFont="1" applyFill="1" applyAlignment="1">
      <alignment horizontal="center"/>
    </xf>
    <xf numFmtId="0" fontId="2" fillId="12" borderId="0" xfId="0" applyFont="1" applyFill="1" applyAlignment="1">
      <alignment horizontal="right"/>
    </xf>
    <xf numFmtId="0" fontId="2" fillId="12" borderId="0" xfId="0" quotePrefix="1" applyFont="1" applyFill="1" applyAlignment="1">
      <alignment horizontal="left"/>
    </xf>
    <xf numFmtId="0" fontId="4" fillId="1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quotePrefix="1" applyFont="1"/>
    <xf numFmtId="0" fontId="3" fillId="0" borderId="0" xfId="0" quotePrefix="1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center"/>
    </xf>
    <xf numFmtId="0" fontId="2" fillId="15" borderId="0" xfId="0" applyFont="1" applyFill="1" applyAlignment="1">
      <alignment horizontal="center"/>
    </xf>
    <xf numFmtId="0" fontId="9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85725</xdr:rowOff>
    </xdr:from>
    <xdr:to>
      <xdr:col>2</xdr:col>
      <xdr:colOff>530225</xdr:colOff>
      <xdr:row>3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CBD89-4F91-4A15-BF57-ABAA721D9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85725"/>
          <a:ext cx="1368425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5527-4162-4326-9E5E-F9DD8328FD64}">
  <dimension ref="B2:W68"/>
  <sheetViews>
    <sheetView tabSelected="1" workbookViewId="0"/>
  </sheetViews>
  <sheetFormatPr defaultRowHeight="12.75" x14ac:dyDescent="0.2"/>
  <cols>
    <col min="1" max="1" width="2.7109375" style="2" customWidth="1"/>
    <col min="2" max="5" width="14.140625" style="2" customWidth="1"/>
    <col min="6" max="8" width="9.140625" style="2"/>
    <col min="9" max="10" width="11.140625" style="2" customWidth="1"/>
    <col min="11" max="11" width="9.140625" style="2"/>
    <col min="12" max="13" width="9.140625" style="2" customWidth="1"/>
    <col min="14" max="14" width="2.7109375" style="2" customWidth="1"/>
    <col min="15" max="20" width="9.140625" style="2" customWidth="1"/>
    <col min="21" max="16384" width="9.140625" style="2"/>
  </cols>
  <sheetData>
    <row r="2" spans="2:23" ht="15" x14ac:dyDescent="0.25">
      <c r="D2" s="26" t="s">
        <v>20</v>
      </c>
    </row>
    <row r="3" spans="2:23" customFormat="1" ht="15" x14ac:dyDescent="0.25"/>
    <row r="4" spans="2:23" x14ac:dyDescent="0.2">
      <c r="D4" s="3" t="s">
        <v>26</v>
      </c>
      <c r="E4" s="1" t="s">
        <v>0</v>
      </c>
      <c r="O4" s="4" t="str">
        <f>DEC2HEX(P4,4)</f>
        <v>2000</v>
      </c>
      <c r="P4" s="5">
        <v>8192</v>
      </c>
      <c r="Q4" s="1" t="s">
        <v>1</v>
      </c>
      <c r="T4" s="4" t="str">
        <f>DEC2HEX(U4,4)</f>
        <v>1000</v>
      </c>
      <c r="U4" s="6">
        <f>P4/2</f>
        <v>4096</v>
      </c>
      <c r="V4" s="1" t="s">
        <v>2</v>
      </c>
    </row>
    <row r="5" spans="2:23" ht="12" customHeight="1" x14ac:dyDescent="0.2">
      <c r="O5" s="4" t="str">
        <f t="shared" ref="O5" si="0">DEC2HEX(P5,4)</f>
        <v>1FFF</v>
      </c>
      <c r="P5" s="6">
        <f>P4-1</f>
        <v>8191</v>
      </c>
      <c r="Q5" s="2" t="s">
        <v>3</v>
      </c>
    </row>
    <row r="6" spans="2:23" ht="12" customHeight="1" x14ac:dyDescent="0.2">
      <c r="D6" s="5" t="str">
        <f>CONCATENATE(RIGHT(D4,2),LEFT(D4,2))</f>
        <v>C003</v>
      </c>
      <c r="E6" s="1" t="s">
        <v>4</v>
      </c>
      <c r="G6" s="4"/>
      <c r="I6" s="7">
        <v>0</v>
      </c>
      <c r="J6" s="1" t="s">
        <v>5</v>
      </c>
    </row>
    <row r="7" spans="2:23" ht="12" customHeight="1" x14ac:dyDescent="0.2">
      <c r="D7" s="4"/>
      <c r="E7" s="1"/>
      <c r="G7" s="4"/>
      <c r="H7" s="4"/>
      <c r="I7" s="1"/>
    </row>
    <row r="8" spans="2:23" ht="12" customHeight="1" x14ac:dyDescent="0.2">
      <c r="B8" s="8" t="s">
        <v>6</v>
      </c>
      <c r="C8" s="8" t="s">
        <v>7</v>
      </c>
      <c r="D8" s="8" t="s">
        <v>8</v>
      </c>
    </row>
    <row r="9" spans="2:23" ht="12" customHeight="1" x14ac:dyDescent="0.2">
      <c r="C9" s="4"/>
      <c r="D9" s="4"/>
    </row>
    <row r="10" spans="2:23" ht="12" customHeight="1" x14ac:dyDescent="0.2">
      <c r="B10" s="4">
        <f t="shared" ref="B10" si="1">HEX2DEC(C10)</f>
        <v>6</v>
      </c>
      <c r="C10" s="4" t="str">
        <f>DEC2HEX(HEX2DEC(D10)*2, 4)</f>
        <v>0006</v>
      </c>
      <c r="D10" s="9" t="str">
        <f>DEC2HEX(_xlfn.BITAND(HEX2DEC(D6), 4095),4)</f>
        <v>0003</v>
      </c>
      <c r="E10" s="1" t="s">
        <v>9</v>
      </c>
    </row>
    <row r="11" spans="2:23" ht="12" customHeight="1" x14ac:dyDescent="0.2">
      <c r="B11" s="4"/>
      <c r="C11" s="4"/>
      <c r="D11" s="4"/>
    </row>
    <row r="12" spans="2:23" ht="12" customHeight="1" x14ac:dyDescent="0.2">
      <c r="B12" s="4">
        <f>HEX2DEC(C12)</f>
        <v>8</v>
      </c>
      <c r="C12" s="4" t="str">
        <f t="shared" ref="C12" si="2">DEC2HEX(HEX2DEC(D12)*2, 4)</f>
        <v>0008</v>
      </c>
      <c r="D12" s="10" t="str">
        <f>DEC2HEX(SUM(_xlfn.BITAND(HEX2DEC(D6), 4095),(I6 + $G$12)),4)</f>
        <v>0004</v>
      </c>
      <c r="E12" s="2" t="s">
        <v>10</v>
      </c>
      <c r="G12" s="4">
        <v>1</v>
      </c>
      <c r="H12" s="1" t="s">
        <v>11</v>
      </c>
    </row>
    <row r="13" spans="2:23" ht="12" customHeight="1" x14ac:dyDescent="0.2"/>
    <row r="14" spans="2:23" ht="12" customHeight="1" x14ac:dyDescent="0.2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2:23" ht="12" customHeight="1" x14ac:dyDescent="0.2"/>
    <row r="16" spans="2:23" ht="12" customHeight="1" x14ac:dyDescent="0.2">
      <c r="B16" s="8" t="s">
        <v>6</v>
      </c>
      <c r="C16" s="8" t="s">
        <v>7</v>
      </c>
      <c r="D16" s="8" t="s">
        <v>8</v>
      </c>
      <c r="I16" s="12" t="s">
        <v>27</v>
      </c>
      <c r="J16" s="1" t="s">
        <v>12</v>
      </c>
      <c r="O16" s="31" t="s">
        <v>23</v>
      </c>
      <c r="P16" s="32" t="s">
        <v>24</v>
      </c>
    </row>
    <row r="17" spans="2:17" ht="12" customHeight="1" x14ac:dyDescent="0.2">
      <c r="P17" s="3" t="s">
        <v>22</v>
      </c>
      <c r="Q17" s="3" t="s">
        <v>16</v>
      </c>
    </row>
    <row r="18" spans="2:17" ht="12" customHeight="1" x14ac:dyDescent="0.2">
      <c r="B18" s="4">
        <f>IF(B12&lt;=I18,(I18+2-B12), I18+B12)</f>
        <v>6776</v>
      </c>
      <c r="C18" s="4" t="str">
        <f>DEC2HEX(B18,4)</f>
        <v>1A78</v>
      </c>
      <c r="D18" s="13" t="str">
        <f>DEC2HEX(((B18+1) / 2),4)</f>
        <v>0D3C</v>
      </c>
      <c r="E18" s="1" t="str">
        <f>IF(B12&lt;=I18, " &lt;-- Backward Offset (to apply two's complement)", " &lt;-- New Jump Offset (Forward)")</f>
        <v xml:space="preserve"> &lt;-- Backward Offset (to apply two's complement)</v>
      </c>
      <c r="I18" s="14">
        <f>HEX2DEC(I16)-2</f>
        <v>6782</v>
      </c>
      <c r="J18" s="1" t="s">
        <v>13</v>
      </c>
      <c r="P18" s="30">
        <f>HEX2DEC(P17)</f>
        <v>14</v>
      </c>
      <c r="Q18" s="30">
        <f>HEX2DEC(Q17)</f>
        <v>192</v>
      </c>
    </row>
    <row r="19" spans="2:17" ht="12" customHeight="1" x14ac:dyDescent="0.2">
      <c r="B19" s="4"/>
      <c r="C19" s="4"/>
      <c r="D19" s="4"/>
      <c r="I19" s="4" t="str">
        <f>DEC2HEX(I18)</f>
        <v>1A7E</v>
      </c>
      <c r="J19" s="1" t="s">
        <v>14</v>
      </c>
    </row>
    <row r="20" spans="2:17" ht="12" customHeight="1" x14ac:dyDescent="0.2">
      <c r="B20" s="15">
        <f t="shared" ref="B20" si="3">HEX2DEC(B21)</f>
        <v>192</v>
      </c>
      <c r="C20" s="4"/>
      <c r="D20" s="16">
        <f>HEX2DEC(D21)</f>
        <v>13</v>
      </c>
      <c r="E20" s="16">
        <f t="shared" ref="E20" si="4">HEX2DEC(E21)</f>
        <v>60</v>
      </c>
      <c r="I20" s="4" t="str">
        <f>DEC2HEX(I18/2,4)</f>
        <v>0D3F</v>
      </c>
      <c r="J20" s="1" t="s">
        <v>15</v>
      </c>
      <c r="P20" s="32" t="s">
        <v>25</v>
      </c>
    </row>
    <row r="21" spans="2:17" ht="12" customHeight="1" x14ac:dyDescent="0.2">
      <c r="B21" s="15" t="s">
        <v>16</v>
      </c>
      <c r="C21" s="4"/>
      <c r="D21" s="16" t="str">
        <f>BIN2HEX(D22,2)</f>
        <v>0D</v>
      </c>
      <c r="E21" s="16" t="str">
        <f>RIGHT($D$18,2)</f>
        <v>3C</v>
      </c>
      <c r="P21" s="3" t="s">
        <v>21</v>
      </c>
      <c r="Q21" s="3" t="s">
        <v>16</v>
      </c>
    </row>
    <row r="22" spans="2:17" ht="12" customHeight="1" x14ac:dyDescent="0.2">
      <c r="B22" s="15" t="str">
        <f>HEX2BIN(LEFT($D$6,2),8)</f>
        <v>11000000</v>
      </c>
      <c r="C22" s="4"/>
      <c r="D22" s="16" t="str">
        <f>HEX2BIN(LEFT($D$18,2),8)</f>
        <v>00001101</v>
      </c>
      <c r="E22" s="16" t="str">
        <f>HEX2BIN(RIGHT($D$18,2),8)</f>
        <v>00111100</v>
      </c>
      <c r="P22" s="30">
        <f>HEX2DEC(P21)</f>
        <v>142</v>
      </c>
      <c r="Q22" s="30">
        <f>HEX2DEC(Q21)</f>
        <v>192</v>
      </c>
    </row>
    <row r="23" spans="2:17" ht="12" customHeight="1" x14ac:dyDescent="0.2"/>
    <row r="24" spans="2:17" ht="12" customHeight="1" x14ac:dyDescent="0.2">
      <c r="D24" s="17"/>
    </row>
    <row r="25" spans="2:17" ht="12" customHeight="1" x14ac:dyDescent="0.2">
      <c r="D25" s="16" t="str">
        <f>CONCATENATE(BIN2HEX(LEFT(E25,4),2),BIN2HEX(RIGHT(E25,8),2))</f>
        <v>0D3C</v>
      </c>
      <c r="E25" s="18" t="str">
        <f>CONCATENATE(RIGHT($D$22,4),$E$22)</f>
        <v>110100111100</v>
      </c>
    </row>
    <row r="26" spans="2:17" ht="12" customHeight="1" x14ac:dyDescent="0.2">
      <c r="D26" s="19" t="str">
        <f>DEC2HEX(_xlfn.BITLSHIFT(BIN2DEC(LEFT(E26,4)),8)+BIN2DEC(RIGHT(E26,8)),3)</f>
        <v>2C3</v>
      </c>
      <c r="E26" s="20" t="str">
        <f>CONCATENATE(DEC2BIN(_xlfn.BITXOR(BIN2DEC(LEFT(E25,4)),BIN2DEC("1111")),4), DEC2BIN(_xlfn.BITXOR(BIN2DEC(RIGHT(E25,8)),BIN2DEC("11111111")),8))</f>
        <v>001011000011</v>
      </c>
      <c r="F26" s="21" t="s">
        <v>17</v>
      </c>
      <c r="G26" s="21"/>
    </row>
    <row r="27" spans="2:17" ht="12" customHeight="1" x14ac:dyDescent="0.2">
      <c r="D27" s="19"/>
      <c r="E27" s="20">
        <v>1</v>
      </c>
      <c r="F27" s="21" t="s">
        <v>17</v>
      </c>
      <c r="G27" s="21"/>
    </row>
    <row r="28" spans="2:17" ht="12" customHeight="1" x14ac:dyDescent="0.2">
      <c r="D28" s="4"/>
    </row>
    <row r="29" spans="2:17" ht="12" customHeight="1" x14ac:dyDescent="0.2">
      <c r="D29" s="22" t="str">
        <f>IF($B$12&lt;=$I$18,DEC2HEX(HEX2DEC(D26)+HEX2DEC(E27),4),D18)</f>
        <v>02C4</v>
      </c>
      <c r="E29" s="1" t="str">
        <f>IF(B12&lt;=I18, " &lt;-- New Jump Offset (Backward)", " &lt;-- New Jump Offset (Forward)")</f>
        <v xml:space="preserve"> &lt;-- New Jump Offset (Backward)</v>
      </c>
    </row>
    <row r="30" spans="2:17" ht="12" customHeight="1" thickBot="1" x14ac:dyDescent="0.25">
      <c r="E30" s="1"/>
    </row>
    <row r="31" spans="2:17" ht="17.25" customHeight="1" thickBot="1" x14ac:dyDescent="0.25">
      <c r="C31" s="23" t="str">
        <f>DEC2HEX(I18)</f>
        <v>1A7E</v>
      </c>
      <c r="D31" s="24" t="str">
        <f>CONCATENATE(RIGHT(D29,2),DEC2HEX(HEX2DEC(LEFT(D29,2))+HEX2DEC("C0"),2))</f>
        <v>C4C2</v>
      </c>
      <c r="E31" s="27" t="str">
        <f>IF(B12&lt;=I18, "  &lt;-- Trampoline Data, little endian format (Backward)", "  &lt;-- Complete Trampoline Data, little endian format (Forward)")</f>
        <v xml:space="preserve">  &lt;-- Trampoline Data, little endian format (Backward)</v>
      </c>
      <c r="F31" s="25"/>
      <c r="G31" s="25"/>
      <c r="H31" s="25"/>
      <c r="I31" s="25"/>
    </row>
    <row r="32" spans="2:17" ht="12" customHeight="1" x14ac:dyDescent="0.2">
      <c r="C32" s="29" t="s">
        <v>18</v>
      </c>
    </row>
    <row r="33" spans="2:5" ht="12" customHeight="1" x14ac:dyDescent="0.2">
      <c r="C33" s="8" t="s">
        <v>19</v>
      </c>
    </row>
    <row r="34" spans="2:5" ht="12" customHeight="1" x14ac:dyDescent="0.2">
      <c r="C34" s="28" t="s">
        <v>28</v>
      </c>
    </row>
    <row r="35" spans="2:5" ht="12" customHeight="1" x14ac:dyDescent="0.2">
      <c r="D35" s="4"/>
      <c r="E35" s="4"/>
    </row>
    <row r="36" spans="2:5" ht="12" customHeight="1" x14ac:dyDescent="0.2">
      <c r="B36" s="4"/>
      <c r="C36" s="4"/>
      <c r="D36" s="4"/>
      <c r="E36" s="4"/>
    </row>
    <row r="37" spans="2:5" ht="12" customHeight="1" x14ac:dyDescent="0.2">
      <c r="B37" s="4"/>
      <c r="C37" s="4"/>
      <c r="D37" s="4"/>
      <c r="E37" s="17"/>
    </row>
    <row r="38" spans="2:5" ht="12" customHeight="1" x14ac:dyDescent="0.2">
      <c r="B38" s="4"/>
      <c r="C38" s="4"/>
      <c r="E38" s="17"/>
    </row>
    <row r="39" spans="2:5" ht="12" customHeight="1" x14ac:dyDescent="0.2">
      <c r="E39" s="17"/>
    </row>
    <row r="40" spans="2:5" ht="12" customHeight="1" x14ac:dyDescent="0.2"/>
    <row r="41" spans="2:5" ht="12" customHeight="1" x14ac:dyDescent="0.2"/>
    <row r="42" spans="2:5" ht="12" customHeight="1" x14ac:dyDescent="0.2">
      <c r="E42" s="17"/>
    </row>
    <row r="43" spans="2:5" ht="12" customHeight="1" x14ac:dyDescent="0.2">
      <c r="E43" s="17"/>
    </row>
    <row r="44" spans="2:5" ht="12" customHeight="1" x14ac:dyDescent="0.2"/>
    <row r="45" spans="2:5" ht="12" customHeight="1" x14ac:dyDescent="0.2"/>
    <row r="46" spans="2:5" ht="12" customHeight="1" x14ac:dyDescent="0.2"/>
    <row r="47" spans="2:5" ht="12" customHeight="1" x14ac:dyDescent="0.2"/>
    <row r="48" spans="2:5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RJMP Trampoline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Casanova</dc:creator>
  <cp:lastModifiedBy>Gustavo Casanova</cp:lastModifiedBy>
  <dcterms:created xsi:type="dcterms:W3CDTF">2018-08-28T16:13:44Z</dcterms:created>
  <dcterms:modified xsi:type="dcterms:W3CDTF">2019-06-06T14:47:02Z</dcterms:modified>
</cp:coreProperties>
</file>